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CONTRATO 332_2017\DIECISEIS\ASIS\"/>
    </mc:Choice>
  </mc:AlternateContent>
  <bookViews>
    <workbookView xWindow="0" yWindow="0" windowWidth="20490" windowHeight="6855" tabRatio="698" activeTab="1"/>
  </bookViews>
  <sheets>
    <sheet name="Datos Piramide" sheetId="1" r:id="rId1"/>
    <sheet name="Piramide" sheetId="2" r:id="rId2"/>
    <sheet name="Personas tipo Servicio" sheetId="3" r:id="rId3"/>
    <sheet name="Tabla Procedencia" sheetId="4" r:id="rId4"/>
    <sheet name="Régimen Afiliación " sheetId="5" r:id="rId5"/>
  </sheets>
  <calcPr calcId="152511"/>
</workbook>
</file>

<file path=xl/calcChain.xml><?xml version="1.0" encoding="utf-8"?>
<calcChain xmlns="http://schemas.openxmlformats.org/spreadsheetml/2006/main">
  <c r="C16" i="2" l="1"/>
  <c r="C15" i="2"/>
  <c r="B15" i="2"/>
  <c r="M14" i="3" l="1"/>
  <c r="N11" i="3" s="1"/>
  <c r="C14" i="3"/>
  <c r="L10" i="3" s="1"/>
  <c r="J13" i="4"/>
  <c r="J11" i="4"/>
  <c r="J10" i="4"/>
  <c r="J9" i="4"/>
  <c r="J8" i="4"/>
  <c r="D16" i="4"/>
  <c r="E9" i="4" s="1"/>
  <c r="E14" i="4"/>
  <c r="E10" i="4"/>
  <c r="E8" i="4"/>
  <c r="E16" i="4"/>
  <c r="E15" i="4"/>
  <c r="E13" i="4"/>
  <c r="E12" i="4"/>
  <c r="E11" i="4"/>
  <c r="N13" i="3" l="1"/>
  <c r="F8" i="4"/>
  <c r="C6" i="3" l="1"/>
  <c r="M6" i="3"/>
  <c r="O9" i="3"/>
  <c r="O11" i="3"/>
  <c r="G7" i="5" l="1"/>
  <c r="G8" i="5"/>
  <c r="G9" i="5"/>
  <c r="G10" i="5"/>
  <c r="G11" i="5"/>
  <c r="G12" i="5"/>
  <c r="G13" i="5"/>
  <c r="G14" i="5"/>
  <c r="G6" i="5"/>
  <c r="E15" i="5"/>
  <c r="F7" i="5" s="1"/>
  <c r="C15" i="5"/>
  <c r="D7" i="5" s="1"/>
  <c r="L12" i="3" l="1"/>
  <c r="L8" i="3"/>
  <c r="L11" i="3"/>
  <c r="L13" i="3"/>
  <c r="L14" i="3"/>
  <c r="L9" i="3"/>
  <c r="N9" i="3"/>
  <c r="N12" i="3"/>
  <c r="N8" i="3"/>
  <c r="N14" i="3"/>
  <c r="N10" i="3"/>
  <c r="F14" i="5"/>
  <c r="F10" i="5"/>
  <c r="F13" i="5"/>
  <c r="F9" i="5"/>
  <c r="F12" i="5"/>
  <c r="F8" i="5"/>
  <c r="F6" i="5"/>
  <c r="F15" i="5" s="1"/>
  <c r="F11" i="5"/>
  <c r="G15" i="5"/>
  <c r="D13" i="5"/>
  <c r="D9" i="5"/>
  <c r="D14" i="5"/>
  <c r="D10" i="5"/>
  <c r="D12" i="5"/>
  <c r="D8" i="5"/>
  <c r="D6" i="5"/>
  <c r="D11" i="5"/>
  <c r="O10" i="3"/>
  <c r="O12" i="3"/>
  <c r="O13" i="3"/>
  <c r="O8" i="3"/>
  <c r="J12" i="4"/>
  <c r="J14" i="4"/>
  <c r="J15" i="4"/>
  <c r="D15" i="5" l="1"/>
  <c r="O14" i="3"/>
  <c r="H16" i="4"/>
  <c r="I12" i="4" l="1"/>
  <c r="I14" i="4"/>
  <c r="I9" i="4"/>
  <c r="I15" i="4"/>
  <c r="I13" i="4"/>
  <c r="I10" i="4"/>
  <c r="I8" i="4"/>
  <c r="I16" i="4" s="1"/>
  <c r="I11" i="4"/>
  <c r="BG11" i="2"/>
  <c r="BG12" i="2"/>
  <c r="BG13" i="2"/>
  <c r="BG14" i="2"/>
  <c r="BG15" i="2"/>
  <c r="BG16" i="2"/>
  <c r="BG17" i="2"/>
  <c r="BG18" i="2"/>
  <c r="BG19" i="2"/>
  <c r="BG20" i="2"/>
  <c r="BG21" i="2"/>
  <c r="BG22" i="2"/>
  <c r="BG23" i="2"/>
  <c r="BG24" i="2"/>
  <c r="BG25" i="2"/>
  <c r="BG26" i="2"/>
  <c r="BG27" i="2"/>
  <c r="BF11" i="2"/>
  <c r="BF12" i="2"/>
  <c r="BF13" i="2"/>
  <c r="BF14" i="2"/>
  <c r="BF15" i="2"/>
  <c r="BF16" i="2"/>
  <c r="BF17" i="2"/>
  <c r="BF18" i="2"/>
  <c r="BF19" i="2"/>
  <c r="BF20" i="2"/>
  <c r="BF21" i="2"/>
  <c r="BF22" i="2"/>
  <c r="BF23" i="2"/>
  <c r="BF24" i="2"/>
  <c r="BF25" i="2"/>
  <c r="BF26" i="2"/>
  <c r="BF27" i="2"/>
  <c r="BF10" i="2"/>
  <c r="BE13" i="2"/>
  <c r="BE14" i="2"/>
  <c r="BE15" i="2"/>
  <c r="BE16" i="2"/>
  <c r="BE17" i="2"/>
  <c r="BE18" i="2"/>
  <c r="BE19" i="2"/>
  <c r="BE20" i="2"/>
  <c r="BE21" i="2"/>
  <c r="BE22" i="2"/>
  <c r="BE23" i="2"/>
  <c r="BE24" i="2"/>
  <c r="BE25" i="2"/>
  <c r="BE26" i="2"/>
  <c r="BE27" i="2"/>
  <c r="BG10" i="2"/>
  <c r="C12" i="2" s="1"/>
  <c r="BE12" i="2"/>
  <c r="BE11" i="2"/>
  <c r="BE10" i="2"/>
  <c r="BD10" i="2"/>
  <c r="BD12" i="2"/>
  <c r="BD13" i="2"/>
  <c r="BD14" i="2"/>
  <c r="BD15" i="2"/>
  <c r="BD16" i="2"/>
  <c r="BD17" i="2"/>
  <c r="BD18" i="2"/>
  <c r="BD19" i="2"/>
  <c r="BD20" i="2"/>
  <c r="BD21" i="2"/>
  <c r="BD22" i="2"/>
  <c r="BD23" i="2"/>
  <c r="BD24" i="2"/>
  <c r="BD25" i="2"/>
  <c r="BD26" i="2"/>
  <c r="BD27" i="2"/>
  <c r="BD11" i="2"/>
  <c r="C11" i="2" l="1"/>
  <c r="C13" i="2" s="1"/>
  <c r="C10" i="2"/>
  <c r="G15" i="2" s="1"/>
  <c r="C14" i="2"/>
  <c r="G14" i="2" s="1"/>
  <c r="BG35" i="2"/>
  <c r="BF33" i="2"/>
  <c r="BD31" i="2"/>
  <c r="BE33" i="2"/>
  <c r="BD33" i="2"/>
  <c r="BD32" i="2"/>
  <c r="C21" i="2"/>
  <c r="G21" i="2" s="1"/>
  <c r="B21" i="2"/>
  <c r="F21" i="2" s="1"/>
  <c r="C19" i="2"/>
  <c r="G19" i="2" s="1"/>
  <c r="C20" i="2"/>
  <c r="C18" i="2"/>
  <c r="G18" i="2" s="1"/>
  <c r="C22" i="2"/>
  <c r="G22" i="2" s="1"/>
  <c r="B22" i="2"/>
  <c r="F22" i="2" s="1"/>
  <c r="B14" i="2"/>
  <c r="F14" i="2" s="1"/>
  <c r="B18" i="2"/>
  <c r="F18" i="2" s="1"/>
  <c r="B20" i="2"/>
  <c r="F20" i="2" s="1"/>
  <c r="B19" i="2"/>
  <c r="F19" i="2" s="1"/>
  <c r="B40" i="2" l="1"/>
  <c r="C17" i="2"/>
  <c r="G17" i="2" s="1"/>
  <c r="G16" i="2"/>
  <c r="B42" i="2"/>
  <c r="B39" i="2"/>
  <c r="B35" i="2"/>
  <c r="B12" i="2"/>
  <c r="G20" i="2"/>
  <c r="B41" i="2" s="1"/>
  <c r="J16" i="4"/>
  <c r="H12" i="3" l="1"/>
  <c r="G12" i="3"/>
  <c r="F12" i="3"/>
  <c r="D12" i="3"/>
  <c r="K13" i="3"/>
  <c r="H13" i="3"/>
  <c r="G13" i="3"/>
  <c r="F13" i="3"/>
  <c r="D13" i="3"/>
  <c r="E13" i="3" s="1"/>
  <c r="K11" i="3"/>
  <c r="H11" i="3"/>
  <c r="G11" i="3"/>
  <c r="F11" i="3"/>
  <c r="D11" i="3"/>
  <c r="E11" i="3" s="1"/>
  <c r="K10" i="3"/>
  <c r="H10" i="3"/>
  <c r="G10" i="3"/>
  <c r="F10" i="3"/>
  <c r="D10" i="3"/>
  <c r="E10" i="3" s="1"/>
  <c r="K9" i="3"/>
  <c r="H9" i="3"/>
  <c r="G9" i="3"/>
  <c r="F9" i="3"/>
  <c r="D9" i="3"/>
  <c r="E9" i="3" s="1"/>
  <c r="K8" i="3"/>
  <c r="K14" i="3" s="1"/>
  <c r="H8" i="3"/>
  <c r="H14" i="3" s="1"/>
  <c r="G8" i="3"/>
  <c r="G14" i="3" s="1"/>
  <c r="F8" i="3"/>
  <c r="F14" i="3" s="1"/>
  <c r="D8" i="3"/>
  <c r="E8" i="3" l="1"/>
  <c r="D14" i="3"/>
  <c r="E12" i="3"/>
  <c r="I9" i="3"/>
  <c r="I13" i="3"/>
  <c r="I10" i="3"/>
  <c r="I8" i="3"/>
  <c r="I14" i="3" s="1"/>
  <c r="I11" i="3"/>
  <c r="E14" i="3" l="1"/>
  <c r="G13" i="2"/>
  <c r="BG36" i="2" l="1"/>
  <c r="BG40" i="2"/>
  <c r="BG44" i="2"/>
  <c r="BF35" i="2"/>
  <c r="BF39" i="2"/>
  <c r="BF43" i="2"/>
  <c r="BF47" i="2"/>
  <c r="BG33" i="2"/>
  <c r="BG37" i="2"/>
  <c r="BG41" i="2"/>
  <c r="BG45" i="2"/>
  <c r="BF32" i="2"/>
  <c r="BF36" i="2"/>
  <c r="BF40" i="2"/>
  <c r="BF44" i="2"/>
  <c r="BF31" i="2"/>
  <c r="BG34" i="2"/>
  <c r="BG38" i="2"/>
  <c r="BG42" i="2"/>
  <c r="BG46" i="2"/>
  <c r="BF37" i="2"/>
  <c r="BF41" i="2"/>
  <c r="BF45" i="2"/>
  <c r="BG39" i="2"/>
  <c r="BG43" i="2"/>
  <c r="BG47" i="2"/>
  <c r="BF34" i="2"/>
  <c r="BF38" i="2"/>
  <c r="BF42" i="2"/>
  <c r="BF46" i="2"/>
  <c r="BG32" i="2"/>
  <c r="BG31" i="2"/>
  <c r="J13" i="3"/>
  <c r="J8" i="3"/>
  <c r="J14" i="3" s="1"/>
  <c r="J9" i="3"/>
  <c r="J10" i="3"/>
  <c r="J11" i="3"/>
  <c r="B10" i="2" l="1"/>
  <c r="B11" i="2"/>
  <c r="B13" i="2" s="1"/>
  <c r="F13" i="2" s="1"/>
  <c r="B34" i="2" s="1"/>
  <c r="BE34" i="2"/>
  <c r="BE38" i="2"/>
  <c r="BE42" i="2"/>
  <c r="BE46" i="2"/>
  <c r="BD37" i="2"/>
  <c r="BD41" i="2"/>
  <c r="BD45" i="2"/>
  <c r="BE35" i="2"/>
  <c r="BE39" i="2"/>
  <c r="BE43" i="2"/>
  <c r="BE47" i="2"/>
  <c r="BD34" i="2"/>
  <c r="BD38" i="2"/>
  <c r="BD42" i="2"/>
  <c r="BD46" i="2"/>
  <c r="BE36" i="2"/>
  <c r="BE40" i="2"/>
  <c r="BE44" i="2"/>
  <c r="BD35" i="2"/>
  <c r="BD39" i="2"/>
  <c r="BD43" i="2"/>
  <c r="BD47" i="2"/>
  <c r="BE37" i="2"/>
  <c r="BE41" i="2"/>
  <c r="BE45" i="2"/>
  <c r="BD36" i="2"/>
  <c r="BD40" i="2"/>
  <c r="BD44" i="2"/>
  <c r="BE32" i="2"/>
  <c r="BE31" i="2"/>
  <c r="B17" i="2" l="1"/>
  <c r="F17" i="2" s="1"/>
  <c r="B38" i="2" s="1"/>
  <c r="F15" i="2"/>
  <c r="B36" i="2" s="1"/>
  <c r="B16" i="2"/>
  <c r="F16" i="2" s="1"/>
  <c r="B37" i="2" s="1"/>
</calcChain>
</file>

<file path=xl/sharedStrings.xml><?xml version="1.0" encoding="utf-8"?>
<sst xmlns="http://schemas.openxmlformats.org/spreadsheetml/2006/main" count="160" uniqueCount="88">
  <si>
    <t>Grupo de edad</t>
  </si>
  <si>
    <t>Hombres</t>
  </si>
  <si>
    <t>Mujeres</t>
  </si>
  <si>
    <t>Total</t>
  </si>
  <si>
    <t>0-4</t>
  </si>
  <si>
    <t>5-9</t>
  </si>
  <si>
    <t>10-14</t>
  </si>
  <si>
    <t>15-19</t>
  </si>
  <si>
    <t>20-24</t>
  </si>
  <si>
    <t>25-29</t>
  </si>
  <si>
    <t>30-34</t>
  </si>
  <si>
    <t>35-39</t>
  </si>
  <si>
    <t>40-44</t>
  </si>
  <si>
    <t>45-49</t>
  </si>
  <si>
    <t>50-54</t>
  </si>
  <si>
    <t>55-59</t>
  </si>
  <si>
    <t>60-64</t>
  </si>
  <si>
    <t>65-69</t>
  </si>
  <si>
    <t>70-74</t>
  </si>
  <si>
    <t>75-79</t>
  </si>
  <si>
    <t>80 Y MÁS</t>
  </si>
  <si>
    <t>Índice Demográfico</t>
  </si>
  <si>
    <t>Poblacion total</t>
  </si>
  <si>
    <t>Poblacion Masculina</t>
  </si>
  <si>
    <t>Poblacion femenina</t>
  </si>
  <si>
    <t>Relación hombres:mujer</t>
  </si>
  <si>
    <t>Razón ninos:mujer</t>
  </si>
  <si>
    <t>Indice de infancia</t>
  </si>
  <si>
    <t>Indice de juventud</t>
  </si>
  <si>
    <t>Indice de vejez</t>
  </si>
  <si>
    <t>Indice de envejecimiento</t>
  </si>
  <si>
    <t>Indice demografico de dependencia</t>
  </si>
  <si>
    <t>Indice de dependencia infantil</t>
  </si>
  <si>
    <t>Indice de dependencia mayores</t>
  </si>
  <si>
    <t>Indice de Friz</t>
  </si>
  <si>
    <t>Índices demográficos</t>
  </si>
  <si>
    <t>Interpretación</t>
  </si>
  <si>
    <t>Relación hombres/mujer</t>
  </si>
  <si>
    <t>Razón ninos mujer</t>
  </si>
  <si>
    <t>Representa el porcentaje de población de menos de 20 años (entre 0 y 19 años), con respecto al grupo de población de edades comprendidas entre los 30 y los 49 años. Cuando este índice supera el valor de 160 se considera que la población estudiada es una población joven, mientras que si resulta inferior a 60 se considera una población envejecida.</t>
  </si>
  <si>
    <t>Personas atendidas 2017-2018</t>
  </si>
  <si>
    <t>2017-2018</t>
  </si>
  <si>
    <t>% 2017-2018</t>
  </si>
  <si>
    <t xml:space="preserve">Nacimientos </t>
  </si>
  <si>
    <t>Procedimientos</t>
  </si>
  <si>
    <t xml:space="preserve">Municipio </t>
  </si>
  <si>
    <t xml:space="preserve">Tipo de atención </t>
  </si>
  <si>
    <t>Proporción</t>
  </si>
  <si>
    <t>Brasil</t>
  </si>
  <si>
    <t>Ecuador</t>
  </si>
  <si>
    <t>Perú</t>
  </si>
  <si>
    <t>Panamá</t>
  </si>
  <si>
    <t>Nicaragua</t>
  </si>
  <si>
    <t>Sin identificador de país</t>
  </si>
  <si>
    <t>País de procedencia  del migrante</t>
  </si>
  <si>
    <t>%</t>
  </si>
  <si>
    <t>Otro</t>
  </si>
  <si>
    <t xml:space="preserve">Contributivo </t>
  </si>
  <si>
    <t xml:space="preserve">Subsidiado </t>
  </si>
  <si>
    <t>No afiliada</t>
  </si>
  <si>
    <t>Particular</t>
  </si>
  <si>
    <t>En desplazamiento con afiliación al régimen contributivo</t>
  </si>
  <si>
    <t>En desplazamiento con afiliación al régimen subsidiado</t>
  </si>
  <si>
    <t>En desplazamiento no asegurado</t>
  </si>
  <si>
    <t>Sin dato</t>
  </si>
  <si>
    <t>Entidad territorial</t>
  </si>
  <si>
    <t>Medicamentos</t>
  </si>
  <si>
    <t>Servicios de urgencias</t>
  </si>
  <si>
    <t>Hospitalización</t>
  </si>
  <si>
    <t xml:space="preserve">Otros  </t>
  </si>
  <si>
    <t xml:space="preserve">República Bolivariana de Venezuela </t>
  </si>
  <si>
    <t xml:space="preserve">Total de Atenciones en salud según procedencia </t>
  </si>
  <si>
    <t xml:space="preserve">Concentración </t>
  </si>
  <si>
    <t>Concentración Municipio</t>
  </si>
  <si>
    <t xml:space="preserve">Total de migrantes atendidos </t>
  </si>
  <si>
    <t>Entre nombre entidad territorial</t>
  </si>
  <si>
    <t>Distribución</t>
  </si>
  <si>
    <t>Entre nombre de referencia</t>
  </si>
  <si>
    <t xml:space="preserve">Consulta Externa </t>
  </si>
  <si>
    <t>Entre nombre de la entidad territorial</t>
  </si>
  <si>
    <t>Entre nombre de entidad territorial de referencia</t>
  </si>
  <si>
    <t xml:space="preserve">Concentración de la atención población migrante </t>
  </si>
  <si>
    <t xml:space="preserve">Regimen de afiliación </t>
  </si>
  <si>
    <t>Total de migrantes con  atenciones en salud en la entidad territorial</t>
  </si>
  <si>
    <t>Total de migrantes con  atenciones en salud en la entidad  territorial de referencia</t>
  </si>
  <si>
    <t>Nombre Entidad territorial de referencia</t>
  </si>
  <si>
    <t>Nombre Entidad territorial</t>
  </si>
  <si>
    <t xml:space="preserve">Nombre Entidad territorial de referencia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</si>
</sst>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_(* #,##0_);_(* \(#,##0\);_(* &quot;-&quot;??_);_(@_)"/>
  </numFmts>
  <fonts count="25" x14ac:knownFonts="1">
    <font>
      <sz val="11"/>
      <color theme="1"/>
      <name val="Calibri"/>
      <family val="2"/>
      <scheme val="minor"/>
    </font>
    <font>
      <sz val="11"/>
      <color theme="1"/>
      <name val="Calibri"/>
      <family val="2"/>
      <scheme val="minor"/>
    </font>
    <font>
      <sz val="10"/>
      <name val="Arial"/>
      <family val="2"/>
    </font>
    <font>
      <sz val="9"/>
      <color theme="1"/>
      <name val="Arial Narrow"/>
      <family val="2"/>
    </font>
    <font>
      <sz val="9"/>
      <name val="Arial Narrow"/>
      <family val="2"/>
    </font>
    <font>
      <sz val="9"/>
      <color theme="0"/>
      <name val="Arial Narrow"/>
      <family val="2"/>
    </font>
    <font>
      <b/>
      <sz val="9"/>
      <color theme="0"/>
      <name val="Arial Narrow"/>
      <family val="2"/>
    </font>
    <font>
      <sz val="12"/>
      <name val="Arial Narrow"/>
      <family val="2"/>
    </font>
    <font>
      <sz val="12"/>
      <name val="Arial"/>
      <family val="2"/>
    </font>
    <font>
      <sz val="9"/>
      <color rgb="FF000000"/>
      <name val="Arial"/>
      <family val="2"/>
    </font>
    <font>
      <sz val="11"/>
      <color rgb="FF000000"/>
      <name val="Arial Narrow"/>
      <family val="2"/>
    </font>
    <font>
      <b/>
      <sz val="11"/>
      <color rgb="FF000000"/>
      <name val="Arial Narrow"/>
      <family val="2"/>
    </font>
    <font>
      <b/>
      <sz val="12"/>
      <color theme="1"/>
      <name val="Calibri"/>
      <family val="2"/>
      <scheme val="minor"/>
    </font>
    <font>
      <b/>
      <sz val="8"/>
      <color rgb="FF000000"/>
      <name val="Arial"/>
      <family val="2"/>
    </font>
    <font>
      <b/>
      <sz val="9"/>
      <color rgb="FF000000"/>
      <name val="Arial"/>
      <family val="2"/>
    </font>
    <font>
      <b/>
      <sz val="11"/>
      <color theme="1"/>
      <name val="Arial"/>
      <family val="2"/>
    </font>
    <font>
      <sz val="12"/>
      <color rgb="FF000000"/>
      <name val="Arial"/>
      <family val="2"/>
    </font>
    <font>
      <sz val="11"/>
      <color rgb="FF000000"/>
      <name val="Arial"/>
      <family val="2"/>
    </font>
    <font>
      <sz val="11"/>
      <color theme="1"/>
      <name val="Arial Narrow"/>
      <family val="2"/>
    </font>
    <font>
      <b/>
      <sz val="10"/>
      <color theme="1"/>
      <name val="Arial"/>
      <family val="2"/>
    </font>
    <font>
      <b/>
      <sz val="12"/>
      <name val="Arial"/>
      <family val="2"/>
    </font>
    <font>
      <sz val="11"/>
      <color theme="0" tint="-0.499984740745262"/>
      <name val="Arial Narrow"/>
      <family val="2"/>
    </font>
    <font>
      <sz val="11"/>
      <color theme="0" tint="-0.499984740745262"/>
      <name val="Calibri"/>
      <family val="2"/>
      <scheme val="minor"/>
    </font>
    <font>
      <sz val="12"/>
      <color rgb="FF000000"/>
      <name val="Arial Narrow"/>
      <family val="2"/>
    </font>
    <font>
      <b/>
      <sz val="11"/>
      <color theme="0" tint="-0.499984740745262"/>
      <name val="Arial Narrow"/>
      <family val="2"/>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35">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164" fontId="1" fillId="0" borderId="0" applyFont="0" applyFill="0" applyBorder="0" applyAlignment="0" applyProtection="0"/>
  </cellStyleXfs>
  <cellXfs count="159">
    <xf numFmtId="0" fontId="0" fillId="0" borderId="0" xfId="0"/>
    <xf numFmtId="0" fontId="3" fillId="2" borderId="0" xfId="0" applyFont="1" applyFill="1"/>
    <xf numFmtId="0" fontId="3" fillId="2" borderId="0" xfId="0" applyFont="1" applyFill="1" applyAlignment="1">
      <alignment vertical="top" wrapText="1"/>
    </xf>
    <xf numFmtId="0" fontId="3" fillId="2" borderId="0" xfId="0" applyFont="1" applyFill="1" applyAlignment="1">
      <alignment wrapText="1"/>
    </xf>
    <xf numFmtId="0" fontId="3" fillId="2" borderId="0" xfId="0" applyFont="1" applyFill="1" applyBorder="1" applyAlignment="1">
      <alignment wrapText="1"/>
    </xf>
    <xf numFmtId="0" fontId="4" fillId="2" borderId="0" xfId="0" applyFont="1" applyFill="1"/>
    <xf numFmtId="0" fontId="5" fillId="2" borderId="0" xfId="0" applyFont="1" applyFill="1"/>
    <xf numFmtId="0" fontId="7" fillId="2" borderId="13" xfId="0" applyFont="1" applyFill="1" applyBorder="1"/>
    <xf numFmtId="0" fontId="7" fillId="2" borderId="0" xfId="0" applyFont="1" applyFill="1" applyBorder="1"/>
    <xf numFmtId="0" fontId="7" fillId="2" borderId="14" xfId="0" applyFont="1" applyFill="1" applyBorder="1"/>
    <xf numFmtId="0" fontId="8" fillId="2" borderId="0" xfId="0" applyFont="1" applyFill="1" applyAlignment="1">
      <alignment vertical="center"/>
    </xf>
    <xf numFmtId="3" fontId="8" fillId="2" borderId="0" xfId="0" applyNumberFormat="1" applyFont="1" applyFill="1" applyAlignment="1">
      <alignment vertical="center"/>
    </xf>
    <xf numFmtId="3" fontId="4" fillId="2" borderId="0" xfId="0" applyNumberFormat="1" applyFont="1" applyFill="1"/>
    <xf numFmtId="3" fontId="7" fillId="2" borderId="0" xfId="0" applyNumberFormat="1" applyFont="1" applyFill="1" applyBorder="1"/>
    <xf numFmtId="3" fontId="7" fillId="2" borderId="14" xfId="0" applyNumberFormat="1" applyFont="1" applyFill="1" applyBorder="1"/>
    <xf numFmtId="2" fontId="4" fillId="2" borderId="0" xfId="0" applyNumberFormat="1" applyFont="1" applyFill="1"/>
    <xf numFmtId="1" fontId="8" fillId="2" borderId="0" xfId="0" applyNumberFormat="1" applyFont="1" applyFill="1" applyAlignment="1">
      <alignment vertical="center"/>
    </xf>
    <xf numFmtId="2" fontId="8" fillId="2" borderId="0" xfId="0" applyNumberFormat="1" applyFont="1" applyFill="1" applyAlignment="1">
      <alignment vertical="center"/>
    </xf>
    <xf numFmtId="0" fontId="8" fillId="2" borderId="5" xfId="0" applyFont="1" applyFill="1" applyBorder="1" applyAlignment="1">
      <alignment vertical="center"/>
    </xf>
    <xf numFmtId="2" fontId="8" fillId="2" borderId="5" xfId="0" applyNumberFormat="1" applyFont="1" applyFill="1" applyBorder="1" applyAlignment="1">
      <alignment vertical="center"/>
    </xf>
    <xf numFmtId="9" fontId="7" fillId="2" borderId="0" xfId="1" applyFont="1" applyFill="1" applyBorder="1"/>
    <xf numFmtId="9" fontId="7" fillId="2" borderId="14" xfId="1" applyFont="1" applyFill="1" applyBorder="1"/>
    <xf numFmtId="0" fontId="8" fillId="2" borderId="1" xfId="0" applyFont="1" applyFill="1" applyBorder="1" applyAlignment="1">
      <alignment vertical="top" wrapText="1"/>
    </xf>
    <xf numFmtId="0" fontId="4" fillId="2" borderId="0" xfId="0" applyFont="1" applyFill="1" applyAlignment="1">
      <alignment vertical="top" wrapText="1"/>
    </xf>
    <xf numFmtId="0" fontId="7" fillId="2" borderId="13" xfId="0" applyFont="1" applyFill="1" applyBorder="1" applyAlignment="1">
      <alignment vertical="top" wrapText="1"/>
    </xf>
    <xf numFmtId="0" fontId="8" fillId="2" borderId="0" xfId="0" applyFont="1" applyFill="1" applyBorder="1" applyAlignment="1">
      <alignment vertical="top" wrapText="1"/>
    </xf>
    <xf numFmtId="0" fontId="7" fillId="2" borderId="15" xfId="0" applyFont="1" applyFill="1" applyBorder="1"/>
    <xf numFmtId="9" fontId="7" fillId="2" borderId="16" xfId="1" applyFont="1" applyFill="1" applyBorder="1"/>
    <xf numFmtId="9" fontId="7" fillId="2" borderId="17" xfId="1" applyFont="1" applyFill="1" applyBorder="1"/>
    <xf numFmtId="0" fontId="0" fillId="2" borderId="0" xfId="0" applyFill="1"/>
    <xf numFmtId="0" fontId="10" fillId="3" borderId="5" xfId="0" applyFont="1" applyFill="1" applyBorder="1" applyAlignment="1">
      <alignment horizontal="center" vertical="center" wrapText="1"/>
    </xf>
    <xf numFmtId="0" fontId="10" fillId="6" borderId="2" xfId="0" applyFont="1" applyFill="1" applyBorder="1" applyAlignment="1">
      <alignment horizontal="center" vertical="center" wrapText="1"/>
    </xf>
    <xf numFmtId="2" fontId="10" fillId="6" borderId="2" xfId="0" applyNumberFormat="1" applyFont="1" applyFill="1" applyBorder="1" applyAlignment="1">
      <alignment horizontal="center" vertical="center" wrapText="1"/>
    </xf>
    <xf numFmtId="1" fontId="10" fillId="3" borderId="1" xfId="0" applyNumberFormat="1" applyFont="1" applyFill="1" applyBorder="1" applyAlignment="1">
      <alignment horizontal="center" vertical="center"/>
    </xf>
    <xf numFmtId="0" fontId="10" fillId="6" borderId="0" xfId="0" applyFont="1" applyFill="1" applyBorder="1" applyAlignment="1">
      <alignment horizontal="center" vertical="center"/>
    </xf>
    <xf numFmtId="2" fontId="10" fillId="6" borderId="0" xfId="0" applyNumberFormat="1" applyFont="1" applyFill="1" applyBorder="1" applyAlignment="1">
      <alignment horizontal="center" vertical="center"/>
    </xf>
    <xf numFmtId="1" fontId="10" fillId="6" borderId="0" xfId="0" applyNumberFormat="1" applyFont="1" applyFill="1" applyBorder="1" applyAlignment="1">
      <alignment horizontal="center" vertical="center"/>
    </xf>
    <xf numFmtId="1" fontId="10" fillId="3" borderId="0" xfId="0" applyNumberFormat="1" applyFont="1" applyFill="1" applyBorder="1" applyAlignment="1">
      <alignment horizontal="center" vertical="center"/>
    </xf>
    <xf numFmtId="0" fontId="10" fillId="3" borderId="5" xfId="0" applyFont="1" applyFill="1" applyBorder="1" applyAlignment="1">
      <alignment vertical="top" wrapText="1"/>
    </xf>
    <xf numFmtId="1" fontId="10" fillId="3" borderId="5" xfId="0" applyNumberFormat="1" applyFont="1" applyFill="1" applyBorder="1" applyAlignment="1">
      <alignment horizontal="center" vertical="center"/>
    </xf>
    <xf numFmtId="0" fontId="11" fillId="3" borderId="5" xfId="0" applyFont="1" applyFill="1" applyBorder="1" applyAlignment="1">
      <alignment vertical="center" wrapText="1"/>
    </xf>
    <xf numFmtId="0" fontId="0" fillId="2" borderId="0" xfId="0" applyFill="1" applyBorder="1"/>
    <xf numFmtId="0" fontId="0" fillId="7" borderId="0" xfId="0" applyFill="1"/>
    <xf numFmtId="0" fontId="7" fillId="2" borderId="13" xfId="0" applyFont="1" applyFill="1" applyBorder="1" applyAlignment="1">
      <alignment horizontal="left"/>
    </xf>
    <xf numFmtId="0" fontId="8"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0" fillId="2" borderId="0" xfId="0" applyFont="1" applyFill="1" applyBorder="1" applyAlignment="1">
      <alignment horizontal="left" vertical="center" wrapText="1"/>
    </xf>
    <xf numFmtId="0" fontId="11" fillId="2" borderId="0" xfId="0" applyFont="1" applyFill="1" applyBorder="1" applyAlignment="1">
      <alignment vertical="center" wrapText="1"/>
    </xf>
    <xf numFmtId="0" fontId="11" fillId="2" borderId="2" xfId="0" applyFont="1" applyFill="1" applyBorder="1" applyAlignment="1">
      <alignment vertical="center" wrapText="1"/>
    </xf>
    <xf numFmtId="0" fontId="11" fillId="4" borderId="5"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0" fillId="4" borderId="0" xfId="0" applyFont="1" applyFill="1" applyBorder="1" applyAlignment="1" applyProtection="1">
      <alignment horizontal="center" vertical="center"/>
      <protection locked="0" hidden="1"/>
    </xf>
    <xf numFmtId="0" fontId="10" fillId="4" borderId="2" xfId="0" applyFont="1" applyFill="1" applyBorder="1" applyAlignment="1">
      <alignment horizontal="center" vertical="center"/>
    </xf>
    <xf numFmtId="0" fontId="11" fillId="8" borderId="19" xfId="0" applyFont="1" applyFill="1" applyBorder="1" applyAlignment="1">
      <alignment horizontal="center" vertical="center" wrapText="1"/>
    </xf>
    <xf numFmtId="2" fontId="17" fillId="8" borderId="21" xfId="0" applyNumberFormat="1" applyFont="1" applyFill="1" applyBorder="1" applyAlignment="1">
      <alignment horizontal="center" vertical="center" wrapText="1"/>
    </xf>
    <xf numFmtId="2" fontId="17" fillId="8" borderId="22" xfId="0" applyNumberFormat="1" applyFont="1" applyFill="1" applyBorder="1" applyAlignment="1">
      <alignment horizontal="center" vertical="center" wrapText="1"/>
    </xf>
    <xf numFmtId="2" fontId="17" fillId="8" borderId="19" xfId="0" applyNumberFormat="1" applyFont="1" applyFill="1" applyBorder="1" applyAlignment="1">
      <alignment horizontal="center" vertical="center" wrapText="1"/>
    </xf>
    <xf numFmtId="0" fontId="15" fillId="8" borderId="19" xfId="0" applyFont="1" applyFill="1" applyBorder="1" applyAlignment="1">
      <alignment horizontal="center" vertical="center"/>
    </xf>
    <xf numFmtId="2" fontId="10" fillId="9" borderId="3" xfId="0" applyNumberFormat="1" applyFont="1" applyFill="1" applyBorder="1" applyAlignment="1">
      <alignment horizontal="center" vertical="center" wrapText="1"/>
    </xf>
    <xf numFmtId="0" fontId="10" fillId="2" borderId="5" xfId="0" applyNumberFormat="1" applyFont="1" applyFill="1" applyBorder="1" applyAlignment="1">
      <alignment horizontal="center" vertical="center" wrapText="1"/>
    </xf>
    <xf numFmtId="0" fontId="10" fillId="5" borderId="19" xfId="0" applyNumberFormat="1" applyFont="1" applyFill="1" applyBorder="1" applyAlignment="1">
      <alignment horizontal="center" vertical="center" wrapText="1"/>
    </xf>
    <xf numFmtId="0" fontId="10" fillId="3" borderId="4" xfId="0" applyFont="1" applyFill="1" applyBorder="1" applyAlignment="1">
      <alignment horizontal="center" vertical="center" wrapText="1"/>
    </xf>
    <xf numFmtId="0" fontId="18" fillId="2" borderId="20" xfId="0" applyFont="1" applyFill="1" applyBorder="1" applyAlignment="1">
      <alignment horizontal="left" vertical="center"/>
    </xf>
    <xf numFmtId="0" fontId="18" fillId="2" borderId="20" xfId="0" applyFont="1" applyFill="1" applyBorder="1" applyAlignment="1">
      <alignment horizontal="left" vertical="center" wrapText="1"/>
    </xf>
    <xf numFmtId="0" fontId="18" fillId="2" borderId="0" xfId="0" applyFont="1" applyFill="1" applyAlignment="1">
      <alignment horizontal="left"/>
    </xf>
    <xf numFmtId="0" fontId="18" fillId="2" borderId="27" xfId="0" applyFont="1" applyFill="1" applyBorder="1" applyAlignment="1">
      <alignment horizontal="left" vertical="center"/>
    </xf>
    <xf numFmtId="2" fontId="0" fillId="6" borderId="32" xfId="0" applyNumberFormat="1" applyFill="1" applyBorder="1" applyAlignment="1">
      <alignment horizontal="center"/>
    </xf>
    <xf numFmtId="2" fontId="0" fillId="6" borderId="33" xfId="0" applyNumberFormat="1" applyFill="1" applyBorder="1" applyAlignment="1">
      <alignment horizontal="center"/>
    </xf>
    <xf numFmtId="0" fontId="17" fillId="0" borderId="19" xfId="0" applyFont="1" applyBorder="1" applyAlignment="1">
      <alignment horizontal="center" vertical="center"/>
    </xf>
    <xf numFmtId="0" fontId="15" fillId="4" borderId="24" xfId="0" applyFont="1" applyFill="1" applyBorder="1" applyAlignment="1">
      <alignment horizontal="right" vertical="center" wrapText="1"/>
    </xf>
    <xf numFmtId="165" fontId="0" fillId="2" borderId="9" xfId="0" applyNumberFormat="1" applyFill="1" applyBorder="1" applyAlignment="1">
      <alignment horizontal="center"/>
    </xf>
    <xf numFmtId="0" fontId="15" fillId="4" borderId="25" xfId="0" applyFont="1" applyFill="1" applyBorder="1" applyAlignment="1">
      <alignment horizontal="center" vertical="center"/>
    </xf>
    <xf numFmtId="0" fontId="19" fillId="4" borderId="29" xfId="0" applyFont="1" applyFill="1" applyBorder="1" applyAlignment="1">
      <alignment horizontal="center" vertical="center" wrapText="1"/>
    </xf>
    <xf numFmtId="0" fontId="19" fillId="4" borderId="28" xfId="0" applyFont="1" applyFill="1" applyBorder="1" applyAlignment="1">
      <alignment horizontal="center" vertical="center" wrapText="1"/>
    </xf>
    <xf numFmtId="0" fontId="19" fillId="4" borderId="25" xfId="0" applyFont="1" applyFill="1" applyBorder="1" applyAlignment="1">
      <alignment horizontal="center" vertical="center"/>
    </xf>
    <xf numFmtId="0" fontId="19" fillId="4" borderId="25" xfId="0" applyFont="1" applyFill="1" applyBorder="1" applyAlignment="1">
      <alignment horizontal="center" vertical="center" wrapText="1"/>
    </xf>
    <xf numFmtId="0" fontId="19" fillId="6" borderId="26" xfId="0" applyFont="1" applyFill="1" applyBorder="1" applyAlignment="1">
      <alignment horizontal="center" vertical="center" wrapText="1"/>
    </xf>
    <xf numFmtId="0" fontId="15" fillId="4" borderId="30" xfId="0" applyFont="1" applyFill="1" applyBorder="1" applyAlignment="1">
      <alignment horizontal="center" vertical="center"/>
    </xf>
    <xf numFmtId="1" fontId="15" fillId="4" borderId="25" xfId="0" applyNumberFormat="1" applyFont="1" applyFill="1" applyBorder="1" applyAlignment="1">
      <alignment horizontal="center" vertical="center"/>
    </xf>
    <xf numFmtId="1" fontId="15" fillId="4" borderId="31" xfId="0" applyNumberFormat="1" applyFont="1" applyFill="1" applyBorder="1" applyAlignment="1">
      <alignment horizontal="center" vertical="center"/>
    </xf>
    <xf numFmtId="2" fontId="15" fillId="6" borderId="34" xfId="0" applyNumberFormat="1" applyFont="1" applyFill="1" applyBorder="1" applyAlignment="1">
      <alignment horizontal="center" vertical="center"/>
    </xf>
    <xf numFmtId="0" fontId="16" fillId="2" borderId="19" xfId="0" applyFont="1" applyFill="1" applyBorder="1" applyAlignment="1">
      <alignment horizontal="center" vertical="center"/>
    </xf>
    <xf numFmtId="0" fontId="12" fillId="2" borderId="2" xfId="0" applyFont="1" applyFill="1" applyBorder="1" applyAlignment="1">
      <alignment horizontal="center"/>
    </xf>
    <xf numFmtId="0" fontId="12" fillId="2" borderId="3" xfId="0" applyFont="1" applyFill="1" applyBorder="1" applyAlignment="1">
      <alignment horizontal="center"/>
    </xf>
    <xf numFmtId="0" fontId="12" fillId="2" borderId="4" xfId="0" applyFont="1" applyFill="1" applyBorder="1" applyAlignment="1">
      <alignment horizontal="center"/>
    </xf>
    <xf numFmtId="0" fontId="12" fillId="2" borderId="0" xfId="0" applyFont="1" applyFill="1" applyBorder="1"/>
    <xf numFmtId="0" fontId="12" fillId="8" borderId="0" xfId="0" applyFont="1" applyFill="1" applyBorder="1"/>
    <xf numFmtId="0" fontId="16" fillId="8" borderId="19" xfId="0" applyFont="1" applyFill="1" applyBorder="1" applyAlignment="1">
      <alignment horizontal="center" vertical="center"/>
    </xf>
    <xf numFmtId="0" fontId="9" fillId="2" borderId="0" xfId="0" applyFont="1" applyFill="1" applyAlignment="1">
      <alignment horizontal="left" vertical="center" readingOrder="1"/>
    </xf>
    <xf numFmtId="0" fontId="8" fillId="2" borderId="5" xfId="0" applyFont="1" applyFill="1" applyBorder="1" applyAlignment="1">
      <alignment vertical="top" wrapText="1"/>
    </xf>
    <xf numFmtId="165" fontId="0" fillId="2" borderId="23" xfId="0" applyNumberFormat="1" applyFont="1" applyFill="1" applyBorder="1" applyAlignment="1">
      <alignment horizontal="center"/>
    </xf>
    <xf numFmtId="0" fontId="8" fillId="2" borderId="2" xfId="0" applyFont="1" applyFill="1" applyBorder="1" applyAlignment="1">
      <alignment horizontal="center" vertical="center" wrapText="1"/>
    </xf>
    <xf numFmtId="9" fontId="10" fillId="9" borderId="21" xfId="1" applyFont="1" applyFill="1" applyBorder="1" applyAlignment="1">
      <alignment horizontal="center" vertical="center"/>
    </xf>
    <xf numFmtId="9" fontId="10" fillId="9" borderId="22" xfId="1" applyFont="1" applyFill="1" applyBorder="1" applyAlignment="1">
      <alignment horizontal="center" vertical="center"/>
    </xf>
    <xf numFmtId="9" fontId="10" fillId="9" borderId="23" xfId="1" applyFont="1" applyFill="1" applyBorder="1" applyAlignment="1">
      <alignment horizontal="center" vertical="center"/>
    </xf>
    <xf numFmtId="166" fontId="9" fillId="0" borderId="19" xfId="3" applyNumberFormat="1" applyFont="1" applyBorder="1" applyAlignment="1">
      <alignment horizontal="center" vertical="center"/>
    </xf>
    <xf numFmtId="166" fontId="0" fillId="2" borderId="9" xfId="3" applyNumberFormat="1" applyFont="1" applyFill="1" applyBorder="1" applyAlignment="1">
      <alignment horizontal="center"/>
    </xf>
    <xf numFmtId="166" fontId="9" fillId="0" borderId="4" xfId="3" applyNumberFormat="1" applyFont="1" applyBorder="1" applyAlignment="1">
      <alignment horizontal="center" vertical="center"/>
    </xf>
    <xf numFmtId="166" fontId="10" fillId="2" borderId="5" xfId="3" applyNumberFormat="1" applyFont="1" applyFill="1" applyBorder="1" applyAlignment="1">
      <alignment horizontal="center" vertical="center"/>
    </xf>
    <xf numFmtId="9" fontId="10" fillId="5" borderId="21" xfId="1" applyFont="1" applyFill="1" applyBorder="1" applyAlignment="1">
      <alignment horizontal="center" vertical="center" wrapText="1"/>
    </xf>
    <xf numFmtId="9" fontId="10" fillId="5" borderId="19" xfId="1" applyFont="1" applyFill="1" applyBorder="1" applyAlignment="1">
      <alignment horizontal="center" vertical="center" wrapText="1"/>
    </xf>
    <xf numFmtId="0" fontId="23" fillId="3" borderId="1" xfId="0" applyFont="1" applyFill="1" applyBorder="1" applyAlignment="1">
      <alignment vertical="center" wrapText="1"/>
    </xf>
    <xf numFmtId="0" fontId="23" fillId="3" borderId="0" xfId="0" applyFont="1" applyFill="1" applyBorder="1" applyAlignment="1">
      <alignment vertical="center" wrapText="1"/>
    </xf>
    <xf numFmtId="2" fontId="10" fillId="4" borderId="5" xfId="0" applyNumberFormat="1" applyFont="1" applyFill="1" applyBorder="1" applyAlignment="1">
      <alignment horizontal="center" vertical="center" wrapText="1"/>
    </xf>
    <xf numFmtId="9" fontId="10" fillId="4" borderId="21" xfId="1" applyFont="1" applyFill="1" applyBorder="1" applyAlignment="1">
      <alignment horizontal="center" vertical="center"/>
    </xf>
    <xf numFmtId="9" fontId="10" fillId="4" borderId="22" xfId="1" applyFont="1" applyFill="1" applyBorder="1" applyAlignment="1">
      <alignment horizontal="center" vertical="center"/>
    </xf>
    <xf numFmtId="9" fontId="10" fillId="4" borderId="23" xfId="1" applyFont="1" applyFill="1" applyBorder="1" applyAlignment="1">
      <alignment horizontal="center" vertical="center"/>
    </xf>
    <xf numFmtId="0" fontId="11" fillId="10" borderId="5" xfId="0" applyFont="1" applyFill="1" applyBorder="1" applyAlignment="1">
      <alignment horizontal="center" vertical="center" wrapText="1"/>
    </xf>
    <xf numFmtId="0" fontId="11" fillId="10" borderId="8"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10" fillId="10" borderId="0" xfId="0" applyFont="1" applyFill="1" applyBorder="1" applyAlignment="1" applyProtection="1">
      <alignment horizontal="center" vertical="center"/>
      <protection locked="0" hidden="1"/>
    </xf>
    <xf numFmtId="0" fontId="10" fillId="10" borderId="2" xfId="0" applyFont="1" applyFill="1" applyBorder="1" applyAlignment="1">
      <alignment horizontal="center" vertical="center"/>
    </xf>
    <xf numFmtId="9" fontId="10" fillId="10" borderId="6" xfId="1" applyFont="1" applyFill="1" applyBorder="1" applyAlignment="1">
      <alignment horizontal="center" vertical="center" wrapText="1"/>
    </xf>
    <xf numFmtId="9" fontId="10" fillId="10" borderId="3" xfId="1" applyFont="1" applyFill="1" applyBorder="1" applyAlignment="1">
      <alignment horizontal="center" vertical="center"/>
    </xf>
    <xf numFmtId="9" fontId="10" fillId="4" borderId="6" xfId="1" applyFont="1" applyFill="1" applyBorder="1" applyAlignment="1">
      <alignment horizontal="center" vertical="center" wrapText="1"/>
    </xf>
    <xf numFmtId="9" fontId="10" fillId="4" borderId="19" xfId="1" applyFont="1" applyFill="1" applyBorder="1" applyAlignment="1">
      <alignment horizontal="center" vertical="center" wrapText="1"/>
    </xf>
    <xf numFmtId="0" fontId="7" fillId="2" borderId="10" xfId="0" applyFont="1" applyFill="1" applyBorder="1" applyAlignment="1">
      <alignment horizontal="center" vertical="center"/>
    </xf>
    <xf numFmtId="0" fontId="7" fillId="2" borderId="13" xfId="0" applyFont="1" applyFill="1" applyBorder="1" applyAlignment="1">
      <alignment horizontal="left" vertical="center"/>
    </xf>
    <xf numFmtId="0" fontId="20" fillId="2" borderId="1"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12" fillId="2" borderId="2" xfId="0" applyFont="1" applyFill="1" applyBorder="1" applyAlignment="1">
      <alignment horizontal="center"/>
    </xf>
    <xf numFmtId="0" fontId="12" fillId="2" borderId="3" xfId="0" applyFont="1" applyFill="1" applyBorder="1" applyAlignment="1">
      <alignment horizontal="center"/>
    </xf>
    <xf numFmtId="0" fontId="12" fillId="2" borderId="4" xfId="0" applyFont="1" applyFill="1" applyBorder="1" applyAlignment="1">
      <alignment horizontal="center"/>
    </xf>
    <xf numFmtId="0" fontId="20" fillId="2" borderId="2" xfId="0" applyFont="1" applyFill="1" applyBorder="1" applyAlignment="1">
      <alignment horizontal="center" vertical="center" wrapText="1"/>
    </xf>
    <xf numFmtId="0" fontId="7" fillId="2" borderId="11" xfId="0" applyFont="1" applyFill="1" applyBorder="1" applyAlignment="1">
      <alignment horizontal="center" vertical="center"/>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0" xfId="0" applyFont="1" applyFill="1" applyBorder="1" applyAlignment="1">
      <alignment horizontal="left" vertical="top" wrapText="1"/>
    </xf>
    <xf numFmtId="0" fontId="8" fillId="2" borderId="5" xfId="0" applyFont="1" applyFill="1" applyBorder="1" applyAlignment="1">
      <alignment horizontal="left" vertical="top" wrapText="1"/>
    </xf>
    <xf numFmtId="0" fontId="8" fillId="2" borderId="1" xfId="0" applyFont="1" applyFill="1" applyBorder="1" applyAlignment="1">
      <alignment horizontal="left" vertical="top" wrapText="1"/>
    </xf>
    <xf numFmtId="0" fontId="6" fillId="2" borderId="0" xfId="0" applyFont="1" applyFill="1" applyBorder="1" applyAlignment="1">
      <alignment horizontal="center" wrapText="1"/>
    </xf>
    <xf numFmtId="0" fontId="8"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2" xfId="0" applyFont="1" applyFill="1" applyBorder="1" applyAlignment="1">
      <alignment horizontal="center" vertical="center" wrapText="1"/>
    </xf>
    <xf numFmtId="0" fontId="22" fillId="2" borderId="4" xfId="0" applyFont="1" applyFill="1" applyBorder="1" applyAlignment="1">
      <alignment horizontal="center" vertical="center"/>
    </xf>
    <xf numFmtId="0" fontId="22" fillId="2" borderId="3" xfId="0" applyFont="1" applyFill="1" applyBorder="1" applyAlignment="1">
      <alignment horizontal="center" vertical="center"/>
    </xf>
    <xf numFmtId="0" fontId="11" fillId="3" borderId="4"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21" fillId="3" borderId="1" xfId="0" applyFont="1" applyFill="1" applyBorder="1" applyAlignment="1">
      <alignment vertical="center" wrapText="1"/>
    </xf>
    <xf numFmtId="0" fontId="21" fillId="3" borderId="0" xfId="0" applyFont="1" applyFill="1" applyBorder="1" applyAlignment="1">
      <alignment vertical="center" wrapText="1"/>
    </xf>
    <xf numFmtId="0" fontId="10" fillId="3" borderId="1"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21" fillId="2" borderId="18" xfId="0" applyFont="1" applyFill="1" applyBorder="1" applyAlignment="1">
      <alignment horizontal="center" vertical="center" wrapText="1"/>
    </xf>
    <xf numFmtId="0" fontId="21" fillId="2" borderId="7"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24" fillId="2" borderId="18" xfId="0" applyFont="1" applyFill="1" applyBorder="1" applyAlignment="1">
      <alignment horizontal="center" vertical="center" wrapText="1"/>
    </xf>
    <xf numFmtId="0" fontId="24" fillId="2" borderId="9"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cellXfs>
  <cellStyles count="4">
    <cellStyle name="Millares" xfId="3" builtinId="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70957041658215"/>
          <c:y val="6.9121968604860015E-2"/>
          <c:w val="0.77193092666490626"/>
          <c:h val="0.87682672233820513"/>
        </c:manualLayout>
      </c:layout>
      <c:barChart>
        <c:barDir val="bar"/>
        <c:grouping val="clustered"/>
        <c:varyColors val="0"/>
        <c:ser>
          <c:idx val="2"/>
          <c:order val="0"/>
          <c:tx>
            <c:strRef>
              <c:f>Piramide!$BD$7:$BE$7</c:f>
              <c:strCache>
                <c:ptCount val="1"/>
                <c:pt idx="0">
                  <c:v>Nombre Entidad territorial</c:v>
                </c:pt>
              </c:strCache>
            </c:strRef>
          </c:tx>
          <c:spPr>
            <a:solidFill>
              <a:schemeClr val="bg1">
                <a:lumMod val="65000"/>
              </a:schemeClr>
            </a:solidFill>
            <a:ln w="25400">
              <a:solidFill>
                <a:schemeClr val="bg1">
                  <a:lumMod val="50000"/>
                  <a:alpha val="39000"/>
                </a:schemeClr>
              </a:solidFill>
              <a:prstDash val="solid"/>
            </a:ln>
          </c:spPr>
          <c:invertIfNegative val="0"/>
          <c:cat>
            <c:strRef>
              <c:f>Piramide!$BC$31:$BC$47</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Piramide!$BD$31:$BD$47</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1"/>
          <c:spPr>
            <a:solidFill>
              <a:schemeClr val="bg1">
                <a:lumMod val="65000"/>
              </a:schemeClr>
            </a:solidFill>
            <a:ln w="25400">
              <a:solidFill>
                <a:schemeClr val="bg1">
                  <a:lumMod val="50000"/>
                  <a:alpha val="39000"/>
                </a:schemeClr>
              </a:solidFill>
              <a:prstDash val="solid"/>
            </a:ln>
          </c:spPr>
          <c:invertIfNegative val="0"/>
          <c:cat>
            <c:strRef>
              <c:f>Piramide!$BC$31:$BC$47</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Piramide!$BE$31:$BE$47</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2"/>
          <c:tx>
            <c:strRef>
              <c:f>Piramide!$BF$7:$BG$7</c:f>
              <c:strCache>
                <c:ptCount val="1"/>
                <c:pt idx="0">
                  <c:v>Nombre Entidad territorial de referencia</c:v>
                </c:pt>
              </c:strCache>
            </c:strRef>
          </c:tx>
          <c:spPr>
            <a:noFill/>
            <a:ln w="28575">
              <a:solidFill>
                <a:srgbClr val="FF0000"/>
              </a:solidFill>
              <a:prstDash val="solid"/>
            </a:ln>
          </c:spPr>
          <c:invertIfNegative val="0"/>
          <c:cat>
            <c:strRef>
              <c:f>Piramide!$BC$31:$BC$47</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Piramide!$BF$31:$BF$47</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0"/>
          <c:order val="3"/>
          <c:spPr>
            <a:noFill/>
            <a:ln w="28575" cmpd="sng">
              <a:solidFill>
                <a:srgbClr val="FF0000"/>
              </a:solidFill>
              <a:prstDash val="solid"/>
            </a:ln>
          </c:spPr>
          <c:invertIfNegative val="0"/>
          <c:cat>
            <c:strRef>
              <c:f>Piramide!$BC$31:$BC$47</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Piramide!$BG$31:$BG$47</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dLbls>
        <c:gapWidth val="0"/>
        <c:overlap val="100"/>
        <c:axId val="224357640"/>
        <c:axId val="224355680"/>
      </c:barChart>
      <c:catAx>
        <c:axId val="224357640"/>
        <c:scaling>
          <c:orientation val="minMax"/>
        </c:scaling>
        <c:delete val="0"/>
        <c:axPos val="l"/>
        <c:numFmt formatCode="General" sourceLinked="1"/>
        <c:majorTickMark val="out"/>
        <c:minorTickMark val="in"/>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CO"/>
          </a:p>
        </c:txPr>
        <c:crossAx val="224355680"/>
        <c:crosses val="autoZero"/>
        <c:auto val="1"/>
        <c:lblAlgn val="ctr"/>
        <c:lblOffset val="100"/>
        <c:tickLblSkip val="1"/>
        <c:tickMarkSkip val="1"/>
        <c:noMultiLvlLbl val="0"/>
      </c:catAx>
      <c:valAx>
        <c:axId val="224355680"/>
        <c:scaling>
          <c:orientation val="minMax"/>
        </c:scaling>
        <c:delete val="0"/>
        <c:axPos val="b"/>
        <c:numFmt formatCode="#,###%;[Red]#,###%"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CO"/>
          </a:p>
        </c:txPr>
        <c:crossAx val="224357640"/>
        <c:crosses val="autoZero"/>
        <c:crossBetween val="between"/>
      </c:valAx>
      <c:spPr>
        <a:noFill/>
        <a:ln w="25400">
          <a:noFill/>
        </a:ln>
      </c:spPr>
    </c:plotArea>
    <c:legend>
      <c:legendPos val="r"/>
      <c:legendEntry>
        <c:idx val="0"/>
        <c:delete val="1"/>
      </c:legendEntry>
      <c:legendEntry>
        <c:idx val="2"/>
        <c:delete val="1"/>
      </c:legendEntry>
      <c:layout/>
      <c:overlay val="0"/>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Arial"/>
          <a:ea typeface="Arial"/>
          <a:cs typeface="Arial"/>
        </a:defRPr>
      </a:pPr>
      <a:endParaRPr lang="es-CO"/>
    </a:p>
  </c:txPr>
  <c:printSettings>
    <c:headerFooter alignWithMargins="0"/>
    <c:pageMargins b="1" l="0.75000000000000044" r="0.75000000000000044" t="1" header="0" footer="0"/>
    <c:pageSetup orientation="landscape" horizontalDpi="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400" b="0"/>
            </a:pPr>
            <a:r>
              <a:rPr lang="en-US" sz="1400" b="0"/>
              <a:t>Atenciones en salud población</a:t>
            </a:r>
            <a:r>
              <a:rPr lang="en-US" sz="1400" b="0" baseline="0"/>
              <a:t> migrante - según regimen de afiliación 2017.</a:t>
            </a:r>
            <a:endParaRPr lang="en-US" sz="1400" b="0"/>
          </a:p>
        </c:rich>
      </c:tx>
      <c:overlay val="0"/>
    </c:title>
    <c:autoTitleDeleted val="0"/>
    <c:plotArea>
      <c:layout/>
      <c:barChart>
        <c:barDir val="bar"/>
        <c:grouping val="clustered"/>
        <c:varyColors val="0"/>
        <c:ser>
          <c:idx val="0"/>
          <c:order val="0"/>
          <c:tx>
            <c:v>departamento</c:v>
          </c:tx>
          <c:invertIfNegative val="0"/>
          <c:cat>
            <c:strRef>
              <c:f>'Régimen Afiliación '!$B$6:$B$14</c:f>
              <c:strCache>
                <c:ptCount val="9"/>
                <c:pt idx="0">
                  <c:v>Contributivo </c:v>
                </c:pt>
                <c:pt idx="1">
                  <c:v>Subsidiado </c:v>
                </c:pt>
                <c:pt idx="2">
                  <c:v>No afiliada</c:v>
                </c:pt>
                <c:pt idx="3">
                  <c:v>Particular</c:v>
                </c:pt>
                <c:pt idx="4">
                  <c:v>Otro</c:v>
                </c:pt>
                <c:pt idx="5">
                  <c:v>En desplazamiento con afiliación al régimen contributivo</c:v>
                </c:pt>
                <c:pt idx="6">
                  <c:v>En desplazamiento con afiliación al régimen subsidiado</c:v>
                </c:pt>
                <c:pt idx="7">
                  <c:v>En desplazamiento no asegurado</c:v>
                </c:pt>
                <c:pt idx="8">
                  <c:v>Sin dato</c:v>
                </c:pt>
              </c:strCache>
            </c:strRef>
          </c:cat>
          <c:val>
            <c:numRef>
              <c:f>'Régimen Afiliación '!$E$6:$E$14</c:f>
              <c:numCache>
                <c:formatCode>General</c:formatCode>
                <c:ptCount val="9"/>
              </c:numCache>
            </c:numRef>
          </c:val>
        </c:ser>
        <c:ser>
          <c:idx val="1"/>
          <c:order val="1"/>
          <c:tx>
            <c:v>municipio</c:v>
          </c:tx>
          <c:invertIfNegative val="0"/>
          <c:cat>
            <c:strRef>
              <c:f>'Régimen Afiliación '!$B$6:$B$14</c:f>
              <c:strCache>
                <c:ptCount val="9"/>
                <c:pt idx="0">
                  <c:v>Contributivo </c:v>
                </c:pt>
                <c:pt idx="1">
                  <c:v>Subsidiado </c:v>
                </c:pt>
                <c:pt idx="2">
                  <c:v>No afiliada</c:v>
                </c:pt>
                <c:pt idx="3">
                  <c:v>Particular</c:v>
                </c:pt>
                <c:pt idx="4">
                  <c:v>Otro</c:v>
                </c:pt>
                <c:pt idx="5">
                  <c:v>En desplazamiento con afiliación al régimen contributivo</c:v>
                </c:pt>
                <c:pt idx="6">
                  <c:v>En desplazamiento con afiliación al régimen subsidiado</c:v>
                </c:pt>
                <c:pt idx="7">
                  <c:v>En desplazamiento no asegurado</c:v>
                </c:pt>
                <c:pt idx="8">
                  <c:v>Sin dato</c:v>
                </c:pt>
              </c:strCache>
            </c:strRef>
          </c:cat>
          <c:val>
            <c:numRef>
              <c:f>'Régimen Afiliación '!$C$6:$C$14</c:f>
              <c:numCache>
                <c:formatCode>General</c:formatCode>
                <c:ptCount val="9"/>
              </c:numCache>
            </c:numRef>
          </c:val>
        </c:ser>
        <c:dLbls>
          <c:showLegendKey val="0"/>
          <c:showVal val="0"/>
          <c:showCatName val="0"/>
          <c:showSerName val="0"/>
          <c:showPercent val="0"/>
          <c:showBubbleSize val="0"/>
        </c:dLbls>
        <c:gapWidth val="150"/>
        <c:axId val="224354504"/>
        <c:axId val="224359208"/>
      </c:barChart>
      <c:valAx>
        <c:axId val="224359208"/>
        <c:scaling>
          <c:orientation val="minMax"/>
        </c:scaling>
        <c:delete val="0"/>
        <c:axPos val="b"/>
        <c:majorGridlines/>
        <c:title>
          <c:tx>
            <c:rich>
              <a:bodyPr/>
              <a:lstStyle/>
              <a:p>
                <a:pPr>
                  <a:defRPr/>
                </a:pPr>
                <a:r>
                  <a:rPr lang="es-CO"/>
                  <a:t>Total</a:t>
                </a:r>
                <a:r>
                  <a:rPr lang="es-CO" baseline="0"/>
                  <a:t> de atenciones</a:t>
                </a:r>
                <a:endParaRPr lang="es-CO"/>
              </a:p>
            </c:rich>
          </c:tx>
          <c:overlay val="0"/>
        </c:title>
        <c:numFmt formatCode="General" sourceLinked="1"/>
        <c:majorTickMark val="out"/>
        <c:minorTickMark val="none"/>
        <c:tickLblPos val="nextTo"/>
        <c:crossAx val="224354504"/>
        <c:crosses val="autoZero"/>
        <c:crossBetween val="between"/>
      </c:valAx>
      <c:catAx>
        <c:axId val="224354504"/>
        <c:scaling>
          <c:orientation val="minMax"/>
        </c:scaling>
        <c:delete val="0"/>
        <c:axPos val="l"/>
        <c:title>
          <c:tx>
            <c:rich>
              <a:bodyPr/>
              <a:lstStyle/>
              <a:p>
                <a:pPr>
                  <a:defRPr sz="1400"/>
                </a:pPr>
                <a:r>
                  <a:rPr lang="es-CO" sz="1400"/>
                  <a:t>Regimen de afiliación</a:t>
                </a:r>
              </a:p>
            </c:rich>
          </c:tx>
          <c:overlay val="0"/>
        </c:title>
        <c:numFmt formatCode="General" sourceLinked="0"/>
        <c:majorTickMark val="none"/>
        <c:minorTickMark val="none"/>
        <c:tickLblPos val="nextTo"/>
        <c:spPr>
          <a:ln w="12700"/>
        </c:spPr>
        <c:crossAx val="224359208"/>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17076</xdr:colOff>
      <xdr:row>5</xdr:row>
      <xdr:rowOff>169334</xdr:rowOff>
    </xdr:from>
    <xdr:to>
      <xdr:col>4</xdr:col>
      <xdr:colOff>751417</xdr:colOff>
      <xdr:row>15</xdr:row>
      <xdr:rowOff>86161</xdr:rowOff>
    </xdr:to>
    <xdr:sp macro="" textlink="">
      <xdr:nvSpPr>
        <xdr:cNvPr id="4" name="3 Rectángulo redondeado"/>
        <xdr:cNvSpPr/>
      </xdr:nvSpPr>
      <xdr:spPr>
        <a:xfrm>
          <a:off x="17076" y="1121834"/>
          <a:ext cx="3877591" cy="1821827"/>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u="sng"/>
            <a:t>INSTRUCCIONES:</a:t>
          </a:r>
          <a:r>
            <a:rPr lang="es-CO" sz="1100" u="sng" baseline="0"/>
            <a:t> </a:t>
          </a:r>
        </a:p>
        <a:p>
          <a:pPr algn="l"/>
          <a:endParaRPr lang="es-CO" sz="1100" baseline="0"/>
        </a:p>
        <a:p>
          <a:pPr algn="l"/>
          <a:r>
            <a:rPr lang="es-CO" sz="1100" baseline="0"/>
            <a:t>1.Copie los datos de su población y del departamento por grupos de edad quinquenales, para hombres y mujeres en el espacio correspondiente para los periodos de información disponibles .</a:t>
          </a:r>
        </a:p>
        <a:p>
          <a:pPr algn="l"/>
          <a:r>
            <a:rPr lang="es-CO" sz="1100"/>
            <a:t>2. Automáticamente</a:t>
          </a:r>
          <a:r>
            <a:rPr lang="es-CO" sz="1100" baseline="0"/>
            <a:t> se  generará la piramide poblacional y los índices calculados para cada año del análisis. estos aparecerán en la siguiente hoja llamada "Piramide"</a:t>
          </a:r>
          <a:endParaRPr lang="es-CO" sz="1100"/>
        </a:p>
      </xdr:txBody>
    </xdr:sp>
    <xdr:clientData/>
  </xdr:twoCellAnchor>
  <xdr:twoCellAnchor>
    <xdr:from>
      <xdr:col>0</xdr:col>
      <xdr:colOff>169334</xdr:colOff>
      <xdr:row>1</xdr:row>
      <xdr:rowOff>42333</xdr:rowOff>
    </xdr:from>
    <xdr:to>
      <xdr:col>9</xdr:col>
      <xdr:colOff>515101</xdr:colOff>
      <xdr:row>4</xdr:row>
      <xdr:rowOff>121123</xdr:rowOff>
    </xdr:to>
    <xdr:sp macro="" textlink="">
      <xdr:nvSpPr>
        <xdr:cNvPr id="5" name="4 CuadroTexto"/>
        <xdr:cNvSpPr txBox="1"/>
      </xdr:nvSpPr>
      <xdr:spPr>
        <a:xfrm>
          <a:off x="169334" y="232833"/>
          <a:ext cx="7299017" cy="650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500">
              <a:latin typeface="Arial" panose="020B0604020202020204" pitchFamily="34" charset="0"/>
              <a:cs typeface="Arial" panose="020B0604020202020204" pitchFamily="34" charset="0"/>
            </a:rPr>
            <a:t>Guía </a:t>
          </a:r>
          <a:r>
            <a:rPr lang="es-CO" sz="1500" baseline="0">
              <a:latin typeface="Arial" panose="020B0604020202020204" pitchFamily="34" charset="0"/>
              <a:cs typeface="Arial" panose="020B0604020202020204" pitchFamily="34" charset="0"/>
            </a:rPr>
            <a:t>para la construcción del ASIS en las entidades territoriales 2018 </a:t>
          </a:r>
        </a:p>
        <a:p>
          <a:pPr algn="ctr"/>
          <a:r>
            <a:rPr lang="es-CO" sz="1500" baseline="0">
              <a:latin typeface="Arial" panose="020B0604020202020204" pitchFamily="34" charset="0"/>
              <a:cs typeface="Arial" panose="020B0604020202020204" pitchFamily="34" charset="0"/>
            </a:rPr>
            <a:t>Atenciones en salud población migrante   </a:t>
          </a:r>
          <a:endParaRPr lang="es-CO" sz="15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657528</xdr:colOff>
      <xdr:row>5</xdr:row>
      <xdr:rowOff>27213</xdr:rowOff>
    </xdr:from>
    <xdr:to>
      <xdr:col>12</xdr:col>
      <xdr:colOff>666752</xdr:colOff>
      <xdr:row>31</xdr:row>
      <xdr:rowOff>37492</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381758</xdr:colOff>
      <xdr:row>6</xdr:row>
      <xdr:rowOff>25703</xdr:rowOff>
    </xdr:from>
    <xdr:to>
      <xdr:col>12</xdr:col>
      <xdr:colOff>305559</xdr:colOff>
      <xdr:row>9</xdr:row>
      <xdr:rowOff>12096</xdr:rowOff>
    </xdr:to>
    <xdr:sp macro="" textlink="">
      <xdr:nvSpPr>
        <xdr:cNvPr id="4" name="Text Box 3"/>
        <xdr:cNvSpPr txBox="1">
          <a:spLocks noChangeArrowheads="1"/>
        </xdr:cNvSpPr>
      </xdr:nvSpPr>
      <xdr:spPr bwMode="auto">
        <a:xfrm>
          <a:off x="10777615" y="1740203"/>
          <a:ext cx="1447801" cy="598714"/>
        </a:xfrm>
        <a:prstGeom prst="rect">
          <a:avLst/>
        </a:prstGeom>
        <a:noFill/>
        <a:ln w="9525">
          <a:noFill/>
          <a:miter lim="800000"/>
          <a:headEnd/>
          <a:tailEnd/>
        </a:ln>
      </xdr:spPr>
      <xdr:txBody>
        <a:bodyPr vertOverflow="clip" wrap="square" lIns="36576" tIns="22860" rIns="36576" bIns="0" anchor="t" upright="1"/>
        <a:lstStyle/>
        <a:p>
          <a:pPr algn="ctr" rtl="0">
            <a:defRPr sz="1000"/>
          </a:pPr>
          <a:r>
            <a:rPr lang="en-US" sz="1200" b="0" i="0" u="none" strike="noStrike" baseline="0">
              <a:solidFill>
                <a:srgbClr val="000000"/>
              </a:solidFill>
              <a:latin typeface="Arial"/>
              <a:cs typeface="Arial"/>
            </a:rPr>
            <a:t>Mujeres</a:t>
          </a:r>
        </a:p>
      </xdr:txBody>
    </xdr:sp>
    <xdr:clientData/>
  </xdr:twoCellAnchor>
  <xdr:twoCellAnchor>
    <xdr:from>
      <xdr:col>6</xdr:col>
      <xdr:colOff>432405</xdr:colOff>
      <xdr:row>6</xdr:row>
      <xdr:rowOff>4536</xdr:rowOff>
    </xdr:from>
    <xdr:to>
      <xdr:col>8</xdr:col>
      <xdr:colOff>356205</xdr:colOff>
      <xdr:row>8</xdr:row>
      <xdr:rowOff>195036</xdr:rowOff>
    </xdr:to>
    <xdr:sp macro="" textlink="">
      <xdr:nvSpPr>
        <xdr:cNvPr id="5" name="Text Box 3"/>
        <xdr:cNvSpPr txBox="1">
          <a:spLocks noChangeArrowheads="1"/>
        </xdr:cNvSpPr>
      </xdr:nvSpPr>
      <xdr:spPr bwMode="auto">
        <a:xfrm>
          <a:off x="7780262" y="1719036"/>
          <a:ext cx="1447800" cy="598714"/>
        </a:xfrm>
        <a:prstGeom prst="rect">
          <a:avLst/>
        </a:prstGeom>
        <a:noFill/>
        <a:ln w="9525">
          <a:noFill/>
          <a:miter lim="800000"/>
          <a:headEnd/>
          <a:tailEnd/>
        </a:ln>
      </xdr:spPr>
      <xdr:txBody>
        <a:bodyPr vertOverflow="clip" wrap="square" lIns="36576" tIns="22860" rIns="36576" bIns="0" anchor="t" upright="1"/>
        <a:lstStyle/>
        <a:p>
          <a:pPr algn="ctr" rtl="0">
            <a:defRPr sz="1000"/>
          </a:pPr>
          <a:r>
            <a:rPr lang="en-US" sz="1200" b="0" i="0" u="none" strike="noStrike" baseline="0">
              <a:solidFill>
                <a:srgbClr val="000000"/>
              </a:solidFill>
              <a:latin typeface="Arial"/>
              <a:cs typeface="Arial"/>
            </a:rPr>
            <a:t>Hombres</a:t>
          </a:r>
        </a:p>
      </xdr:txBody>
    </xdr:sp>
    <xdr:clientData/>
  </xdr:twoCellAnchor>
  <xdr:twoCellAnchor>
    <xdr:from>
      <xdr:col>0</xdr:col>
      <xdr:colOff>0</xdr:colOff>
      <xdr:row>22</xdr:row>
      <xdr:rowOff>100692</xdr:rowOff>
    </xdr:from>
    <xdr:to>
      <xdr:col>3</xdr:col>
      <xdr:colOff>762000</xdr:colOff>
      <xdr:row>31</xdr:row>
      <xdr:rowOff>59531</xdr:rowOff>
    </xdr:to>
    <xdr:sp macro="" textlink="">
      <xdr:nvSpPr>
        <xdr:cNvPr id="6" name="5 Rectángulo redondeado"/>
        <xdr:cNvSpPr/>
      </xdr:nvSpPr>
      <xdr:spPr>
        <a:xfrm>
          <a:off x="0" y="5803786"/>
          <a:ext cx="5191125" cy="178049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CO" sz="1600" b="1" baseline="0"/>
            <a:t>Nota: Esta hoja esta programada, por lo tanto las celdas no pueden ser manipuladas. Todos los cálculos que aparecen acá provienen de los datos poblacionales introducidos en la hoja "datos pirámide". Es posible seleccionar, copiar y pegar la tabla y la figura con la pirámide poblacional.</a:t>
          </a:r>
          <a:endParaRPr lang="es-CO" sz="1600" b="1"/>
        </a:p>
      </xdr:txBody>
    </xdr:sp>
    <xdr:clientData/>
  </xdr:twoCellAnchor>
  <xdr:twoCellAnchor>
    <xdr:from>
      <xdr:col>0</xdr:col>
      <xdr:colOff>204107</xdr:colOff>
      <xdr:row>0</xdr:row>
      <xdr:rowOff>136072</xdr:rowOff>
    </xdr:from>
    <xdr:to>
      <xdr:col>6</xdr:col>
      <xdr:colOff>155267</xdr:colOff>
      <xdr:row>4</xdr:row>
      <xdr:rowOff>24362</xdr:rowOff>
    </xdr:to>
    <xdr:sp macro="" textlink="">
      <xdr:nvSpPr>
        <xdr:cNvPr id="8" name="7 CuadroTexto"/>
        <xdr:cNvSpPr txBox="1"/>
      </xdr:nvSpPr>
      <xdr:spPr>
        <a:xfrm>
          <a:off x="204107" y="136072"/>
          <a:ext cx="7299017" cy="650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500">
              <a:latin typeface="Arial" panose="020B0604020202020204" pitchFamily="34" charset="0"/>
              <a:cs typeface="Arial" panose="020B0604020202020204" pitchFamily="34" charset="0"/>
            </a:rPr>
            <a:t>Guía </a:t>
          </a:r>
          <a:r>
            <a:rPr lang="es-CO" sz="1500" baseline="0">
              <a:latin typeface="Arial" panose="020B0604020202020204" pitchFamily="34" charset="0"/>
              <a:cs typeface="Arial" panose="020B0604020202020204" pitchFamily="34" charset="0"/>
            </a:rPr>
            <a:t>para la construcción del ASIS en las entidades territoriales 2018 </a:t>
          </a:r>
        </a:p>
        <a:p>
          <a:pPr algn="ctr"/>
          <a:r>
            <a:rPr lang="es-CO" sz="1500" baseline="0">
              <a:latin typeface="Arial" panose="020B0604020202020204" pitchFamily="34" charset="0"/>
              <a:cs typeface="Arial" panose="020B0604020202020204" pitchFamily="34" charset="0"/>
            </a:rPr>
            <a:t>Atenciones en salud población migrante   </a:t>
          </a:r>
          <a:endParaRPr lang="es-CO" sz="15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11906</xdr:colOff>
      <xdr:row>0</xdr:row>
      <xdr:rowOff>85953</xdr:rowOff>
    </xdr:from>
    <xdr:to>
      <xdr:col>14</xdr:col>
      <xdr:colOff>1333500</xdr:colOff>
      <xdr:row>3</xdr:row>
      <xdr:rowOff>153080</xdr:rowOff>
    </xdr:to>
    <xdr:sp macro="" textlink="">
      <xdr:nvSpPr>
        <xdr:cNvPr id="2" name="1 CuadroTexto"/>
        <xdr:cNvSpPr txBox="1"/>
      </xdr:nvSpPr>
      <xdr:spPr>
        <a:xfrm>
          <a:off x="11906" y="85953"/>
          <a:ext cx="6881813" cy="638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500">
              <a:latin typeface="Arial" panose="020B0604020202020204" pitchFamily="34" charset="0"/>
              <a:cs typeface="Arial" panose="020B0604020202020204" pitchFamily="34" charset="0"/>
            </a:rPr>
            <a:t>Guía </a:t>
          </a:r>
          <a:r>
            <a:rPr lang="es-CO" sz="1500" baseline="0">
              <a:latin typeface="Arial" panose="020B0604020202020204" pitchFamily="34" charset="0"/>
              <a:cs typeface="Arial" panose="020B0604020202020204" pitchFamily="34" charset="0"/>
            </a:rPr>
            <a:t>para la construcción del ASIS en las entidades territoriales 2018 </a:t>
          </a:r>
        </a:p>
        <a:p>
          <a:pPr algn="ctr"/>
          <a:r>
            <a:rPr lang="es-CO" sz="1500" baseline="0">
              <a:latin typeface="Arial" panose="020B0604020202020204" pitchFamily="34" charset="0"/>
              <a:cs typeface="Arial" panose="020B0604020202020204" pitchFamily="34" charset="0"/>
            </a:rPr>
            <a:t>Atenciones en salud población migrante   </a:t>
          </a:r>
          <a:endParaRPr lang="es-CO" sz="15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685800</xdr:colOff>
      <xdr:row>0</xdr:row>
      <xdr:rowOff>142875</xdr:rowOff>
    </xdr:from>
    <xdr:to>
      <xdr:col>8</xdr:col>
      <xdr:colOff>69542</xdr:colOff>
      <xdr:row>2</xdr:row>
      <xdr:rowOff>154990</xdr:rowOff>
    </xdr:to>
    <xdr:sp macro="" textlink="">
      <xdr:nvSpPr>
        <xdr:cNvPr id="3" name="2 CuadroTexto"/>
        <xdr:cNvSpPr txBox="1"/>
      </xdr:nvSpPr>
      <xdr:spPr>
        <a:xfrm>
          <a:off x="685800" y="142875"/>
          <a:ext cx="7299017" cy="650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500">
              <a:latin typeface="Arial" panose="020B0604020202020204" pitchFamily="34" charset="0"/>
              <a:cs typeface="Arial" panose="020B0604020202020204" pitchFamily="34" charset="0"/>
            </a:rPr>
            <a:t>Guía </a:t>
          </a:r>
          <a:r>
            <a:rPr lang="es-CO" sz="1500" baseline="0">
              <a:latin typeface="Arial" panose="020B0604020202020204" pitchFamily="34" charset="0"/>
              <a:cs typeface="Arial" panose="020B0604020202020204" pitchFamily="34" charset="0"/>
            </a:rPr>
            <a:t>para la construcción del ASIS en las entidades territoriales 2018 </a:t>
          </a:r>
        </a:p>
        <a:p>
          <a:pPr algn="ctr"/>
          <a:r>
            <a:rPr lang="es-CO" sz="1500" baseline="0">
              <a:latin typeface="Arial" panose="020B0604020202020204" pitchFamily="34" charset="0"/>
              <a:cs typeface="Arial" panose="020B0604020202020204" pitchFamily="34" charset="0"/>
            </a:rPr>
            <a:t>Atenciones en salud población migrante   </a:t>
          </a:r>
          <a:endParaRPr lang="es-CO" sz="15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419099</xdr:colOff>
      <xdr:row>0</xdr:row>
      <xdr:rowOff>152400</xdr:rowOff>
    </xdr:from>
    <xdr:to>
      <xdr:col>15</xdr:col>
      <xdr:colOff>659099</xdr:colOff>
      <xdr:row>15</xdr:row>
      <xdr:rowOff>205050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85725</xdr:rowOff>
    </xdr:from>
    <xdr:to>
      <xdr:col>6</xdr:col>
      <xdr:colOff>355292</xdr:colOff>
      <xdr:row>3</xdr:row>
      <xdr:rowOff>107365</xdr:rowOff>
    </xdr:to>
    <xdr:sp macro="" textlink="">
      <xdr:nvSpPr>
        <xdr:cNvPr id="5" name="4 CuadroTexto"/>
        <xdr:cNvSpPr txBox="1"/>
      </xdr:nvSpPr>
      <xdr:spPr>
        <a:xfrm>
          <a:off x="0" y="85725"/>
          <a:ext cx="7299017" cy="650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500">
              <a:latin typeface="Arial" panose="020B0604020202020204" pitchFamily="34" charset="0"/>
              <a:cs typeface="Arial" panose="020B0604020202020204" pitchFamily="34" charset="0"/>
            </a:rPr>
            <a:t>Guía </a:t>
          </a:r>
          <a:r>
            <a:rPr lang="es-CO" sz="1500" baseline="0">
              <a:latin typeface="Arial" panose="020B0604020202020204" pitchFamily="34" charset="0"/>
              <a:cs typeface="Arial" panose="020B0604020202020204" pitchFamily="34" charset="0"/>
            </a:rPr>
            <a:t>para la construcción del ASIS en las entidades territoriales 2018 </a:t>
          </a:r>
        </a:p>
        <a:p>
          <a:pPr algn="ctr"/>
          <a:r>
            <a:rPr lang="es-CO" sz="1500" baseline="0">
              <a:latin typeface="Arial" panose="020B0604020202020204" pitchFamily="34" charset="0"/>
              <a:cs typeface="Arial" panose="020B0604020202020204" pitchFamily="34" charset="0"/>
            </a:rPr>
            <a:t>Atenciones en salud población migrante   </a:t>
          </a:r>
          <a:endParaRPr lang="es-CO" sz="15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T38"/>
  <sheetViews>
    <sheetView topLeftCell="A16" zoomScale="90" zoomScaleNormal="90" workbookViewId="0">
      <selection activeCell="G27" sqref="G27"/>
    </sheetView>
  </sheetViews>
  <sheetFormatPr baseColWidth="10" defaultRowHeight="15" x14ac:dyDescent="0.25"/>
  <cols>
    <col min="1" max="1" width="12.85546875" style="29" customWidth="1"/>
    <col min="2" max="11" width="11.42578125" style="29"/>
    <col min="12" max="12" width="11.42578125" style="29" customWidth="1"/>
    <col min="13" max="20" width="11.42578125" style="29"/>
  </cols>
  <sheetData>
    <row r="18" spans="1:5" ht="49.5" customHeight="1" x14ac:dyDescent="0.25">
      <c r="A18" s="121" t="s">
        <v>0</v>
      </c>
      <c r="B18" s="127" t="s">
        <v>86</v>
      </c>
      <c r="C18" s="127"/>
      <c r="D18" s="127" t="s">
        <v>87</v>
      </c>
      <c r="E18" s="127"/>
    </row>
    <row r="19" spans="1:5" ht="15.75" x14ac:dyDescent="0.25">
      <c r="A19" s="122"/>
      <c r="B19" s="124">
        <v>2017</v>
      </c>
      <c r="C19" s="125"/>
      <c r="D19" s="126">
        <v>2017</v>
      </c>
      <c r="E19" s="125"/>
    </row>
    <row r="20" spans="1:5" ht="15.75" x14ac:dyDescent="0.25">
      <c r="A20" s="123"/>
      <c r="B20" s="85" t="s">
        <v>1</v>
      </c>
      <c r="C20" s="86" t="s">
        <v>2</v>
      </c>
      <c r="D20" s="87" t="s">
        <v>1</v>
      </c>
      <c r="E20" s="86" t="s">
        <v>2</v>
      </c>
    </row>
    <row r="21" spans="1:5" ht="15.75" x14ac:dyDescent="0.25">
      <c r="A21" s="88" t="s">
        <v>3</v>
      </c>
      <c r="B21" s="84"/>
      <c r="C21" s="84"/>
      <c r="D21" s="84"/>
      <c r="E21" s="84"/>
    </row>
    <row r="22" spans="1:5" ht="15.75" x14ac:dyDescent="0.25">
      <c r="A22" s="89" t="s">
        <v>4</v>
      </c>
      <c r="B22" s="90"/>
      <c r="C22" s="90"/>
      <c r="D22" s="90"/>
      <c r="E22" s="90"/>
    </row>
    <row r="23" spans="1:5" ht="15.75" x14ac:dyDescent="0.25">
      <c r="A23" s="88" t="s">
        <v>5</v>
      </c>
      <c r="B23" s="84"/>
      <c r="C23" s="84"/>
      <c r="D23" s="84"/>
      <c r="E23" s="84"/>
    </row>
    <row r="24" spans="1:5" ht="15.75" x14ac:dyDescent="0.25">
      <c r="A24" s="89" t="s">
        <v>6</v>
      </c>
      <c r="B24" s="90"/>
      <c r="C24" s="90"/>
      <c r="D24" s="90"/>
      <c r="E24" s="90"/>
    </row>
    <row r="25" spans="1:5" ht="15.75" x14ac:dyDescent="0.25">
      <c r="A25" s="88" t="s">
        <v>7</v>
      </c>
      <c r="B25" s="84"/>
      <c r="C25" s="84"/>
      <c r="D25" s="84"/>
      <c r="E25" s="84"/>
    </row>
    <row r="26" spans="1:5" ht="15.75" x14ac:dyDescent="0.25">
      <c r="A26" s="89" t="s">
        <v>8</v>
      </c>
      <c r="B26" s="90"/>
      <c r="C26" s="90"/>
      <c r="D26" s="90"/>
      <c r="E26" s="90"/>
    </row>
    <row r="27" spans="1:5" ht="15.75" x14ac:dyDescent="0.25">
      <c r="A27" s="88" t="s">
        <v>9</v>
      </c>
      <c r="B27" s="84"/>
      <c r="C27" s="84"/>
      <c r="D27" s="84"/>
      <c r="E27" s="84"/>
    </row>
    <row r="28" spans="1:5" ht="15.75" x14ac:dyDescent="0.25">
      <c r="A28" s="89" t="s">
        <v>10</v>
      </c>
      <c r="B28" s="90"/>
      <c r="C28" s="90"/>
      <c r="D28" s="90"/>
      <c r="E28" s="90"/>
    </row>
    <row r="29" spans="1:5" ht="15.75" x14ac:dyDescent="0.25">
      <c r="A29" s="88" t="s">
        <v>11</v>
      </c>
      <c r="B29" s="84"/>
      <c r="C29" s="84"/>
      <c r="D29" s="84"/>
      <c r="E29" s="84"/>
    </row>
    <row r="30" spans="1:5" ht="15.75" x14ac:dyDescent="0.25">
      <c r="A30" s="89" t="s">
        <v>12</v>
      </c>
      <c r="B30" s="90"/>
      <c r="C30" s="90"/>
      <c r="D30" s="90"/>
      <c r="E30" s="90"/>
    </row>
    <row r="31" spans="1:5" ht="15.75" x14ac:dyDescent="0.25">
      <c r="A31" s="88" t="s">
        <v>13</v>
      </c>
      <c r="B31" s="84"/>
      <c r="C31" s="84"/>
      <c r="D31" s="84"/>
      <c r="E31" s="84"/>
    </row>
    <row r="32" spans="1:5" ht="15.75" x14ac:dyDescent="0.25">
      <c r="A32" s="89" t="s">
        <v>14</v>
      </c>
      <c r="B32" s="90"/>
      <c r="C32" s="90"/>
      <c r="D32" s="90"/>
      <c r="E32" s="90"/>
    </row>
    <row r="33" spans="1:5" ht="15.75" x14ac:dyDescent="0.25">
      <c r="A33" s="88" t="s">
        <v>15</v>
      </c>
      <c r="B33" s="84"/>
      <c r="C33" s="84"/>
      <c r="D33" s="84"/>
      <c r="E33" s="84"/>
    </row>
    <row r="34" spans="1:5" ht="15.75" x14ac:dyDescent="0.25">
      <c r="A34" s="89" t="s">
        <v>16</v>
      </c>
      <c r="B34" s="90"/>
      <c r="C34" s="90"/>
      <c r="D34" s="90"/>
      <c r="E34" s="90"/>
    </row>
    <row r="35" spans="1:5" ht="15.75" x14ac:dyDescent="0.25">
      <c r="A35" s="88" t="s">
        <v>17</v>
      </c>
      <c r="B35" s="84"/>
      <c r="C35" s="84"/>
      <c r="D35" s="84"/>
      <c r="E35" s="84"/>
    </row>
    <row r="36" spans="1:5" ht="15.75" x14ac:dyDescent="0.25">
      <c r="A36" s="89" t="s">
        <v>18</v>
      </c>
      <c r="B36" s="90"/>
      <c r="C36" s="90"/>
      <c r="D36" s="90"/>
      <c r="E36" s="90"/>
    </row>
    <row r="37" spans="1:5" ht="15.75" x14ac:dyDescent="0.25">
      <c r="A37" s="88" t="s">
        <v>19</v>
      </c>
      <c r="B37" s="84"/>
      <c r="C37" s="84"/>
      <c r="D37" s="84"/>
      <c r="E37" s="84"/>
    </row>
    <row r="38" spans="1:5" ht="15.75" x14ac:dyDescent="0.25">
      <c r="A38" s="89" t="s">
        <v>20</v>
      </c>
      <c r="B38" s="90"/>
      <c r="C38" s="90"/>
      <c r="D38" s="90"/>
      <c r="E38" s="90"/>
    </row>
  </sheetData>
  <mergeCells count="5">
    <mergeCell ref="A18:A20"/>
    <mergeCell ref="B19:C19"/>
    <mergeCell ref="D19:E19"/>
    <mergeCell ref="B18:C18"/>
    <mergeCell ref="D18:E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49"/>
  <sheetViews>
    <sheetView tabSelected="1" zoomScale="70" zoomScaleNormal="70" workbookViewId="0">
      <selection activeCell="C17" sqref="C17"/>
    </sheetView>
  </sheetViews>
  <sheetFormatPr baseColWidth="10" defaultRowHeight="15" x14ac:dyDescent="0.25"/>
  <cols>
    <col min="1" max="1" width="40.85546875" style="29" customWidth="1"/>
    <col min="2" max="2" width="13.28515625" style="29" customWidth="1"/>
    <col min="3" max="3" width="14.85546875" style="29" customWidth="1"/>
    <col min="4" max="4" width="14.7109375" style="29" customWidth="1"/>
    <col min="5" max="5" width="11.42578125" style="29"/>
    <col min="6" max="6" width="15.140625" style="29" customWidth="1"/>
    <col min="7" max="14" width="11.42578125" style="29"/>
    <col min="15" max="54" width="0" style="29" hidden="1" customWidth="1"/>
    <col min="55" max="77" width="11.42578125" style="29"/>
  </cols>
  <sheetData>
    <row r="1" spans="1:60" x14ac:dyDescent="0.25">
      <c r="A1" s="2"/>
      <c r="B1" s="3"/>
      <c r="C1" s="4"/>
      <c r="D1" s="4"/>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60"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row>
    <row r="3" spans="1:60"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row>
    <row r="4" spans="1:60" x14ac:dyDescent="0.25">
      <c r="A4" s="5"/>
      <c r="B4" s="6"/>
      <c r="C4" s="5"/>
      <c r="D4" s="5"/>
      <c r="E4" s="5"/>
      <c r="F4" s="5"/>
      <c r="G4" s="5"/>
      <c r="H4" s="5"/>
      <c r="I4" s="5"/>
      <c r="J4" s="5"/>
      <c r="K4" s="5"/>
      <c r="L4" s="5"/>
      <c r="M4" s="5"/>
      <c r="N4" s="5"/>
      <c r="O4" s="5"/>
      <c r="P4" s="5"/>
      <c r="Q4" s="5"/>
      <c r="R4" s="135"/>
      <c r="S4" s="135"/>
      <c r="T4" s="135"/>
      <c r="U4" s="13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row>
    <row r="5" spans="1:60" x14ac:dyDescent="0.25">
      <c r="A5" s="5"/>
      <c r="B5" s="5"/>
      <c r="C5" s="5"/>
      <c r="D5" s="5"/>
      <c r="E5" s="5"/>
      <c r="F5" s="5"/>
      <c r="G5" s="5"/>
      <c r="H5" s="5"/>
      <c r="I5" s="5"/>
      <c r="J5" s="5"/>
      <c r="K5" s="5"/>
      <c r="L5" s="5"/>
      <c r="M5" s="5"/>
      <c r="N5" s="5"/>
      <c r="O5" s="5"/>
      <c r="P5" s="5"/>
      <c r="Q5" s="5"/>
      <c r="R5" s="135"/>
      <c r="S5" s="135"/>
      <c r="T5" s="135"/>
      <c r="U5" s="13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row>
    <row r="6" spans="1:60" ht="15.75" thickBot="1"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row>
    <row r="7" spans="1:60" ht="33" customHeight="1"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119">
        <v>2017</v>
      </c>
      <c r="BD7" s="128" t="s">
        <v>86</v>
      </c>
      <c r="BE7" s="128"/>
      <c r="BF7" s="129" t="s">
        <v>85</v>
      </c>
      <c r="BG7" s="130"/>
      <c r="BH7" s="5"/>
    </row>
    <row r="8" spans="1:60" ht="15.75" x14ac:dyDescent="0.25">
      <c r="A8" s="136" t="s">
        <v>21</v>
      </c>
      <c r="B8" s="131">
        <v>2017</v>
      </c>
      <c r="C8" s="131"/>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7" t="s">
        <v>3</v>
      </c>
      <c r="BD8" s="8" t="s">
        <v>1</v>
      </c>
      <c r="BE8" s="8" t="s">
        <v>2</v>
      </c>
      <c r="BF8" s="8" t="s">
        <v>1</v>
      </c>
      <c r="BG8" s="9" t="s">
        <v>2</v>
      </c>
      <c r="BH8" s="5"/>
    </row>
    <row r="9" spans="1:60" ht="60" x14ac:dyDescent="0.25">
      <c r="A9" s="137"/>
      <c r="B9" s="94" t="s">
        <v>86</v>
      </c>
      <c r="C9" s="94" t="s">
        <v>85</v>
      </c>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7"/>
      <c r="BD9" s="8"/>
      <c r="BE9" s="8"/>
      <c r="BF9" s="8"/>
      <c r="BG9" s="9"/>
      <c r="BH9" s="5"/>
    </row>
    <row r="10" spans="1:60" ht="15.75" x14ac:dyDescent="0.25">
      <c r="A10" s="10" t="s">
        <v>22</v>
      </c>
      <c r="B10" s="11">
        <f>BD10+BE10</f>
        <v>0</v>
      </c>
      <c r="C10" s="11">
        <f>BF10+BG10</f>
        <v>0</v>
      </c>
      <c r="E10" s="12"/>
      <c r="F10" s="5"/>
      <c r="G10" s="5"/>
      <c r="H10" s="5"/>
      <c r="I10" s="5"/>
      <c r="J10" s="5"/>
      <c r="K10" s="5"/>
      <c r="L10" s="5"/>
      <c r="M10" s="5"/>
      <c r="N10" s="5"/>
      <c r="O10" s="5"/>
      <c r="P10" s="5"/>
      <c r="Q10" s="5"/>
      <c r="R10" s="5"/>
      <c r="S10" s="91"/>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7" t="s">
        <v>3</v>
      </c>
      <c r="BD10" s="13">
        <f>'Datos Piramide'!B21</f>
        <v>0</v>
      </c>
      <c r="BE10" s="13">
        <f>'Datos Piramide'!C21</f>
        <v>0</v>
      </c>
      <c r="BF10" s="13">
        <f>'Datos Piramide'!D21</f>
        <v>0</v>
      </c>
      <c r="BG10" s="14">
        <f>'Datos Piramide'!E21</f>
        <v>0</v>
      </c>
      <c r="BH10" s="5"/>
    </row>
    <row r="11" spans="1:60" ht="15.75" x14ac:dyDescent="0.25">
      <c r="A11" s="10" t="s">
        <v>23</v>
      </c>
      <c r="B11" s="11">
        <f>BD10</f>
        <v>0</v>
      </c>
      <c r="C11" s="11">
        <f>BF10</f>
        <v>0</v>
      </c>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7" t="s">
        <v>4</v>
      </c>
      <c r="BD11" s="13">
        <f>'Datos Piramide'!B22</f>
        <v>0</v>
      </c>
      <c r="BE11" s="13">
        <f>'Datos Piramide'!C22</f>
        <v>0</v>
      </c>
      <c r="BF11" s="13">
        <f>'Datos Piramide'!D22</f>
        <v>0</v>
      </c>
      <c r="BG11" s="14">
        <f>'Datos Piramide'!E22</f>
        <v>0</v>
      </c>
      <c r="BH11" s="5"/>
    </row>
    <row r="12" spans="1:60" ht="15.75" x14ac:dyDescent="0.25">
      <c r="A12" s="10" t="s">
        <v>24</v>
      </c>
      <c r="B12" s="11">
        <f>BE10</f>
        <v>0</v>
      </c>
      <c r="C12" s="11">
        <f>BG10</f>
        <v>0</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7" t="s">
        <v>5</v>
      </c>
      <c r="BD12" s="13">
        <f>'Datos Piramide'!B23</f>
        <v>0</v>
      </c>
      <c r="BE12" s="13">
        <f>'Datos Piramide'!C23</f>
        <v>0</v>
      </c>
      <c r="BF12" s="13">
        <f>'Datos Piramide'!D23</f>
        <v>0</v>
      </c>
      <c r="BG12" s="14">
        <f>'Datos Piramide'!E23</f>
        <v>0</v>
      </c>
      <c r="BH12" s="5"/>
    </row>
    <row r="13" spans="1:60" ht="15.75" x14ac:dyDescent="0.25">
      <c r="A13" s="10" t="s">
        <v>25</v>
      </c>
      <c r="B13" s="17" t="e">
        <f>B11/B12*100</f>
        <v>#DIV/0!</v>
      </c>
      <c r="C13" s="16" t="e">
        <f>C11/C12*100</f>
        <v>#DIV/0!</v>
      </c>
      <c r="E13" s="5"/>
      <c r="F13" s="15" t="e">
        <f>ROUND(B13,0)</f>
        <v>#DIV/0!</v>
      </c>
      <c r="G13" s="15" t="e">
        <f>ROUND(C13,0)</f>
        <v>#DIV/0!</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7" t="s">
        <v>6</v>
      </c>
      <c r="BD13" s="13">
        <f>'Datos Piramide'!B24</f>
        <v>0</v>
      </c>
      <c r="BE13" s="13">
        <f>'Datos Piramide'!C24</f>
        <v>0</v>
      </c>
      <c r="BF13" s="13">
        <f>'Datos Piramide'!D24</f>
        <v>0</v>
      </c>
      <c r="BG13" s="14">
        <f>'Datos Piramide'!E24</f>
        <v>0</v>
      </c>
      <c r="BH13" s="5"/>
    </row>
    <row r="14" spans="1:60" ht="15.75" x14ac:dyDescent="0.25">
      <c r="A14" s="10" t="s">
        <v>26</v>
      </c>
      <c r="B14" s="16" t="e">
        <f>SUM(BD11:BE11)/SUM(BE14:BE20)*100</f>
        <v>#DIV/0!</v>
      </c>
      <c r="C14" s="16" t="e">
        <f>SUM(BF11:BG11)/SUM(BG14:BG20)*100</f>
        <v>#DIV/0!</v>
      </c>
      <c r="E14" s="5"/>
      <c r="F14" s="15" t="e">
        <f t="shared" ref="F14:G22" si="0">ROUND(B14,0)</f>
        <v>#DIV/0!</v>
      </c>
      <c r="G14" s="15" t="e">
        <f t="shared" si="0"/>
        <v>#DIV/0!</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7" t="s">
        <v>7</v>
      </c>
      <c r="BD14" s="13">
        <f>'Datos Piramide'!B25</f>
        <v>0</v>
      </c>
      <c r="BE14" s="13">
        <f>'Datos Piramide'!C25</f>
        <v>0</v>
      </c>
      <c r="BF14" s="13">
        <f>'Datos Piramide'!D25</f>
        <v>0</v>
      </c>
      <c r="BG14" s="14">
        <f>'Datos Piramide'!E25</f>
        <v>0</v>
      </c>
      <c r="BH14" s="5"/>
    </row>
    <row r="15" spans="1:60" ht="15.75" x14ac:dyDescent="0.25">
      <c r="A15" s="10" t="s">
        <v>27</v>
      </c>
      <c r="B15" s="16" t="e">
        <f>SUM(BD11:BE13)/B10*100</f>
        <v>#DIV/0!</v>
      </c>
      <c r="C15" s="16" t="e">
        <f>SUM(BF11:BG13)/C10*100</f>
        <v>#DIV/0!</v>
      </c>
      <c r="E15" s="5"/>
      <c r="F15" s="15" t="e">
        <f t="shared" si="0"/>
        <v>#DIV/0!</v>
      </c>
      <c r="G15" s="15" t="e">
        <f t="shared" si="0"/>
        <v>#DIV/0!</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7" t="s">
        <v>8</v>
      </c>
      <c r="BD15" s="13">
        <f>'Datos Piramide'!B26</f>
        <v>0</v>
      </c>
      <c r="BE15" s="13">
        <f>'Datos Piramide'!C26</f>
        <v>0</v>
      </c>
      <c r="BF15" s="13">
        <f>'Datos Piramide'!D26</f>
        <v>0</v>
      </c>
      <c r="BG15" s="14">
        <f>'Datos Piramide'!E26</f>
        <v>0</v>
      </c>
      <c r="BH15" s="5"/>
    </row>
    <row r="16" spans="1:60" ht="15.75" x14ac:dyDescent="0.25">
      <c r="A16" s="10" t="s">
        <v>28</v>
      </c>
      <c r="B16" s="16" t="e">
        <f>SUM(BD14:BE16)/B10*100</f>
        <v>#DIV/0!</v>
      </c>
      <c r="C16" s="16" t="e">
        <f>SUM(BF14:BG16)/C10*100</f>
        <v>#DIV/0!</v>
      </c>
      <c r="E16" s="5"/>
      <c r="F16" s="15" t="e">
        <f t="shared" si="0"/>
        <v>#DIV/0!</v>
      </c>
      <c r="G16" s="15" t="e">
        <f t="shared" si="0"/>
        <v>#DIV/0!</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7" t="s">
        <v>9</v>
      </c>
      <c r="BD16" s="13">
        <f>'Datos Piramide'!B27</f>
        <v>0</v>
      </c>
      <c r="BE16" s="13">
        <f>'Datos Piramide'!C27</f>
        <v>0</v>
      </c>
      <c r="BF16" s="13">
        <f>'Datos Piramide'!D27</f>
        <v>0</v>
      </c>
      <c r="BG16" s="14">
        <f>'Datos Piramide'!E27</f>
        <v>0</v>
      </c>
      <c r="BH16" s="5"/>
    </row>
    <row r="17" spans="1:60" ht="15.75" x14ac:dyDescent="0.25">
      <c r="A17" s="10" t="s">
        <v>29</v>
      </c>
      <c r="B17" s="16" t="e">
        <f>SUM(BD23:BE27)/B10*100</f>
        <v>#DIV/0!</v>
      </c>
      <c r="C17" s="16" t="e">
        <f>SUM(BF23:BG27)/C10*100</f>
        <v>#DIV/0!</v>
      </c>
      <c r="E17" s="5"/>
      <c r="F17" s="15" t="e">
        <f t="shared" si="0"/>
        <v>#DIV/0!</v>
      </c>
      <c r="G17" s="15" t="e">
        <f t="shared" si="0"/>
        <v>#DIV/0!</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7" t="s">
        <v>10</v>
      </c>
      <c r="BD17" s="13">
        <f>'Datos Piramide'!B28</f>
        <v>0</v>
      </c>
      <c r="BE17" s="13">
        <f>'Datos Piramide'!C28</f>
        <v>0</v>
      </c>
      <c r="BF17" s="13">
        <f>'Datos Piramide'!D28</f>
        <v>0</v>
      </c>
      <c r="BG17" s="14">
        <f>'Datos Piramide'!E28</f>
        <v>0</v>
      </c>
      <c r="BH17" s="5"/>
    </row>
    <row r="18" spans="1:60" ht="15.75" x14ac:dyDescent="0.25">
      <c r="A18" s="10" t="s">
        <v>30</v>
      </c>
      <c r="B18" s="16" t="e">
        <f>SUM(BD23:BE27)/SUM(BD11:BE13)*100</f>
        <v>#DIV/0!</v>
      </c>
      <c r="C18" s="16" t="e">
        <f>SUM(BF23:BG27)/SUM(BF11:BG13)*100</f>
        <v>#DIV/0!</v>
      </c>
      <c r="E18" s="5"/>
      <c r="F18" s="15" t="e">
        <f t="shared" si="0"/>
        <v>#DIV/0!</v>
      </c>
      <c r="G18" s="15" t="e">
        <f t="shared" si="0"/>
        <v>#DIV/0!</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7" t="s">
        <v>11</v>
      </c>
      <c r="BD18" s="13">
        <f>'Datos Piramide'!B29</f>
        <v>0</v>
      </c>
      <c r="BE18" s="13">
        <f>'Datos Piramide'!C29</f>
        <v>0</v>
      </c>
      <c r="BF18" s="13">
        <f>'Datos Piramide'!D29</f>
        <v>0</v>
      </c>
      <c r="BG18" s="14">
        <f>'Datos Piramide'!E29</f>
        <v>0</v>
      </c>
      <c r="BH18" s="5"/>
    </row>
    <row r="19" spans="1:60" ht="15.75" x14ac:dyDescent="0.25">
      <c r="A19" s="10" t="s">
        <v>31</v>
      </c>
      <c r="B19" s="17" t="e">
        <f>(SUM(BD24:BE27)+SUM(BD11:BE13))/SUM(BD14:BE23)*100</f>
        <v>#DIV/0!</v>
      </c>
      <c r="C19" s="17" t="e">
        <f>(SUM(BF24:BG27)+SUM(BF11:BG13))/SUM(BF14:BG23)*100</f>
        <v>#DIV/0!</v>
      </c>
      <c r="E19" s="5"/>
      <c r="F19" s="15" t="e">
        <f t="shared" si="0"/>
        <v>#DIV/0!</v>
      </c>
      <c r="G19" s="15" t="e">
        <f t="shared" si="0"/>
        <v>#DIV/0!</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7" t="s">
        <v>12</v>
      </c>
      <c r="BD19" s="13">
        <f>'Datos Piramide'!B30</f>
        <v>0</v>
      </c>
      <c r="BE19" s="13">
        <f>'Datos Piramide'!C30</f>
        <v>0</v>
      </c>
      <c r="BF19" s="13">
        <f>'Datos Piramide'!D30</f>
        <v>0</v>
      </c>
      <c r="BG19" s="14">
        <f>'Datos Piramide'!E30</f>
        <v>0</v>
      </c>
      <c r="BH19" s="5"/>
    </row>
    <row r="20" spans="1:60" ht="15.75" x14ac:dyDescent="0.25">
      <c r="A20" s="10" t="s">
        <v>32</v>
      </c>
      <c r="B20" s="17" t="e">
        <f>(SUM(BD11:BE13))/SUM(BD14:BE23)*100</f>
        <v>#DIV/0!</v>
      </c>
      <c r="C20" s="17" t="e">
        <f>(SUM(BF11:BG13))/SUM(BF14:BG23)*100</f>
        <v>#DIV/0!</v>
      </c>
      <c r="E20" s="5"/>
      <c r="F20" s="15" t="e">
        <f t="shared" si="0"/>
        <v>#DIV/0!</v>
      </c>
      <c r="G20" s="15" t="e">
        <f t="shared" si="0"/>
        <v>#DIV/0!</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7" t="s">
        <v>13</v>
      </c>
      <c r="BD20" s="13">
        <f>'Datos Piramide'!B31</f>
        <v>0</v>
      </c>
      <c r="BE20" s="13">
        <f>'Datos Piramide'!C31</f>
        <v>0</v>
      </c>
      <c r="BF20" s="13">
        <f>'Datos Piramide'!D31</f>
        <v>0</v>
      </c>
      <c r="BG20" s="14">
        <f>'Datos Piramide'!E31</f>
        <v>0</v>
      </c>
      <c r="BH20" s="5"/>
    </row>
    <row r="21" spans="1:60" ht="15.75" x14ac:dyDescent="0.25">
      <c r="A21" s="10" t="s">
        <v>33</v>
      </c>
      <c r="B21" s="17" t="e">
        <f>(SUM(BD24:BE27))/SUM(BD14:BE23)*100</f>
        <v>#DIV/0!</v>
      </c>
      <c r="C21" s="17" t="e">
        <f>(SUM(BF24:BG27))/SUM(BF14:BG23)*100</f>
        <v>#DIV/0!</v>
      </c>
      <c r="E21" s="5"/>
      <c r="F21" s="15" t="e">
        <f t="shared" si="0"/>
        <v>#DIV/0!</v>
      </c>
      <c r="G21" s="15" t="e">
        <f t="shared" si="0"/>
        <v>#DIV/0!</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7" t="s">
        <v>14</v>
      </c>
      <c r="BD21" s="13">
        <f>'Datos Piramide'!B32</f>
        <v>0</v>
      </c>
      <c r="BE21" s="13">
        <f>'Datos Piramide'!C32</f>
        <v>0</v>
      </c>
      <c r="BF21" s="13">
        <f>'Datos Piramide'!D32</f>
        <v>0</v>
      </c>
      <c r="BG21" s="14">
        <f>'Datos Piramide'!E32</f>
        <v>0</v>
      </c>
      <c r="BH21" s="5"/>
    </row>
    <row r="22" spans="1:60" ht="15.75" x14ac:dyDescent="0.25">
      <c r="A22" s="18" t="s">
        <v>34</v>
      </c>
      <c r="B22" s="19" t="e">
        <f>SUM(BD11:BE14)/SUM(BD17:BE20)*100</f>
        <v>#DIV/0!</v>
      </c>
      <c r="C22" s="19" t="e">
        <f>SUM(BF11:BG14)/SUM(BF17:BG20)*100</f>
        <v>#DIV/0!</v>
      </c>
      <c r="E22" s="5"/>
      <c r="F22" s="15" t="e">
        <f t="shared" si="0"/>
        <v>#DIV/0!</v>
      </c>
      <c r="G22" s="15" t="e">
        <f t="shared" si="0"/>
        <v>#DIV/0!</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7" t="s">
        <v>15</v>
      </c>
      <c r="BD22" s="13">
        <f>'Datos Piramide'!B33</f>
        <v>0</v>
      </c>
      <c r="BE22" s="13">
        <f>'Datos Piramide'!C33</f>
        <v>0</v>
      </c>
      <c r="BF22" s="13">
        <f>'Datos Piramide'!D33</f>
        <v>0</v>
      </c>
      <c r="BG22" s="14">
        <f>'Datos Piramide'!E33</f>
        <v>0</v>
      </c>
      <c r="BH22" s="5"/>
    </row>
    <row r="23" spans="1:60" ht="15.75"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7" t="s">
        <v>16</v>
      </c>
      <c r="BD23" s="13">
        <f>'Datos Piramide'!B34</f>
        <v>0</v>
      </c>
      <c r="BE23" s="13">
        <f>'Datos Piramide'!C34</f>
        <v>0</v>
      </c>
      <c r="BF23" s="13">
        <f>'Datos Piramide'!D34</f>
        <v>0</v>
      </c>
      <c r="BG23" s="14">
        <f>'Datos Piramide'!E34</f>
        <v>0</v>
      </c>
      <c r="BH23" s="5"/>
    </row>
    <row r="24" spans="1:60" ht="15.75"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7" t="s">
        <v>17</v>
      </c>
      <c r="BD24" s="13">
        <f>'Datos Piramide'!B35</f>
        <v>0</v>
      </c>
      <c r="BE24" s="13">
        <f>'Datos Piramide'!C35</f>
        <v>0</v>
      </c>
      <c r="BF24" s="13">
        <f>'Datos Piramide'!D35</f>
        <v>0</v>
      </c>
      <c r="BG24" s="14">
        <f>'Datos Piramide'!E35</f>
        <v>0</v>
      </c>
      <c r="BH24" s="5"/>
    </row>
    <row r="25" spans="1:60" ht="15.75"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7" t="s">
        <v>18</v>
      </c>
      <c r="BD25" s="13">
        <f>'Datos Piramide'!B36</f>
        <v>0</v>
      </c>
      <c r="BE25" s="13">
        <f>'Datos Piramide'!C36</f>
        <v>0</v>
      </c>
      <c r="BF25" s="13">
        <f>'Datos Piramide'!D36</f>
        <v>0</v>
      </c>
      <c r="BG25" s="14">
        <f>'Datos Piramide'!E36</f>
        <v>0</v>
      </c>
      <c r="BH25" s="5"/>
    </row>
    <row r="26" spans="1:60" ht="15.75"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7" t="s">
        <v>19</v>
      </c>
      <c r="BD26" s="13">
        <f>'Datos Piramide'!B37</f>
        <v>0</v>
      </c>
      <c r="BE26" s="13">
        <f>'Datos Piramide'!C37</f>
        <v>0</v>
      </c>
      <c r="BF26" s="13">
        <f>'Datos Piramide'!D37</f>
        <v>0</v>
      </c>
      <c r="BG26" s="14">
        <f>'Datos Piramide'!E37</f>
        <v>0</v>
      </c>
      <c r="BH26" s="5"/>
    </row>
    <row r="27" spans="1:60" ht="15.75"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7" t="s">
        <v>20</v>
      </c>
      <c r="BD27" s="13">
        <f>'Datos Piramide'!B38</f>
        <v>0</v>
      </c>
      <c r="BE27" s="13">
        <f>'Datos Piramide'!C38</f>
        <v>0</v>
      </c>
      <c r="BF27" s="13">
        <f>'Datos Piramide'!D38</f>
        <v>0</v>
      </c>
      <c r="BG27" s="14">
        <f>'Datos Piramide'!E38</f>
        <v>0</v>
      </c>
      <c r="BH27" s="5"/>
    </row>
    <row r="28" spans="1:60" ht="15.75"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7"/>
      <c r="BD28" s="8"/>
      <c r="BE28" s="8"/>
      <c r="BF28" s="8"/>
      <c r="BG28" s="9"/>
      <c r="BH28" s="5"/>
    </row>
    <row r="29" spans="1:60" ht="16.5" thickBot="1"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43">
        <v>2017</v>
      </c>
      <c r="BD29" s="8"/>
      <c r="BE29" s="8"/>
      <c r="BF29" s="8"/>
      <c r="BG29" s="9"/>
      <c r="BH29" s="5"/>
    </row>
    <row r="30" spans="1:60" ht="28.5" customHeight="1"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120" t="s">
        <v>3</v>
      </c>
      <c r="BD30" s="128" t="s">
        <v>86</v>
      </c>
      <c r="BE30" s="128"/>
      <c r="BF30" s="129" t="s">
        <v>85</v>
      </c>
      <c r="BG30" s="130"/>
      <c r="BH30" s="5"/>
    </row>
    <row r="31" spans="1:60" ht="15.75"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7" t="s">
        <v>4</v>
      </c>
      <c r="BD31" s="20" t="e">
        <f>-(BD11/($BD$10+$BE$10))</f>
        <v>#DIV/0!</v>
      </c>
      <c r="BE31" s="20" t="e">
        <f>(BE11/($BD$10+$BE$10))</f>
        <v>#DIV/0!</v>
      </c>
      <c r="BF31" s="20" t="e">
        <f>-(BF11/($BF$10+$BG$10))</f>
        <v>#DIV/0!</v>
      </c>
      <c r="BG31" s="21" t="e">
        <f>(BG11/($BF$10+$BG$10))</f>
        <v>#DIV/0!</v>
      </c>
      <c r="BH31" s="5"/>
    </row>
    <row r="32" spans="1:60" ht="15.75"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7" t="s">
        <v>5</v>
      </c>
      <c r="BD32" s="20" t="e">
        <f>-(BD12/($BD$10+$BE$10))</f>
        <v>#DIV/0!</v>
      </c>
      <c r="BE32" s="20" t="e">
        <f t="shared" ref="BE32:BE47" si="1">(BE12/($BD$10+$BE$10))</f>
        <v>#DIV/0!</v>
      </c>
      <c r="BF32" s="20" t="e">
        <f t="shared" ref="BF32:BF47" si="2">-(BF12/($BF$10+$BG$10))</f>
        <v>#DIV/0!</v>
      </c>
      <c r="BG32" s="21" t="e">
        <f t="shared" ref="BG32:BG47" si="3">(BG12/($BF$10+$BG$10))</f>
        <v>#DIV/0!</v>
      </c>
      <c r="BH32" s="5"/>
    </row>
    <row r="33" spans="1:60" ht="15.75" x14ac:dyDescent="0.25">
      <c r="A33" s="44" t="s">
        <v>35</v>
      </c>
      <c r="B33" s="138" t="s">
        <v>36</v>
      </c>
      <c r="C33" s="138"/>
      <c r="D33" s="138"/>
      <c r="E33" s="138"/>
      <c r="F33" s="138"/>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7" t="s">
        <v>6</v>
      </c>
      <c r="BD33" s="20" t="e">
        <f>-(BD13/($BD$10+$BE$10))</f>
        <v>#DIV/0!</v>
      </c>
      <c r="BE33" s="20" t="e">
        <f>(BE13/($BD$10+$BE$10))</f>
        <v>#DIV/0!</v>
      </c>
      <c r="BF33" s="20" t="e">
        <f>-(BF13/($BF$10+$BG$10))</f>
        <v>#DIV/0!</v>
      </c>
      <c r="BG33" s="21" t="e">
        <f t="shared" si="3"/>
        <v>#DIV/0!</v>
      </c>
      <c r="BH33" s="5"/>
    </row>
    <row r="34" spans="1:60" ht="91.5" customHeight="1" x14ac:dyDescent="0.25">
      <c r="A34" s="22" t="s">
        <v>37</v>
      </c>
      <c r="B34" s="134" t="e">
        <f xml:space="preserve"> "En el municipio " &amp;$B$9&amp; " para el año 2017 por cada " &amp;F13&amp; " migrantes hombres con atenciones en salud, había 100 mujeres migrantes con atenciones en salud, mientras que para el departamento  " &amp;$C$9&amp; "  en el año 2017 por cada " &amp;G13&amp; " migrantes hombres que recibieron atenciones en salud, había 100 mujeres migrantes con atenciones en salud"</f>
        <v>#DIV/0!</v>
      </c>
      <c r="C34" s="134"/>
      <c r="D34" s="134"/>
      <c r="E34" s="134"/>
      <c r="F34" s="134"/>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4" t="s">
        <v>7</v>
      </c>
      <c r="BD34" s="20" t="e">
        <f t="shared" ref="BD34:BD47" si="4">-(BD14/($BD$10+$BE$10))</f>
        <v>#DIV/0!</v>
      </c>
      <c r="BE34" s="20" t="e">
        <f t="shared" si="1"/>
        <v>#DIV/0!</v>
      </c>
      <c r="BF34" s="20" t="e">
        <f t="shared" si="2"/>
        <v>#DIV/0!</v>
      </c>
      <c r="BG34" s="21" t="e">
        <f t="shared" si="3"/>
        <v>#DIV/0!</v>
      </c>
      <c r="BH34" s="23"/>
    </row>
    <row r="35" spans="1:60" ht="107.25" customHeight="1" x14ac:dyDescent="0.25">
      <c r="A35" s="25" t="s">
        <v>38</v>
      </c>
      <c r="B35" s="132" t="e">
        <f xml:space="preserve"> "En el  " &amp;$B$9&amp; " para el año 2017 por cada " &amp;F14&amp; " niños y niñas (0-4años) migrantes que recibieron atenciones en salud, había 100 mujeres migrantes en edad fértil (15-49años) que recibieron atenciones en salud, en contraste el " &amp;$C$9&amp; " para el año 2017 por cada " &amp;G14&amp; " niños y niñas (0-4años) migrantes que recibieron atenciones en salud, había 100 mujeres migrantes en edad fértil que recibieron atenciones en salud"</f>
        <v>#DIV/0!</v>
      </c>
      <c r="C35" s="132"/>
      <c r="D35" s="132"/>
      <c r="E35" s="132"/>
      <c r="F35" s="132"/>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4" t="s">
        <v>8</v>
      </c>
      <c r="BD35" s="20" t="e">
        <f t="shared" si="4"/>
        <v>#DIV/0!</v>
      </c>
      <c r="BE35" s="20" t="e">
        <f t="shared" si="1"/>
        <v>#DIV/0!</v>
      </c>
      <c r="BF35" s="20" t="e">
        <f t="shared" si="2"/>
        <v>#DIV/0!</v>
      </c>
      <c r="BG35" s="21" t="e">
        <f>(BG15/($BF$10+$BG$10))</f>
        <v>#DIV/0!</v>
      </c>
      <c r="BH35" s="23"/>
    </row>
    <row r="36" spans="1:60" ht="83.25" customHeight="1" x14ac:dyDescent="0.25">
      <c r="A36" s="25" t="s">
        <v>27</v>
      </c>
      <c r="B36" s="132" t="e">
        <f xml:space="preserve"> "En el " &amp;$B$9&amp; " en el año 2017 de 100 personas migrantes atendidas en los servicios de salud,  " &amp;F15&amp; " correspondían a población migrantes hasta los 14 años, mientras que en el " &amp;$C$9&amp; " para el año 2017 este grupo poblacional con atenciones en salud fue de  " &amp;G15&amp; " personas migrantes con atenciones en salud"</f>
        <v>#DIV/0!</v>
      </c>
      <c r="C36" s="132"/>
      <c r="D36" s="132"/>
      <c r="E36" s="132"/>
      <c r="F36" s="132"/>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4" t="s">
        <v>9</v>
      </c>
      <c r="BD36" s="20" t="e">
        <f t="shared" si="4"/>
        <v>#DIV/0!</v>
      </c>
      <c r="BE36" s="20" t="e">
        <f t="shared" si="1"/>
        <v>#DIV/0!</v>
      </c>
      <c r="BF36" s="20" t="e">
        <f t="shared" si="2"/>
        <v>#DIV/0!</v>
      </c>
      <c r="BG36" s="21" t="e">
        <f t="shared" si="3"/>
        <v>#DIV/0!</v>
      </c>
      <c r="BH36" s="23"/>
    </row>
    <row r="37" spans="1:60" ht="76.5" customHeight="1" x14ac:dyDescent="0.25">
      <c r="A37" s="25" t="s">
        <v>28</v>
      </c>
      <c r="B37" s="132" t="e">
        <f xml:space="preserve"> "En el  " &amp;$B$9&amp; " en el año 2017 de 100 personas migrantes que recibieron atenciones en salud, " &amp;F16&amp; " correspondían a población de 15 a 29 años migrante, mientras que en el " &amp;$C$9&amp; " en el año 2017 este grupo poblacional fue de  " &amp;G16&amp; " personas migrantes con atenciones en salud"</f>
        <v>#DIV/0!</v>
      </c>
      <c r="C37" s="132"/>
      <c r="D37" s="132"/>
      <c r="E37" s="132"/>
      <c r="F37" s="132"/>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4" t="s">
        <v>10</v>
      </c>
      <c r="BD37" s="20" t="e">
        <f t="shared" si="4"/>
        <v>#DIV/0!</v>
      </c>
      <c r="BE37" s="20" t="e">
        <f t="shared" si="1"/>
        <v>#DIV/0!</v>
      </c>
      <c r="BF37" s="20" t="e">
        <f t="shared" si="2"/>
        <v>#DIV/0!</v>
      </c>
      <c r="BG37" s="21" t="e">
        <f t="shared" si="3"/>
        <v>#DIV/0!</v>
      </c>
      <c r="BH37" s="23"/>
    </row>
    <row r="38" spans="1:60" ht="76.5" customHeight="1" x14ac:dyDescent="0.25">
      <c r="A38" s="25" t="s">
        <v>29</v>
      </c>
      <c r="B38" s="132" t="e">
        <f xml:space="preserve"> "En el " &amp;$B$9&amp; " en el año 2017 de 100 personas migrantes que recibieron atenciones en salud, " &amp;F17&amp; " correspondían a población migrantes de 65 años y más, mientras que en el " &amp;$C$9&amp; " en el año 2017 este grupo poblacional fue de " &amp;G17&amp; " personas migrantes con atenciones en salud"</f>
        <v>#DIV/0!</v>
      </c>
      <c r="C38" s="132"/>
      <c r="D38" s="132"/>
      <c r="E38" s="132"/>
      <c r="F38" s="132"/>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4" t="s">
        <v>11</v>
      </c>
      <c r="BD38" s="20" t="e">
        <f t="shared" si="4"/>
        <v>#DIV/0!</v>
      </c>
      <c r="BE38" s="20" t="e">
        <f t="shared" si="1"/>
        <v>#DIV/0!</v>
      </c>
      <c r="BF38" s="20" t="e">
        <f t="shared" si="2"/>
        <v>#DIV/0!</v>
      </c>
      <c r="BG38" s="21" t="e">
        <f t="shared" si="3"/>
        <v>#DIV/0!</v>
      </c>
      <c r="BH38" s="23"/>
    </row>
    <row r="39" spans="1:60" ht="78.75" customHeight="1" x14ac:dyDescent="0.25">
      <c r="A39" s="25" t="s">
        <v>30</v>
      </c>
      <c r="B39" s="132" t="e">
        <f xml:space="preserve"> "En el " &amp;$B$9&amp; " en el año 2017 de 100 personas migrantes que recibieron atenciones en salud,  " &amp;F18&amp; " correspondían a población migrante de 65 años y más, mientras que en el " &amp;$C$9&amp; " en el año 2017 este grupo poblacional fue de  " &amp;G18&amp; " personas migrantes con atenciones en salud"</f>
        <v>#DIV/0!</v>
      </c>
      <c r="C39" s="132"/>
      <c r="D39" s="132"/>
      <c r="E39" s="132"/>
      <c r="F39" s="132"/>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4" t="s">
        <v>12</v>
      </c>
      <c r="BD39" s="20" t="e">
        <f t="shared" si="4"/>
        <v>#DIV/0!</v>
      </c>
      <c r="BE39" s="20" t="e">
        <f t="shared" si="1"/>
        <v>#DIV/0!</v>
      </c>
      <c r="BF39" s="20" t="e">
        <f t="shared" si="2"/>
        <v>#DIV/0!</v>
      </c>
      <c r="BG39" s="21" t="e">
        <f t="shared" si="3"/>
        <v>#DIV/0!</v>
      </c>
      <c r="BH39" s="23"/>
    </row>
    <row r="40" spans="1:60" ht="73.5" customHeight="1" x14ac:dyDescent="0.25">
      <c r="A40" s="25" t="s">
        <v>31</v>
      </c>
      <c r="B40" s="132" t="e">
        <f>"En el "&amp;$B$9&amp;" de 100 personas migrantes entre los 15 a 64 años que recibieron atenciones en salud, hubo  "&amp;F19&amp;" personas migrantes menores de 15 años ó de 65 años y más (dependientes) , mientras que en el "&amp;$C$9&amp;" este grupo poblacional fue de  "&amp;G19&amp;" personas migrantes con atenciones en salud"</f>
        <v>#DIV/0!</v>
      </c>
      <c r="C40" s="132"/>
      <c r="D40" s="132"/>
      <c r="E40" s="132"/>
      <c r="F40" s="132"/>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4" t="s">
        <v>13</v>
      </c>
      <c r="BD40" s="20" t="e">
        <f t="shared" si="4"/>
        <v>#DIV/0!</v>
      </c>
      <c r="BE40" s="20" t="e">
        <f t="shared" si="1"/>
        <v>#DIV/0!</v>
      </c>
      <c r="BF40" s="20" t="e">
        <f t="shared" si="2"/>
        <v>#DIV/0!</v>
      </c>
      <c r="BG40" s="21" t="e">
        <f t="shared" si="3"/>
        <v>#DIV/0!</v>
      </c>
      <c r="BH40" s="23"/>
    </row>
    <row r="41" spans="1:60" ht="69" customHeight="1" x14ac:dyDescent="0.25">
      <c r="A41" s="25" t="s">
        <v>32</v>
      </c>
      <c r="B41" s="132" t="e">
        <f xml:space="preserve"> "En el " &amp;$B$9&amp;", "&amp; F20&amp; " personas migrantes que recibieron atenciones en salud menores de 15 años, dependian de 100 personas migrantes entre los 15 a 64 años , mientras que en el " &amp;$C$9&amp; " fue de  " &amp;G20&amp; " personas migrantes con atenciones en salud"</f>
        <v>#DIV/0!</v>
      </c>
      <c r="C41" s="132"/>
      <c r="D41" s="132"/>
      <c r="E41" s="132"/>
      <c r="F41" s="132"/>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4" t="s">
        <v>14</v>
      </c>
      <c r="BD41" s="20" t="e">
        <f t="shared" si="4"/>
        <v>#DIV/0!</v>
      </c>
      <c r="BE41" s="20" t="e">
        <f t="shared" si="1"/>
        <v>#DIV/0!</v>
      </c>
      <c r="BF41" s="20" t="e">
        <f t="shared" si="2"/>
        <v>#DIV/0!</v>
      </c>
      <c r="BG41" s="21" t="e">
        <f t="shared" si="3"/>
        <v>#DIV/0!</v>
      </c>
      <c r="BH41" s="23"/>
    </row>
    <row r="42" spans="1:60" ht="69" customHeight="1" x14ac:dyDescent="0.25">
      <c r="A42" s="25" t="s">
        <v>33</v>
      </c>
      <c r="B42" s="132" t="e">
        <f xml:space="preserve"> "En el " &amp;$B$9&amp;",  "&amp; F21&amp; " personas migrantes que recibieron atenciones en salud de 65 años y más dependian de 100 personas entre los 15 a 64 años , mientras queen  el " &amp;$C$9&amp; " fue de  " &amp;G21&amp; " personas migrantes con atenciones en salud"</f>
        <v>#DIV/0!</v>
      </c>
      <c r="C42" s="132"/>
      <c r="D42" s="132"/>
      <c r="E42" s="132"/>
      <c r="F42" s="132"/>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4" t="s">
        <v>15</v>
      </c>
      <c r="BD42" s="20" t="e">
        <f t="shared" si="4"/>
        <v>#DIV/0!</v>
      </c>
      <c r="BE42" s="20" t="e">
        <f t="shared" si="1"/>
        <v>#DIV/0!</v>
      </c>
      <c r="BF42" s="20" t="e">
        <f t="shared" si="2"/>
        <v>#DIV/0!</v>
      </c>
      <c r="BG42" s="21" t="e">
        <f t="shared" si="3"/>
        <v>#DIV/0!</v>
      </c>
      <c r="BH42" s="23"/>
    </row>
    <row r="43" spans="1:60" ht="100.5" customHeight="1" x14ac:dyDescent="0.25">
      <c r="A43" s="92" t="s">
        <v>34</v>
      </c>
      <c r="B43" s="133" t="s">
        <v>39</v>
      </c>
      <c r="C43" s="133"/>
      <c r="D43" s="133"/>
      <c r="E43" s="133"/>
      <c r="F43" s="13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4" t="s">
        <v>16</v>
      </c>
      <c r="BD43" s="20" t="e">
        <f t="shared" si="4"/>
        <v>#DIV/0!</v>
      </c>
      <c r="BE43" s="20" t="e">
        <f t="shared" si="1"/>
        <v>#DIV/0!</v>
      </c>
      <c r="BF43" s="20" t="e">
        <f t="shared" si="2"/>
        <v>#DIV/0!</v>
      </c>
      <c r="BG43" s="21" t="e">
        <f t="shared" si="3"/>
        <v>#DIV/0!</v>
      </c>
      <c r="BH43" s="23"/>
    </row>
    <row r="44" spans="1:60" ht="15.75"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7" t="s">
        <v>17</v>
      </c>
      <c r="BD44" s="20" t="e">
        <f t="shared" si="4"/>
        <v>#DIV/0!</v>
      </c>
      <c r="BE44" s="20" t="e">
        <f t="shared" si="1"/>
        <v>#DIV/0!</v>
      </c>
      <c r="BF44" s="20" t="e">
        <f t="shared" si="2"/>
        <v>#DIV/0!</v>
      </c>
      <c r="BG44" s="21" t="e">
        <f t="shared" si="3"/>
        <v>#DIV/0!</v>
      </c>
      <c r="BH44" s="5"/>
    </row>
    <row r="45" spans="1:60" ht="15.75"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7" t="s">
        <v>18</v>
      </c>
      <c r="BD45" s="20" t="e">
        <f t="shared" si="4"/>
        <v>#DIV/0!</v>
      </c>
      <c r="BE45" s="20" t="e">
        <f t="shared" si="1"/>
        <v>#DIV/0!</v>
      </c>
      <c r="BF45" s="20" t="e">
        <f t="shared" si="2"/>
        <v>#DIV/0!</v>
      </c>
      <c r="BG45" s="21" t="e">
        <f t="shared" si="3"/>
        <v>#DIV/0!</v>
      </c>
      <c r="BH45" s="5"/>
    </row>
    <row r="46" spans="1:60" ht="15.75"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7" t="s">
        <v>19</v>
      </c>
      <c r="BD46" s="20" t="e">
        <f t="shared" si="4"/>
        <v>#DIV/0!</v>
      </c>
      <c r="BE46" s="20" t="e">
        <f t="shared" si="1"/>
        <v>#DIV/0!</v>
      </c>
      <c r="BF46" s="20" t="e">
        <f t="shared" si="2"/>
        <v>#DIV/0!</v>
      </c>
      <c r="BG46" s="21" t="e">
        <f t="shared" si="3"/>
        <v>#DIV/0!</v>
      </c>
      <c r="BH46" s="5"/>
    </row>
    <row r="47" spans="1:60" ht="16.5" thickBot="1"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26" t="s">
        <v>20</v>
      </c>
      <c r="BD47" s="27" t="e">
        <f t="shared" si="4"/>
        <v>#DIV/0!</v>
      </c>
      <c r="BE47" s="27" t="e">
        <f t="shared" si="1"/>
        <v>#DIV/0!</v>
      </c>
      <c r="BF47" s="27" t="e">
        <f t="shared" si="2"/>
        <v>#DIV/0!</v>
      </c>
      <c r="BG47" s="28" t="e">
        <f t="shared" si="3"/>
        <v>#DIV/0!</v>
      </c>
      <c r="BH47" s="5"/>
    </row>
    <row r="48" spans="1:60"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row>
    <row r="49" spans="1:60"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row>
  </sheetData>
  <mergeCells count="18">
    <mergeCell ref="B34:F34"/>
    <mergeCell ref="R4:U5"/>
    <mergeCell ref="A8:A9"/>
    <mergeCell ref="B33:F33"/>
    <mergeCell ref="B41:F41"/>
    <mergeCell ref="B42:F42"/>
    <mergeCell ref="B43:F43"/>
    <mergeCell ref="B35:F35"/>
    <mergeCell ref="B36:F36"/>
    <mergeCell ref="B37:F37"/>
    <mergeCell ref="B38:F38"/>
    <mergeCell ref="B39:F39"/>
    <mergeCell ref="B40:F40"/>
    <mergeCell ref="BD7:BE7"/>
    <mergeCell ref="BF7:BG7"/>
    <mergeCell ref="BD30:BE30"/>
    <mergeCell ref="BF30:BG30"/>
    <mergeCell ref="B8:C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zoomScale="98" zoomScaleNormal="98" workbookViewId="0">
      <selection activeCell="O19" sqref="O19:O20"/>
    </sheetView>
  </sheetViews>
  <sheetFormatPr baseColWidth="10" defaultRowHeight="15" x14ac:dyDescent="0.25"/>
  <cols>
    <col min="1" max="1" width="13" customWidth="1"/>
    <col min="2" max="2" width="22.28515625" customWidth="1"/>
    <col min="3" max="3" width="12" bestFit="1" customWidth="1"/>
    <col min="4" max="11" width="0" hidden="1" customWidth="1"/>
    <col min="12" max="14" width="14.140625" customWidth="1"/>
    <col min="15" max="15" width="20.85546875" style="29" customWidth="1"/>
    <col min="16" max="21" width="11.42578125" style="29"/>
  </cols>
  <sheetData>
    <row r="1" spans="1:15" x14ac:dyDescent="0.25">
      <c r="A1" s="29"/>
      <c r="B1" s="29"/>
      <c r="C1" s="29"/>
      <c r="D1" s="29"/>
      <c r="E1" s="29"/>
      <c r="F1" s="29"/>
      <c r="G1" s="29"/>
      <c r="H1" s="29"/>
      <c r="I1" s="29"/>
      <c r="J1" s="29"/>
      <c r="K1" s="29"/>
      <c r="L1" s="29"/>
      <c r="M1" s="29"/>
      <c r="N1" s="29"/>
    </row>
    <row r="2" spans="1:15" x14ac:dyDescent="0.25">
      <c r="A2" s="29"/>
      <c r="B2" s="29"/>
      <c r="C2" s="29"/>
      <c r="D2" s="29"/>
      <c r="E2" s="29"/>
      <c r="F2" s="29"/>
      <c r="G2" s="29"/>
      <c r="H2" s="29"/>
      <c r="I2" s="29"/>
      <c r="J2" s="29"/>
      <c r="K2" s="29"/>
      <c r="L2" s="29"/>
      <c r="M2" s="29"/>
      <c r="N2" s="29"/>
    </row>
    <row r="3" spans="1:15" x14ac:dyDescent="0.25">
      <c r="A3" s="29"/>
      <c r="B3" s="29"/>
      <c r="C3" s="29"/>
      <c r="D3" s="29"/>
      <c r="E3" s="29"/>
      <c r="F3" s="29"/>
      <c r="G3" s="29"/>
      <c r="H3" s="29"/>
      <c r="I3" s="29"/>
      <c r="J3" s="29"/>
      <c r="K3" s="29"/>
      <c r="L3" s="29"/>
      <c r="M3" s="29"/>
      <c r="N3" s="29"/>
    </row>
    <row r="4" spans="1:15" x14ac:dyDescent="0.25">
      <c r="A4" s="29"/>
      <c r="B4" s="29"/>
      <c r="C4" s="29"/>
      <c r="D4" s="29"/>
      <c r="E4" s="29"/>
      <c r="F4" s="29"/>
      <c r="G4" s="29"/>
      <c r="H4" s="29"/>
      <c r="I4" s="29"/>
      <c r="J4" s="29"/>
      <c r="K4" s="29"/>
      <c r="L4" s="29"/>
      <c r="M4" s="29"/>
      <c r="N4" s="29"/>
    </row>
    <row r="5" spans="1:15" ht="36.75" customHeight="1" x14ac:dyDescent="0.25">
      <c r="A5" s="29"/>
      <c r="B5" s="29"/>
      <c r="C5" s="29"/>
      <c r="D5" s="29"/>
      <c r="E5" s="29"/>
      <c r="F5" s="29"/>
      <c r="G5" s="29"/>
      <c r="H5" s="29"/>
      <c r="I5" s="29"/>
      <c r="J5" s="29"/>
      <c r="K5" s="29"/>
      <c r="L5" s="29"/>
      <c r="M5" s="139" t="s">
        <v>77</v>
      </c>
      <c r="N5" s="140"/>
    </row>
    <row r="6" spans="1:15" ht="33" customHeight="1" x14ac:dyDescent="0.25">
      <c r="A6" s="145" t="s">
        <v>45</v>
      </c>
      <c r="B6" s="145" t="s">
        <v>46</v>
      </c>
      <c r="C6" s="141" t="str">
        <f>CONCATENATE("Total Migrantes atendidos  Municipio ",A8)</f>
        <v>Total Migrantes atendidos  Municipio Entre nombre entidad territorial</v>
      </c>
      <c r="D6" s="142"/>
      <c r="E6" s="142"/>
      <c r="F6" s="142"/>
      <c r="G6" s="142"/>
      <c r="H6" s="142"/>
      <c r="I6" s="142"/>
      <c r="J6" s="142"/>
      <c r="K6" s="142"/>
      <c r="L6" s="142"/>
      <c r="M6" s="141" t="str">
        <f>CONCATENATE("Total Migrantes atendidos ",M5)</f>
        <v>Total Migrantes atendidos Entre nombre de referencia</v>
      </c>
      <c r="N6" s="147"/>
      <c r="O6" s="45" t="s">
        <v>73</v>
      </c>
    </row>
    <row r="7" spans="1:15" ht="49.5" x14ac:dyDescent="0.25">
      <c r="A7" s="146"/>
      <c r="B7" s="146"/>
      <c r="C7" s="64">
        <v>2017</v>
      </c>
      <c r="D7" s="30">
        <v>2018</v>
      </c>
      <c r="E7" s="30">
        <v>2017</v>
      </c>
      <c r="F7" s="30">
        <v>2018</v>
      </c>
      <c r="G7" s="30">
        <v>2013</v>
      </c>
      <c r="H7" s="30">
        <v>2014</v>
      </c>
      <c r="I7" s="31" t="s">
        <v>41</v>
      </c>
      <c r="J7" s="31" t="s">
        <v>42</v>
      </c>
      <c r="K7" s="32" t="s">
        <v>40</v>
      </c>
      <c r="L7" s="61" t="s">
        <v>76</v>
      </c>
      <c r="M7" s="62">
        <v>2017</v>
      </c>
      <c r="N7" s="106" t="s">
        <v>76</v>
      </c>
      <c r="O7" s="63">
        <v>2017</v>
      </c>
    </row>
    <row r="8" spans="1:15" ht="16.5" x14ac:dyDescent="0.25">
      <c r="A8" s="143" t="s">
        <v>75</v>
      </c>
      <c r="B8" s="104" t="s">
        <v>78</v>
      </c>
      <c r="C8" s="98"/>
      <c r="D8" s="33" t="e">
        <f>SUM(#REF!+#REF!)</f>
        <v>#REF!</v>
      </c>
      <c r="E8" s="33" t="e">
        <f>SUM(C8+D8)</f>
        <v>#REF!</v>
      </c>
      <c r="F8" s="33" t="e">
        <f>SUM(#REF!+#REF!)</f>
        <v>#REF!</v>
      </c>
      <c r="G8" s="33" t="e">
        <f>SUM(#REF!+#REF!)</f>
        <v>#REF!</v>
      </c>
      <c r="H8" s="33" t="e">
        <f>SUM(#REF!+#REF!)</f>
        <v>#REF!</v>
      </c>
      <c r="I8" s="34" t="e">
        <f>SUM(C8:G8)</f>
        <v>#REF!</v>
      </c>
      <c r="J8" s="35" t="e">
        <f>(I8/I$14)*100</f>
        <v>#REF!</v>
      </c>
      <c r="K8" s="36" t="e">
        <f>SUM(#REF!+#REF!)</f>
        <v>#REF!</v>
      </c>
      <c r="L8" s="95" t="e">
        <f>C8/$C$14</f>
        <v>#DIV/0!</v>
      </c>
      <c r="M8" s="100"/>
      <c r="N8" s="107" t="e">
        <f>M8/$M$14</f>
        <v>#DIV/0!</v>
      </c>
      <c r="O8" s="102" t="e">
        <f>C8/M8</f>
        <v>#DIV/0!</v>
      </c>
    </row>
    <row r="9" spans="1:15" ht="16.5" x14ac:dyDescent="0.25">
      <c r="A9" s="144"/>
      <c r="B9" s="105" t="s">
        <v>67</v>
      </c>
      <c r="C9" s="98"/>
      <c r="D9" s="37" t="e">
        <f>SUM(#REF!+#REF!)</f>
        <v>#REF!</v>
      </c>
      <c r="E9" s="33" t="e">
        <f t="shared" ref="E9:E13" si="0">SUM(C9+D9)</f>
        <v>#REF!</v>
      </c>
      <c r="F9" s="37" t="e">
        <f>SUM(#REF!+#REF!)</f>
        <v>#REF!</v>
      </c>
      <c r="G9" s="37" t="e">
        <f>SUM(#REF!+#REF!)</f>
        <v>#REF!</v>
      </c>
      <c r="H9" s="37" t="e">
        <f>SUM(#REF!+#REF!)</f>
        <v>#REF!</v>
      </c>
      <c r="I9" s="34" t="e">
        <f t="shared" ref="I9:I13" si="1">SUM(C9:G9)</f>
        <v>#REF!</v>
      </c>
      <c r="J9" s="35" t="e">
        <f>(I9/I$14)*100</f>
        <v>#REF!</v>
      </c>
      <c r="K9" s="36" t="e">
        <f>SUM(#REF!+#REF!)</f>
        <v>#REF!</v>
      </c>
      <c r="L9" s="96" t="e">
        <f t="shared" ref="L9:L12" si="2">C9/$C$14</f>
        <v>#DIV/0!</v>
      </c>
      <c r="M9" s="100"/>
      <c r="N9" s="108" t="e">
        <f t="shared" ref="N9:N12" si="3">M9/$M$14</f>
        <v>#DIV/0!</v>
      </c>
      <c r="O9" s="102" t="e">
        <f>C9/M9</f>
        <v>#DIV/0!</v>
      </c>
    </row>
    <row r="10" spans="1:15" ht="16.5" x14ac:dyDescent="0.25">
      <c r="A10" s="144"/>
      <c r="B10" s="105" t="s">
        <v>68</v>
      </c>
      <c r="C10" s="98"/>
      <c r="D10" s="37" t="e">
        <f>SUM(#REF!+#REF!)</f>
        <v>#REF!</v>
      </c>
      <c r="E10" s="33" t="e">
        <f t="shared" si="0"/>
        <v>#REF!</v>
      </c>
      <c r="F10" s="37" t="e">
        <f>SUM(#REF!+#REF!)</f>
        <v>#REF!</v>
      </c>
      <c r="G10" s="37" t="e">
        <f>SUM(#REF!+#REF!)</f>
        <v>#REF!</v>
      </c>
      <c r="H10" s="37" t="e">
        <f>SUM(#REF!+#REF!)</f>
        <v>#REF!</v>
      </c>
      <c r="I10" s="34" t="e">
        <f t="shared" si="1"/>
        <v>#REF!</v>
      </c>
      <c r="J10" s="35" t="e">
        <f>(I10/I$14)*100</f>
        <v>#REF!</v>
      </c>
      <c r="K10" s="36" t="e">
        <f>SUM(#REF!+#REF!)</f>
        <v>#REF!</v>
      </c>
      <c r="L10" s="96" t="e">
        <f>C10/$C$14</f>
        <v>#DIV/0!</v>
      </c>
      <c r="M10" s="100"/>
      <c r="N10" s="108" t="e">
        <f t="shared" si="3"/>
        <v>#DIV/0!</v>
      </c>
      <c r="O10" s="102" t="e">
        <f t="shared" ref="O10:O14" si="4">C10/M10</f>
        <v>#DIV/0!</v>
      </c>
    </row>
    <row r="11" spans="1:15" ht="16.5" x14ac:dyDescent="0.25">
      <c r="A11" s="144"/>
      <c r="B11" s="105" t="s">
        <v>44</v>
      </c>
      <c r="C11" s="98"/>
      <c r="D11" s="37" t="e">
        <f>SUM(#REF!+#REF!)</f>
        <v>#REF!</v>
      </c>
      <c r="E11" s="33" t="e">
        <f t="shared" si="0"/>
        <v>#REF!</v>
      </c>
      <c r="F11" s="37" t="e">
        <f>SUM(#REF!+#REF!)</f>
        <v>#REF!</v>
      </c>
      <c r="G11" s="37" t="e">
        <f>SUM(#REF!+#REF!)</f>
        <v>#REF!</v>
      </c>
      <c r="H11" s="37" t="e">
        <f>SUM(#REF!+#REF!)</f>
        <v>#REF!</v>
      </c>
      <c r="I11" s="34" t="e">
        <f t="shared" si="1"/>
        <v>#REF!</v>
      </c>
      <c r="J11" s="35" t="e">
        <f>(I11/I$14)*100</f>
        <v>#REF!</v>
      </c>
      <c r="K11" s="36" t="e">
        <f>SUM(#REF!+#REF!)</f>
        <v>#REF!</v>
      </c>
      <c r="L11" s="96" t="e">
        <f t="shared" si="2"/>
        <v>#DIV/0!</v>
      </c>
      <c r="M11" s="100"/>
      <c r="N11" s="108" t="e">
        <f>M11/$M$14</f>
        <v>#DIV/0!</v>
      </c>
      <c r="O11" s="102" t="e">
        <f>C11/M11</f>
        <v>#DIV/0!</v>
      </c>
    </row>
    <row r="12" spans="1:15" ht="16.5" x14ac:dyDescent="0.25">
      <c r="A12" s="144"/>
      <c r="B12" s="105" t="s">
        <v>66</v>
      </c>
      <c r="C12" s="98"/>
      <c r="D12" s="37" t="e">
        <f>SUM(#REF!+#REF!)</f>
        <v>#REF!</v>
      </c>
      <c r="E12" s="33" t="e">
        <f t="shared" si="0"/>
        <v>#REF!</v>
      </c>
      <c r="F12" s="37" t="e">
        <f>SUM(#REF!+#REF!)</f>
        <v>#REF!</v>
      </c>
      <c r="G12" s="37" t="e">
        <f>SUM(#REF!+#REF!)</f>
        <v>#REF!</v>
      </c>
      <c r="H12" s="37" t="e">
        <f>SUM(#REF!+#REF!)</f>
        <v>#REF!</v>
      </c>
      <c r="I12" s="34"/>
      <c r="J12" s="35"/>
      <c r="K12" s="36"/>
      <c r="L12" s="96" t="e">
        <f t="shared" si="2"/>
        <v>#DIV/0!</v>
      </c>
      <c r="M12" s="100"/>
      <c r="N12" s="108" t="e">
        <f t="shared" si="3"/>
        <v>#DIV/0!</v>
      </c>
      <c r="O12" s="102" t="e">
        <f t="shared" si="4"/>
        <v>#DIV/0!</v>
      </c>
    </row>
    <row r="13" spans="1:15" ht="16.5" x14ac:dyDescent="0.25">
      <c r="A13" s="144"/>
      <c r="B13" s="105" t="s">
        <v>43</v>
      </c>
      <c r="C13" s="98"/>
      <c r="D13" s="37" t="e">
        <f>SUM(#REF!+#REF!)</f>
        <v>#REF!</v>
      </c>
      <c r="E13" s="33" t="e">
        <f t="shared" si="0"/>
        <v>#REF!</v>
      </c>
      <c r="F13" s="37" t="e">
        <f>SUM(#REF!+#REF!)</f>
        <v>#REF!</v>
      </c>
      <c r="G13" s="37" t="e">
        <f>SUM(#REF!+#REF!)</f>
        <v>#REF!</v>
      </c>
      <c r="H13" s="37" t="e">
        <f>SUM(#REF!+#REF!)</f>
        <v>#REF!</v>
      </c>
      <c r="I13" s="34" t="e">
        <f t="shared" si="1"/>
        <v>#REF!</v>
      </c>
      <c r="J13" s="35" t="e">
        <f>(I13/I$14)*100</f>
        <v>#REF!</v>
      </c>
      <c r="K13" s="36" t="e">
        <f>SUM(#REF!+#REF!)</f>
        <v>#REF!</v>
      </c>
      <c r="L13" s="96" t="e">
        <f>C13/$C$14</f>
        <v>#DIV/0!</v>
      </c>
      <c r="M13" s="100"/>
      <c r="N13" s="108" t="e">
        <f>M13/$M$14</f>
        <v>#DIV/0!</v>
      </c>
      <c r="O13" s="102" t="e">
        <f t="shared" si="4"/>
        <v>#DIV/0!</v>
      </c>
    </row>
    <row r="14" spans="1:15" ht="16.5" x14ac:dyDescent="0.25">
      <c r="A14" s="38"/>
      <c r="B14" s="40" t="s">
        <v>3</v>
      </c>
      <c r="C14" s="99">
        <f>SUM(C8:C13)</f>
        <v>0</v>
      </c>
      <c r="D14" s="39" t="e">
        <f t="shared" ref="D14:K14" si="5">SUM(D8:D13)</f>
        <v>#REF!</v>
      </c>
      <c r="E14" s="39" t="e">
        <f t="shared" si="5"/>
        <v>#REF!</v>
      </c>
      <c r="F14" s="39" t="e">
        <f t="shared" si="5"/>
        <v>#REF!</v>
      </c>
      <c r="G14" s="39" t="e">
        <f t="shared" si="5"/>
        <v>#REF!</v>
      </c>
      <c r="H14" s="39" t="e">
        <f t="shared" si="5"/>
        <v>#REF!</v>
      </c>
      <c r="I14" s="39" t="e">
        <f t="shared" si="5"/>
        <v>#REF!</v>
      </c>
      <c r="J14" s="39" t="e">
        <f t="shared" si="5"/>
        <v>#REF!</v>
      </c>
      <c r="K14" s="39" t="e">
        <f t="shared" si="5"/>
        <v>#REF!</v>
      </c>
      <c r="L14" s="97" t="e">
        <f>C14/$C$14</f>
        <v>#DIV/0!</v>
      </c>
      <c r="M14" s="101">
        <f>SUM(M8:M13)</f>
        <v>0</v>
      </c>
      <c r="N14" s="109" t="e">
        <f>M14/$M$14</f>
        <v>#DIV/0!</v>
      </c>
      <c r="O14" s="103" t="e">
        <f t="shared" si="4"/>
        <v>#DIV/0!</v>
      </c>
    </row>
    <row r="21" spans="18:25" ht="60.75" customHeight="1" x14ac:dyDescent="0.25">
      <c r="R21" s="47"/>
      <c r="S21" s="47"/>
      <c r="T21" s="47"/>
      <c r="U21" s="47"/>
      <c r="V21" s="47"/>
      <c r="W21" s="47"/>
      <c r="X21" s="41"/>
      <c r="Y21" s="41"/>
    </row>
  </sheetData>
  <mergeCells count="6">
    <mergeCell ref="M5:N5"/>
    <mergeCell ref="C6:L6"/>
    <mergeCell ref="A8:A13"/>
    <mergeCell ref="A6:A7"/>
    <mergeCell ref="B6:B7"/>
    <mergeCell ref="M6:N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workbookViewId="0">
      <selection activeCell="C6" sqref="C6:C7"/>
    </sheetView>
  </sheetViews>
  <sheetFormatPr baseColWidth="10" defaultRowHeight="15" x14ac:dyDescent="0.25"/>
  <cols>
    <col min="1" max="1" width="11.42578125" style="41"/>
    <col min="2" max="2" width="12.28515625" style="41" customWidth="1"/>
    <col min="3" max="3" width="20.85546875" style="29" customWidth="1"/>
    <col min="4" max="4" width="13.140625" style="29" customWidth="1"/>
    <col min="5" max="5" width="14" style="29" customWidth="1"/>
    <col min="6" max="6" width="13" style="29" customWidth="1"/>
    <col min="7" max="7" width="20.85546875" style="29" customWidth="1"/>
    <col min="8" max="8" width="13.140625" style="29" customWidth="1"/>
    <col min="9" max="9" width="14" style="29" customWidth="1"/>
    <col min="10" max="10" width="27.5703125" style="29" customWidth="1"/>
    <col min="11" max="21" width="11.42578125" style="29"/>
    <col min="22" max="27" width="11.42578125" style="42"/>
  </cols>
  <sheetData>
    <row r="1" spans="2:14" ht="35.25" customHeight="1" x14ac:dyDescent="0.25"/>
    <row r="6" spans="2:14" ht="31.5" customHeight="1" x14ac:dyDescent="0.25">
      <c r="B6" s="155" t="s">
        <v>65</v>
      </c>
      <c r="C6" s="148" t="s">
        <v>54</v>
      </c>
      <c r="D6" s="157" t="s">
        <v>71</v>
      </c>
      <c r="E6" s="158"/>
      <c r="F6" s="155" t="s">
        <v>80</v>
      </c>
      <c r="G6" s="148" t="s">
        <v>54</v>
      </c>
      <c r="H6" s="150" t="s">
        <v>71</v>
      </c>
      <c r="I6" s="151"/>
      <c r="J6" s="56" t="s">
        <v>81</v>
      </c>
      <c r="K6" s="50"/>
    </row>
    <row r="7" spans="2:14" ht="31.5" customHeight="1" x14ac:dyDescent="0.25">
      <c r="B7" s="156"/>
      <c r="C7" s="149"/>
      <c r="D7" s="52">
        <v>2017</v>
      </c>
      <c r="E7" s="53" t="s">
        <v>47</v>
      </c>
      <c r="F7" s="156"/>
      <c r="G7" s="149"/>
      <c r="H7" s="110">
        <v>2017</v>
      </c>
      <c r="I7" s="111" t="s">
        <v>76</v>
      </c>
      <c r="J7" s="60">
        <v>2017</v>
      </c>
      <c r="K7" s="48"/>
      <c r="L7" s="48"/>
      <c r="M7" s="48"/>
      <c r="N7" s="48"/>
    </row>
    <row r="8" spans="2:14" ht="16.5" x14ac:dyDescent="0.25">
      <c r="B8" s="152" t="s">
        <v>79</v>
      </c>
      <c r="C8" s="49" t="s">
        <v>48</v>
      </c>
      <c r="D8" s="46"/>
      <c r="E8" s="117" t="e">
        <f t="shared" ref="E8:E10" si="0">D8/$D$16</f>
        <v>#DIV/0!</v>
      </c>
      <c r="F8" s="152" t="str">
        <f>F6</f>
        <v>Entre nombre de entidad territorial de referencia</v>
      </c>
      <c r="G8" s="49" t="s">
        <v>48</v>
      </c>
      <c r="H8" s="112"/>
      <c r="I8" s="115" t="e">
        <f>H8/$H$16</f>
        <v>#DIV/0!</v>
      </c>
      <c r="J8" s="57" t="e">
        <f>D8/H8</f>
        <v>#DIV/0!</v>
      </c>
      <c r="K8" s="41"/>
      <c r="L8" s="41"/>
      <c r="M8" s="41"/>
      <c r="N8" s="41"/>
    </row>
    <row r="9" spans="2:14" ht="16.5" x14ac:dyDescent="0.25">
      <c r="B9" s="153"/>
      <c r="C9" s="49" t="s">
        <v>49</v>
      </c>
      <c r="D9" s="46"/>
      <c r="E9" s="117" t="e">
        <f t="shared" si="0"/>
        <v>#DIV/0!</v>
      </c>
      <c r="F9" s="153"/>
      <c r="G9" s="49" t="s">
        <v>49</v>
      </c>
      <c r="H9" s="112"/>
      <c r="I9" s="115" t="e">
        <f t="shared" ref="I9:I15" si="1">H9/$H$16</f>
        <v>#DIV/0!</v>
      </c>
      <c r="J9" s="58" t="e">
        <f>D9/H9</f>
        <v>#DIV/0!</v>
      </c>
    </row>
    <row r="10" spans="2:14" ht="16.5" x14ac:dyDescent="0.25">
      <c r="B10" s="153"/>
      <c r="C10" s="49" t="s">
        <v>52</v>
      </c>
      <c r="D10" s="54"/>
      <c r="E10" s="117" t="e">
        <f t="shared" si="0"/>
        <v>#DIV/0!</v>
      </c>
      <c r="F10" s="153"/>
      <c r="G10" s="49" t="s">
        <v>52</v>
      </c>
      <c r="H10" s="113"/>
      <c r="I10" s="115" t="e">
        <f t="shared" si="1"/>
        <v>#DIV/0!</v>
      </c>
      <c r="J10" s="58" t="e">
        <f>D10/H10</f>
        <v>#DIV/0!</v>
      </c>
    </row>
    <row r="11" spans="2:14" ht="16.5" x14ac:dyDescent="0.25">
      <c r="B11" s="153"/>
      <c r="C11" s="49" t="s">
        <v>69</v>
      </c>
      <c r="D11" s="54"/>
      <c r="E11" s="117" t="e">
        <f>D11/$D$16</f>
        <v>#DIV/0!</v>
      </c>
      <c r="F11" s="153"/>
      <c r="G11" s="49" t="s">
        <v>69</v>
      </c>
      <c r="H11" s="113"/>
      <c r="I11" s="115" t="e">
        <f t="shared" si="1"/>
        <v>#DIV/0!</v>
      </c>
      <c r="J11" s="58" t="e">
        <f>D11/H11</f>
        <v>#DIV/0!</v>
      </c>
    </row>
    <row r="12" spans="2:14" ht="16.5" x14ac:dyDescent="0.25">
      <c r="B12" s="153"/>
      <c r="C12" s="49" t="s">
        <v>51</v>
      </c>
      <c r="D12" s="54"/>
      <c r="E12" s="117" t="e">
        <f t="shared" ref="E12:E16" si="2">D12/$D$16</f>
        <v>#DIV/0!</v>
      </c>
      <c r="F12" s="153"/>
      <c r="G12" s="49" t="s">
        <v>51</v>
      </c>
      <c r="H12" s="113"/>
      <c r="I12" s="115" t="e">
        <f>H12/$H$16</f>
        <v>#DIV/0!</v>
      </c>
      <c r="J12" s="58" t="e">
        <f t="shared" ref="J12:J16" si="3">D12/H12</f>
        <v>#DIV/0!</v>
      </c>
    </row>
    <row r="13" spans="2:14" ht="16.5" x14ac:dyDescent="0.25">
      <c r="B13" s="153"/>
      <c r="C13" s="49" t="s">
        <v>50</v>
      </c>
      <c r="D13" s="54"/>
      <c r="E13" s="117" t="e">
        <f t="shared" si="2"/>
        <v>#DIV/0!</v>
      </c>
      <c r="F13" s="153"/>
      <c r="G13" s="49" t="s">
        <v>50</v>
      </c>
      <c r="H13" s="113"/>
      <c r="I13" s="115" t="e">
        <f>H13/$H$16</f>
        <v>#DIV/0!</v>
      </c>
      <c r="J13" s="58" t="e">
        <f>D13/H13</f>
        <v>#DIV/0!</v>
      </c>
    </row>
    <row r="14" spans="2:14" ht="33" x14ac:dyDescent="0.25">
      <c r="B14" s="153"/>
      <c r="C14" s="49" t="s">
        <v>70</v>
      </c>
      <c r="D14" s="54"/>
      <c r="E14" s="117" t="e">
        <f>D14/$D$16</f>
        <v>#DIV/0!</v>
      </c>
      <c r="F14" s="153"/>
      <c r="G14" s="49" t="s">
        <v>70</v>
      </c>
      <c r="H14" s="113"/>
      <c r="I14" s="115" t="e">
        <f t="shared" si="1"/>
        <v>#DIV/0!</v>
      </c>
      <c r="J14" s="58" t="e">
        <f t="shared" si="3"/>
        <v>#DIV/0!</v>
      </c>
    </row>
    <row r="15" spans="2:14" ht="16.5" x14ac:dyDescent="0.25">
      <c r="B15" s="153"/>
      <c r="C15" s="49" t="s">
        <v>53</v>
      </c>
      <c r="D15" s="54"/>
      <c r="E15" s="117" t="e">
        <f t="shared" si="2"/>
        <v>#DIV/0!</v>
      </c>
      <c r="F15" s="153"/>
      <c r="G15" s="49" t="s">
        <v>53</v>
      </c>
      <c r="H15" s="113"/>
      <c r="I15" s="115" t="e">
        <f t="shared" si="1"/>
        <v>#DIV/0!</v>
      </c>
      <c r="J15" s="58" t="e">
        <f t="shared" si="3"/>
        <v>#DIV/0!</v>
      </c>
    </row>
    <row r="16" spans="2:14" ht="16.5" x14ac:dyDescent="0.25">
      <c r="B16" s="154"/>
      <c r="C16" s="51" t="s">
        <v>3</v>
      </c>
      <c r="D16" s="55">
        <f>SUM(D8:D15)</f>
        <v>0</v>
      </c>
      <c r="E16" s="118" t="e">
        <f t="shared" si="2"/>
        <v>#DIV/0!</v>
      </c>
      <c r="F16" s="154"/>
      <c r="G16" s="51" t="s">
        <v>3</v>
      </c>
      <c r="H16" s="114">
        <f>SUM(H8:H15)</f>
        <v>0</v>
      </c>
      <c r="I16" s="116" t="e">
        <f>SUM(I8:I15)</f>
        <v>#DIV/0!</v>
      </c>
      <c r="J16" s="59" t="e">
        <f t="shared" si="3"/>
        <v>#DIV/0!</v>
      </c>
    </row>
  </sheetData>
  <mergeCells count="8">
    <mergeCell ref="G6:G7"/>
    <mergeCell ref="H6:I6"/>
    <mergeCell ref="F8:F16"/>
    <mergeCell ref="B6:B7"/>
    <mergeCell ref="C6:C7"/>
    <mergeCell ref="D6:E6"/>
    <mergeCell ref="B8:B16"/>
    <mergeCell ref="F6:F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X15"/>
  <sheetViews>
    <sheetView topLeftCell="B1" workbookViewId="0">
      <selection activeCell="E6" sqref="E6"/>
    </sheetView>
  </sheetViews>
  <sheetFormatPr baseColWidth="10" defaultRowHeight="16.5" x14ac:dyDescent="0.3"/>
  <cols>
    <col min="1" max="1" width="11.42578125" style="29"/>
    <col min="2" max="2" width="30.7109375" style="67" customWidth="1"/>
    <col min="3" max="3" width="21" style="29" customWidth="1"/>
    <col min="4" max="4" width="8.7109375" style="29" customWidth="1"/>
    <col min="5" max="5" width="23.5703125" style="29" customWidth="1"/>
    <col min="6" max="6" width="8.7109375" style="29" customWidth="1"/>
    <col min="7" max="7" width="15" style="29" customWidth="1"/>
    <col min="8" max="24" width="11.42578125" style="29"/>
  </cols>
  <sheetData>
    <row r="4" spans="2:7" ht="17.25" thickBot="1" x14ac:dyDescent="0.35"/>
    <row r="5" spans="2:7" ht="51.75" thickBot="1" x14ac:dyDescent="0.3">
      <c r="B5" s="75" t="s">
        <v>82</v>
      </c>
      <c r="C5" s="76" t="s">
        <v>83</v>
      </c>
      <c r="D5" s="77" t="s">
        <v>55</v>
      </c>
      <c r="E5" s="78" t="s">
        <v>84</v>
      </c>
      <c r="F5" s="77" t="s">
        <v>55</v>
      </c>
      <c r="G5" s="79" t="s">
        <v>72</v>
      </c>
    </row>
    <row r="6" spans="2:7" x14ac:dyDescent="0.25">
      <c r="B6" s="65" t="s">
        <v>57</v>
      </c>
      <c r="C6" s="71"/>
      <c r="D6" s="93" t="e">
        <f>C6*100/$C$15</f>
        <v>#DIV/0!</v>
      </c>
      <c r="E6" s="71"/>
      <c r="F6" s="73" t="e">
        <f>E6*100/$E$15</f>
        <v>#DIV/0!</v>
      </c>
      <c r="G6" s="69" t="e">
        <f>C6/E6</f>
        <v>#DIV/0!</v>
      </c>
    </row>
    <row r="7" spans="2:7" x14ac:dyDescent="0.25">
      <c r="B7" s="65" t="s">
        <v>58</v>
      </c>
      <c r="C7" s="71"/>
      <c r="D7" s="93" t="e">
        <f t="shared" ref="D7:D14" si="0">C7*100/$C$15</f>
        <v>#DIV/0!</v>
      </c>
      <c r="E7" s="71"/>
      <c r="F7" s="73" t="e">
        <f t="shared" ref="F7:F14" si="1">E7*100/$E$15</f>
        <v>#DIV/0!</v>
      </c>
      <c r="G7" s="70" t="e">
        <f t="shared" ref="G7:G15" si="2">C7/E7</f>
        <v>#DIV/0!</v>
      </c>
    </row>
    <row r="8" spans="2:7" x14ac:dyDescent="0.25">
      <c r="B8" s="65" t="s">
        <v>59</v>
      </c>
      <c r="C8" s="71"/>
      <c r="D8" s="93" t="e">
        <f t="shared" si="0"/>
        <v>#DIV/0!</v>
      </c>
      <c r="E8" s="71"/>
      <c r="F8" s="73" t="e">
        <f t="shared" si="1"/>
        <v>#DIV/0!</v>
      </c>
      <c r="G8" s="70" t="e">
        <f t="shared" si="2"/>
        <v>#DIV/0!</v>
      </c>
    </row>
    <row r="9" spans="2:7" x14ac:dyDescent="0.25">
      <c r="B9" s="65" t="s">
        <v>60</v>
      </c>
      <c r="C9" s="71"/>
      <c r="D9" s="93" t="e">
        <f t="shared" si="0"/>
        <v>#DIV/0!</v>
      </c>
      <c r="E9" s="71"/>
      <c r="F9" s="73" t="e">
        <f t="shared" si="1"/>
        <v>#DIV/0!</v>
      </c>
      <c r="G9" s="70" t="e">
        <f t="shared" si="2"/>
        <v>#DIV/0!</v>
      </c>
    </row>
    <row r="10" spans="2:7" x14ac:dyDescent="0.25">
      <c r="B10" s="65" t="s">
        <v>56</v>
      </c>
      <c r="C10" s="71"/>
      <c r="D10" s="93" t="e">
        <f t="shared" si="0"/>
        <v>#DIV/0!</v>
      </c>
      <c r="E10" s="71"/>
      <c r="F10" s="73" t="e">
        <f t="shared" si="1"/>
        <v>#DIV/0!</v>
      </c>
      <c r="G10" s="70" t="e">
        <f t="shared" si="2"/>
        <v>#DIV/0!</v>
      </c>
    </row>
    <row r="11" spans="2:7" ht="33" x14ac:dyDescent="0.25">
      <c r="B11" s="66" t="s">
        <v>61</v>
      </c>
      <c r="C11" s="71"/>
      <c r="D11" s="93" t="e">
        <f t="shared" si="0"/>
        <v>#DIV/0!</v>
      </c>
      <c r="E11" s="71"/>
      <c r="F11" s="73" t="e">
        <f t="shared" si="1"/>
        <v>#DIV/0!</v>
      </c>
      <c r="G11" s="70" t="e">
        <f t="shared" si="2"/>
        <v>#DIV/0!</v>
      </c>
    </row>
    <row r="12" spans="2:7" ht="33" x14ac:dyDescent="0.25">
      <c r="B12" s="66" t="s">
        <v>62</v>
      </c>
      <c r="C12" s="71"/>
      <c r="D12" s="93" t="e">
        <f t="shared" si="0"/>
        <v>#DIV/0!</v>
      </c>
      <c r="E12" s="71"/>
      <c r="F12" s="73" t="e">
        <f t="shared" si="1"/>
        <v>#DIV/0!</v>
      </c>
      <c r="G12" s="70" t="e">
        <f t="shared" si="2"/>
        <v>#DIV/0!</v>
      </c>
    </row>
    <row r="13" spans="2:7" x14ac:dyDescent="0.25">
      <c r="B13" s="66" t="s">
        <v>63</v>
      </c>
      <c r="C13" s="71"/>
      <c r="D13" s="93" t="e">
        <f t="shared" si="0"/>
        <v>#DIV/0!</v>
      </c>
      <c r="E13" s="71"/>
      <c r="F13" s="73" t="e">
        <f t="shared" si="1"/>
        <v>#DIV/0!</v>
      </c>
      <c r="G13" s="70" t="e">
        <f t="shared" si="2"/>
        <v>#DIV/0!</v>
      </c>
    </row>
    <row r="14" spans="2:7" ht="17.25" thickBot="1" x14ac:dyDescent="0.3">
      <c r="B14" s="68" t="s">
        <v>64</v>
      </c>
      <c r="C14" s="71"/>
      <c r="D14" s="93" t="e">
        <f t="shared" si="0"/>
        <v>#DIV/0!</v>
      </c>
      <c r="E14" s="71"/>
      <c r="F14" s="73" t="e">
        <f t="shared" si="1"/>
        <v>#DIV/0!</v>
      </c>
      <c r="G14" s="70" t="e">
        <f t="shared" si="2"/>
        <v>#DIV/0!</v>
      </c>
    </row>
    <row r="15" spans="2:7" ht="19.5" customHeight="1" thickBot="1" x14ac:dyDescent="0.3">
      <c r="B15" s="72" t="s">
        <v>74</v>
      </c>
      <c r="C15" s="80">
        <f>SUM(C6:C14)</f>
        <v>0</v>
      </c>
      <c r="D15" s="81" t="e">
        <f>SUM(D6:D14)</f>
        <v>#DIV/0!</v>
      </c>
      <c r="E15" s="74">
        <f>SUM(E6:E14)</f>
        <v>0</v>
      </c>
      <c r="F15" s="82" t="e">
        <f>SUM(F6:F14)</f>
        <v>#DIV/0!</v>
      </c>
      <c r="G15" s="83" t="e">
        <f t="shared" si="2"/>
        <v>#DIV/0!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Datos Piramide</vt:lpstr>
      <vt:lpstr>Piramide</vt:lpstr>
      <vt:lpstr>Personas tipo Servicio</vt:lpstr>
      <vt:lpstr>Tabla Procedencia</vt:lpstr>
      <vt:lpstr>Régimen Afiliación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Yuliana Andrea Valbuena Bedoya</dc:creator>
  <cp:lastModifiedBy>Mathias Santos</cp:lastModifiedBy>
  <dcterms:created xsi:type="dcterms:W3CDTF">2018-09-19T16:33:40Z</dcterms:created>
  <dcterms:modified xsi:type="dcterms:W3CDTF">2018-10-30T16:52:58Z</dcterms:modified>
</cp:coreProperties>
</file>