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0050" windowHeight="3060" firstSheet="4" activeTab="8"/>
  </bookViews>
  <sheets>
    <sheet name="Scope" sheetId="2" r:id="rId1"/>
    <sheet name="Issue" sheetId="7" r:id="rId2"/>
    <sheet name="stakeholders" sheetId="16" r:id="rId3"/>
    <sheet name="Resources" sheetId="3" r:id="rId4"/>
    <sheet name="pf" sheetId="4" r:id="rId5"/>
    <sheet name="pf formulae" sheetId="8" r:id="rId6"/>
    <sheet name="funs" sheetId="6" r:id="rId7"/>
    <sheet name="schedule" sheetId="10" r:id="rId8"/>
    <sheet name="mindmap schedule" sheetId="17" r:id="rId9"/>
    <sheet name="execution" sheetId="11" r:id="rId10"/>
    <sheet name="excec formulas" sheetId="14" r:id="rId11"/>
    <sheet name="defects" sheetId="12" r:id="rId12"/>
    <sheet name="scurve" sheetId="15" r:id="rId13"/>
    <sheet name="Defect tracking" sheetId="13" r:id="rId14"/>
  </sheets>
  <externalReferences>
    <externalReference r:id="rId15"/>
  </externalReferences>
  <definedNames>
    <definedName name="_xlnm._FilterDatabase" localSheetId="0" hidden="1">Scope!$A$2:$L$40</definedName>
    <definedName name="_xlnm.Print_Area" localSheetId="0">Scope!$A$1:$L$40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5" l="1"/>
  <c r="L14" i="15"/>
  <c r="L13" i="15"/>
  <c r="L12" i="15"/>
  <c r="F12" i="15"/>
  <c r="K12" i="15" s="1"/>
  <c r="L11" i="15"/>
  <c r="K11" i="15"/>
  <c r="I11" i="15"/>
  <c r="F11" i="15"/>
  <c r="D11" i="15"/>
  <c r="C7" i="15"/>
  <c r="C6" i="15"/>
  <c r="C5" i="15"/>
  <c r="F13" i="15" l="1"/>
  <c r="D12" i="15"/>
  <c r="I12" i="15"/>
  <c r="F14" i="15" l="1"/>
  <c r="I13" i="15"/>
  <c r="K13" i="15"/>
  <c r="D13" i="15"/>
  <c r="D14" i="15" l="1"/>
  <c r="F15" i="15"/>
  <c r="I14" i="15"/>
  <c r="K14" i="15"/>
  <c r="D9" i="15" l="1"/>
  <c r="E9" i="15"/>
  <c r="D15" i="15"/>
  <c r="K15" i="15"/>
  <c r="I15" i="15"/>
  <c r="H9" i="15" s="1"/>
  <c r="J9" i="15"/>
  <c r="K9" i="15" l="1"/>
  <c r="F9" i="15"/>
  <c r="I9" i="15"/>
  <c r="G9" i="15"/>
  <c r="M9" i="15"/>
  <c r="L9" i="15"/>
  <c r="C16" i="6" l="1"/>
  <c r="B16" i="6"/>
  <c r="D16" i="6"/>
  <c r="E4" i="12" l="1"/>
  <c r="E5" i="12"/>
  <c r="E6" i="12"/>
  <c r="E7" i="12"/>
  <c r="E8" i="12"/>
  <c r="E9" i="12"/>
  <c r="I39" i="14" l="1"/>
  <c r="F39" i="14"/>
  <c r="H39" i="14" s="1"/>
  <c r="I38" i="14"/>
  <c r="F38" i="14"/>
  <c r="H38" i="14" s="1"/>
  <c r="I37" i="14"/>
  <c r="F37" i="14"/>
  <c r="H37" i="14" s="1"/>
  <c r="I36" i="14"/>
  <c r="F36" i="14"/>
  <c r="H36" i="14" s="1"/>
  <c r="I35" i="14"/>
  <c r="F35" i="14"/>
  <c r="H35" i="14" s="1"/>
  <c r="I34" i="14"/>
  <c r="F34" i="14"/>
  <c r="H34" i="14" s="1"/>
  <c r="I33" i="14"/>
  <c r="F33" i="14"/>
  <c r="H33" i="14" s="1"/>
  <c r="I32" i="14"/>
  <c r="F32" i="14"/>
  <c r="H32" i="14" s="1"/>
  <c r="I31" i="14"/>
  <c r="F31" i="14"/>
  <c r="H31" i="14" s="1"/>
  <c r="I30" i="14"/>
  <c r="F30" i="14"/>
  <c r="H30" i="14" s="1"/>
  <c r="I29" i="14"/>
  <c r="F29" i="14"/>
  <c r="H29" i="14" s="1"/>
  <c r="I28" i="14"/>
  <c r="F28" i="14"/>
  <c r="H28" i="14" s="1"/>
  <c r="I27" i="14"/>
  <c r="F27" i="14"/>
  <c r="H27" i="14" s="1"/>
  <c r="I26" i="14"/>
  <c r="F26" i="14"/>
  <c r="H26" i="14" s="1"/>
  <c r="I25" i="14"/>
  <c r="F25" i="14"/>
  <c r="H25" i="14" s="1"/>
  <c r="I24" i="14"/>
  <c r="F24" i="14"/>
  <c r="H24" i="14" s="1"/>
  <c r="I23" i="14"/>
  <c r="F23" i="14"/>
  <c r="H23" i="14" s="1"/>
  <c r="I22" i="14"/>
  <c r="F22" i="14"/>
  <c r="H22" i="14" s="1"/>
  <c r="I21" i="14"/>
  <c r="F21" i="14"/>
  <c r="H21" i="14" s="1"/>
  <c r="I20" i="14"/>
  <c r="F20" i="14"/>
  <c r="H20" i="14" s="1"/>
  <c r="I19" i="14"/>
  <c r="F19" i="14"/>
  <c r="H19" i="14" s="1"/>
  <c r="I18" i="14"/>
  <c r="F18" i="14"/>
  <c r="H18" i="14" s="1"/>
  <c r="I17" i="14"/>
  <c r="F17" i="14"/>
  <c r="H17" i="14" s="1"/>
  <c r="I16" i="14"/>
  <c r="F16" i="14"/>
  <c r="H16" i="14" s="1"/>
  <c r="F15" i="14"/>
  <c r="I15" i="14" s="1"/>
  <c r="F14" i="14"/>
  <c r="I14" i="14" s="1"/>
  <c r="F13" i="14"/>
  <c r="I13" i="14" s="1"/>
  <c r="F12" i="14"/>
  <c r="I12" i="14" s="1"/>
  <c r="F11" i="14"/>
  <c r="I11" i="14" s="1"/>
  <c r="F10" i="14"/>
  <c r="I10" i="14" s="1"/>
  <c r="F9" i="14"/>
  <c r="I9" i="14" s="1"/>
  <c r="F8" i="14"/>
  <c r="I8" i="14" s="1"/>
  <c r="F7" i="14"/>
  <c r="I7" i="14" s="1"/>
  <c r="F6" i="14"/>
  <c r="I6" i="14" s="1"/>
  <c r="F5" i="14"/>
  <c r="I5" i="14" s="1"/>
  <c r="F4" i="14"/>
  <c r="I4" i="14" s="1"/>
  <c r="F3" i="14"/>
  <c r="I3" i="14" s="1"/>
  <c r="F2" i="14"/>
  <c r="I2" i="14" s="1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18" i="12"/>
  <c r="E19" i="12"/>
  <c r="E3" i="12"/>
  <c r="E10" i="12"/>
  <c r="E11" i="12"/>
  <c r="E12" i="12"/>
  <c r="E13" i="12"/>
  <c r="E14" i="12"/>
  <c r="E15" i="12"/>
  <c r="E16" i="12"/>
  <c r="E17" i="12"/>
  <c r="E2" i="12"/>
  <c r="F28" i="11"/>
  <c r="G28" i="11" s="1"/>
  <c r="F29" i="11"/>
  <c r="G29" i="11" s="1"/>
  <c r="F30" i="11"/>
  <c r="G30" i="11" s="1"/>
  <c r="F31" i="11"/>
  <c r="G31" i="11" s="1"/>
  <c r="F32" i="11"/>
  <c r="G32" i="11" s="1"/>
  <c r="F33" i="11"/>
  <c r="G33" i="11" s="1"/>
  <c r="F34" i="11"/>
  <c r="G34" i="11" s="1"/>
  <c r="F35" i="11"/>
  <c r="G35" i="11" s="1"/>
  <c r="F36" i="11"/>
  <c r="G36" i="11" s="1"/>
  <c r="F37" i="11"/>
  <c r="G37" i="11" s="1"/>
  <c r="F38" i="11"/>
  <c r="G38" i="11" s="1"/>
  <c r="F39" i="11"/>
  <c r="G39" i="11" s="1"/>
  <c r="F3" i="11"/>
  <c r="H3" i="11" s="1"/>
  <c r="G3" i="11"/>
  <c r="F4" i="11"/>
  <c r="H4" i="11" s="1"/>
  <c r="G4" i="11"/>
  <c r="F5" i="11"/>
  <c r="H5" i="11" s="1"/>
  <c r="G5" i="11"/>
  <c r="F6" i="11"/>
  <c r="H6" i="11" s="1"/>
  <c r="G6" i="11"/>
  <c r="F7" i="11"/>
  <c r="H7" i="11" s="1"/>
  <c r="G7" i="11"/>
  <c r="F8" i="11"/>
  <c r="H8" i="11" s="1"/>
  <c r="G8" i="11"/>
  <c r="F9" i="11"/>
  <c r="H9" i="11" s="1"/>
  <c r="G9" i="11"/>
  <c r="F10" i="11"/>
  <c r="H10" i="11" s="1"/>
  <c r="G10" i="11"/>
  <c r="F11" i="11"/>
  <c r="H11" i="11" s="1"/>
  <c r="G11" i="11"/>
  <c r="F12" i="11"/>
  <c r="H12" i="11" s="1"/>
  <c r="G12" i="11"/>
  <c r="F13" i="11"/>
  <c r="H13" i="11" s="1"/>
  <c r="G13" i="11"/>
  <c r="F14" i="11"/>
  <c r="H14" i="11" s="1"/>
  <c r="G14" i="11"/>
  <c r="F15" i="11"/>
  <c r="H15" i="11" s="1"/>
  <c r="G15" i="11"/>
  <c r="F16" i="11"/>
  <c r="H16" i="11" s="1"/>
  <c r="G16" i="11"/>
  <c r="F17" i="11"/>
  <c r="H17" i="11" s="1"/>
  <c r="G17" i="11"/>
  <c r="F18" i="11"/>
  <c r="H18" i="11" s="1"/>
  <c r="G18" i="11"/>
  <c r="F19" i="11"/>
  <c r="H19" i="11" s="1"/>
  <c r="G19" i="11"/>
  <c r="F20" i="11"/>
  <c r="H20" i="11" s="1"/>
  <c r="G20" i="11"/>
  <c r="F21" i="11"/>
  <c r="H21" i="11" s="1"/>
  <c r="G21" i="11"/>
  <c r="F22" i="11"/>
  <c r="H22" i="11" s="1"/>
  <c r="G22" i="11"/>
  <c r="F23" i="11"/>
  <c r="H23" i="11" s="1"/>
  <c r="G23" i="11"/>
  <c r="F24" i="11"/>
  <c r="H24" i="11" s="1"/>
  <c r="G24" i="11"/>
  <c r="F25" i="11"/>
  <c r="H25" i="11" s="1"/>
  <c r="G25" i="11"/>
  <c r="F26" i="11"/>
  <c r="H26" i="11" s="1"/>
  <c r="G26" i="11"/>
  <c r="F27" i="11"/>
  <c r="H27" i="11" s="1"/>
  <c r="G27" i="11"/>
  <c r="F2" i="11"/>
  <c r="I2" i="11" s="1"/>
  <c r="G2" i="14" l="1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H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I39" i="11"/>
  <c r="I38" i="11"/>
  <c r="I37" i="11"/>
  <c r="I36" i="11"/>
  <c r="I35" i="11"/>
  <c r="I34" i="11"/>
  <c r="I33" i="11"/>
  <c r="I32" i="11"/>
  <c r="I31" i="11"/>
  <c r="I30" i="11"/>
  <c r="I29" i="11"/>
  <c r="I28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G2" i="11"/>
  <c r="H2" i="11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2" i="8"/>
  <c r="J2" i="8"/>
  <c r="H3" i="8"/>
  <c r="I3" i="8" s="1"/>
  <c r="H4" i="8"/>
  <c r="J4" i="8" s="1"/>
  <c r="I4" i="8"/>
  <c r="H5" i="8"/>
  <c r="I5" i="8"/>
  <c r="J5" i="8"/>
  <c r="H6" i="8"/>
  <c r="I6" i="8"/>
  <c r="J6" i="8"/>
  <c r="H7" i="8"/>
  <c r="I7" i="8" s="1"/>
  <c r="H8" i="8"/>
  <c r="J8" i="8" s="1"/>
  <c r="I8" i="8"/>
  <c r="H9" i="8"/>
  <c r="I9" i="8"/>
  <c r="J9" i="8"/>
  <c r="H10" i="8"/>
  <c r="I10" i="8"/>
  <c r="J10" i="8"/>
  <c r="H11" i="8"/>
  <c r="I11" i="8" s="1"/>
  <c r="H12" i="8"/>
  <c r="J12" i="8" s="1"/>
  <c r="I12" i="8"/>
  <c r="H13" i="8"/>
  <c r="I13" i="8"/>
  <c r="J13" i="8"/>
  <c r="H14" i="8"/>
  <c r="I14" i="8"/>
  <c r="J14" i="8"/>
  <c r="H15" i="8"/>
  <c r="I15" i="8" s="1"/>
  <c r="H16" i="8"/>
  <c r="J16" i="8" s="1"/>
  <c r="I16" i="8"/>
  <c r="H17" i="8"/>
  <c r="I17" i="8"/>
  <c r="J17" i="8"/>
  <c r="H18" i="8"/>
  <c r="I18" i="8"/>
  <c r="J18" i="8"/>
  <c r="H19" i="8"/>
  <c r="I19" i="8" s="1"/>
  <c r="H20" i="8"/>
  <c r="J20" i="8" s="1"/>
  <c r="I20" i="8"/>
  <c r="H21" i="8"/>
  <c r="I21" i="8"/>
  <c r="J21" i="8"/>
  <c r="H22" i="8"/>
  <c r="I22" i="8"/>
  <c r="J22" i="8"/>
  <c r="H23" i="8"/>
  <c r="I23" i="8" s="1"/>
  <c r="H24" i="8"/>
  <c r="J24" i="8" s="1"/>
  <c r="I24" i="8"/>
  <c r="H25" i="8"/>
  <c r="I25" i="8"/>
  <c r="J25" i="8"/>
  <c r="H26" i="8"/>
  <c r="I26" i="8"/>
  <c r="J26" i="8"/>
  <c r="H27" i="8"/>
  <c r="I27" i="8" s="1"/>
  <c r="H28" i="8"/>
  <c r="J28" i="8" s="1"/>
  <c r="I28" i="8"/>
  <c r="H29" i="8"/>
  <c r="I29" i="8"/>
  <c r="J29" i="8"/>
  <c r="H30" i="8"/>
  <c r="I30" i="8"/>
  <c r="J30" i="8"/>
  <c r="H31" i="8"/>
  <c r="I31" i="8" s="1"/>
  <c r="H32" i="8"/>
  <c r="J32" i="8" s="1"/>
  <c r="I32" i="8"/>
  <c r="H33" i="8"/>
  <c r="I33" i="8"/>
  <c r="J33" i="8"/>
  <c r="H34" i="8"/>
  <c r="I34" i="8"/>
  <c r="J34" i="8"/>
  <c r="H35" i="8"/>
  <c r="I35" i="8" s="1"/>
  <c r="H36" i="8"/>
  <c r="J36" i="8" s="1"/>
  <c r="I36" i="8"/>
  <c r="H37" i="8"/>
  <c r="I37" i="8"/>
  <c r="J37" i="8"/>
  <c r="H38" i="8"/>
  <c r="I38" i="8"/>
  <c r="J38" i="8"/>
  <c r="H39" i="8"/>
  <c r="I39" i="8" s="1"/>
  <c r="I2" i="8"/>
  <c r="H2" i="8"/>
  <c r="J39" i="8" l="1"/>
  <c r="J35" i="8"/>
  <c r="J31" i="8"/>
  <c r="J27" i="8"/>
  <c r="J23" i="8"/>
  <c r="J19" i="8"/>
  <c r="J15" i="8"/>
  <c r="J11" i="8"/>
  <c r="J7" i="8"/>
  <c r="J3" i="8"/>
</calcChain>
</file>

<file path=xl/sharedStrings.xml><?xml version="1.0" encoding="utf-8"?>
<sst xmlns="http://schemas.openxmlformats.org/spreadsheetml/2006/main" count="1067" uniqueCount="250">
  <si>
    <t>Argentina</t>
  </si>
  <si>
    <t>Armenia</t>
  </si>
  <si>
    <t>Australia</t>
  </si>
  <si>
    <t>Bahrain</t>
  </si>
  <si>
    <t>Bangladesh</t>
  </si>
  <si>
    <t>Bermuda</t>
  </si>
  <si>
    <t>Canada</t>
  </si>
  <si>
    <t>China</t>
  </si>
  <si>
    <t>Egypt</t>
  </si>
  <si>
    <t>France</t>
  </si>
  <si>
    <t>Greece</t>
  </si>
  <si>
    <t>Hang Seng</t>
  </si>
  <si>
    <t>Hong Kong</t>
  </si>
  <si>
    <t>India</t>
  </si>
  <si>
    <t>Indonesia</t>
  </si>
  <si>
    <t>M&amp;S Bank</t>
  </si>
  <si>
    <t>Macau</t>
  </si>
  <si>
    <t>Malaysia</t>
  </si>
  <si>
    <t>Malta</t>
  </si>
  <si>
    <t>Mauritius</t>
  </si>
  <si>
    <t>Mexico</t>
  </si>
  <si>
    <t>New Zealand</t>
  </si>
  <si>
    <t>Oman</t>
  </si>
  <si>
    <t>Philippines</t>
  </si>
  <si>
    <t>Qatar</t>
  </si>
  <si>
    <t>SABB</t>
  </si>
  <si>
    <t>Singapore</t>
  </si>
  <si>
    <t>Sri Lanka</t>
  </si>
  <si>
    <t>Taiwan</t>
  </si>
  <si>
    <t>Turkey</t>
  </si>
  <si>
    <t>UAE</t>
  </si>
  <si>
    <t>UK</t>
  </si>
  <si>
    <t>USA</t>
  </si>
  <si>
    <t>Vietnam</t>
  </si>
  <si>
    <t>Entity</t>
  </si>
  <si>
    <t>Region</t>
  </si>
  <si>
    <t>ASIA</t>
  </si>
  <si>
    <t>Americas</t>
  </si>
  <si>
    <t>Europe</t>
  </si>
  <si>
    <t>MENA</t>
  </si>
  <si>
    <t>PIB</t>
  </si>
  <si>
    <t>eCARE</t>
  </si>
  <si>
    <t>Tier#</t>
  </si>
  <si>
    <t>Tier #2</t>
  </si>
  <si>
    <t>Tier #0</t>
  </si>
  <si>
    <t>Tier #1</t>
  </si>
  <si>
    <t>PWS</t>
  </si>
  <si>
    <t>E</t>
  </si>
  <si>
    <t>PCF Gateways</t>
  </si>
  <si>
    <t>N/A</t>
  </si>
  <si>
    <t>T</t>
  </si>
  <si>
    <t>Mobile</t>
  </si>
  <si>
    <t>2g Stories</t>
  </si>
  <si>
    <t>GSP</t>
  </si>
  <si>
    <t>FD</t>
  </si>
  <si>
    <t>UK (nRFB/CIIOM)</t>
  </si>
  <si>
    <t>Mortgages</t>
  </si>
  <si>
    <t>NF Comments</t>
  </si>
  <si>
    <t>Does GSP not require evergreening?
What is the plan for Mobile?</t>
  </si>
  <si>
    <t>Does GSP not require evergreening?
No more 2g stories to evergreen?</t>
  </si>
  <si>
    <t>Does GSP not require evergreening?
2g stories would also require evergreening</t>
  </si>
  <si>
    <t>No more 2g stories to evergreen?</t>
  </si>
  <si>
    <t>Does GSP not require evergreening?</t>
  </si>
  <si>
    <t>PIB should not N/A since Australia is already on GSP</t>
  </si>
  <si>
    <t>All customers on Mobile X (TP)?</t>
  </si>
  <si>
    <t>Evergreen for ID&amp;V?
Probably best to show evergreen requirements for both PIB and 2g</t>
  </si>
  <si>
    <t>Evergreen for ID&amp;V?</t>
  </si>
  <si>
    <t>Expat (Jersey)</t>
  </si>
  <si>
    <t>If there are no evergreen requirements for Turkey except for OTP, we should show N/A or T for plans to move to target platform</t>
  </si>
  <si>
    <t xml:space="preserve"> E = Evergreen 
T = Move to Target Platform (Technical or Dynamic Platform)</t>
  </si>
  <si>
    <t>HSBC scope - infrastructure only
Evergreen for ID&amp;V?</t>
  </si>
  <si>
    <t>IDV</t>
  </si>
  <si>
    <t>SAAS</t>
  </si>
  <si>
    <t>TBC??</t>
  </si>
  <si>
    <r>
      <t>No PWS for CIIOM?</t>
    </r>
    <r>
      <rPr>
        <sz val="10"/>
        <color rgb="FFFF0000"/>
        <rFont val="Calibri"/>
        <family val="2"/>
        <scheme val="minor"/>
      </rPr>
      <t xml:space="preserve"> Already on AEM when CIIOM went live</t>
    </r>
  </si>
  <si>
    <r>
      <t xml:space="preserve">Probably best to show evergreen requirements for both PIB and 2g - </t>
    </r>
    <r>
      <rPr>
        <sz val="10"/>
        <color rgb="FFFF0000"/>
        <rFont val="Calibri"/>
        <family val="2"/>
        <scheme val="minor"/>
      </rPr>
      <t>France will move PIB to AWS in March therefore not looking to evergreen</t>
    </r>
  </si>
  <si>
    <r>
      <t xml:space="preserve">Does GSP not require evergreening? </t>
    </r>
    <r>
      <rPr>
        <sz val="10"/>
        <color rgb="FFFF0000"/>
        <rFont val="Calibri"/>
        <family val="2"/>
        <scheme val="minor"/>
      </rPr>
      <t>There on PAS so thought it was covered under PCF?</t>
    </r>
    <r>
      <rPr>
        <sz val="10"/>
        <color theme="1"/>
        <rFont val="Calibri"/>
        <family val="2"/>
        <scheme val="minor"/>
      </rPr>
      <t xml:space="preserve">
PIB should be N/A since Expat already on GSP -</t>
    </r>
    <r>
      <rPr>
        <sz val="10"/>
        <color rgb="FFFF0000"/>
        <rFont val="Calibri"/>
        <family val="2"/>
        <scheme val="minor"/>
      </rPr>
      <t xml:space="preserve"> agreed</t>
    </r>
    <r>
      <rPr>
        <sz val="10"/>
        <color theme="1"/>
        <rFont val="Calibri"/>
        <family val="2"/>
        <scheme val="minor"/>
      </rPr>
      <t xml:space="preserve">
2g stories should show T for plan to migrate to TP  - </t>
    </r>
    <r>
      <rPr>
        <sz val="10"/>
        <color rgb="FFFF0000"/>
        <rFont val="Calibri"/>
        <family val="2"/>
        <scheme val="minor"/>
      </rPr>
      <t>we will move investment buy sell and swith to TP but still not confirmed on pre filled wab forms - meeting with XGTs</t>
    </r>
  </si>
  <si>
    <t>Can we confirm the evergreen scope for FD?</t>
  </si>
  <si>
    <t>TBC</t>
  </si>
  <si>
    <t>V23</t>
  </si>
  <si>
    <t>Resource Name</t>
  </si>
  <si>
    <t>HK</t>
  </si>
  <si>
    <t>DAK</t>
  </si>
  <si>
    <t>Status</t>
  </si>
  <si>
    <t>active</t>
  </si>
  <si>
    <t>inactive</t>
  </si>
  <si>
    <t>Alok Chahande</t>
  </si>
  <si>
    <t>Amritesh Ranjan</t>
  </si>
  <si>
    <t>Parth Rastogi</t>
  </si>
  <si>
    <t>Krishna Chuka</t>
  </si>
  <si>
    <t>Pranita Mane</t>
  </si>
  <si>
    <t>Khemchand Prasad</t>
  </si>
  <si>
    <t>Sayan Banerjee</t>
  </si>
  <si>
    <t>Seema</t>
  </si>
  <si>
    <t>BAN</t>
  </si>
  <si>
    <t>Shwetank Srivastava</t>
  </si>
  <si>
    <t>Neha Rani</t>
  </si>
  <si>
    <t>Thailand</t>
  </si>
  <si>
    <t>Parveen Jalihal</t>
  </si>
  <si>
    <t>Selenium</t>
  </si>
  <si>
    <t>OPTIK</t>
  </si>
  <si>
    <t>Passed</t>
  </si>
  <si>
    <t>Failed</t>
  </si>
  <si>
    <t>Blocked</t>
  </si>
  <si>
    <t xml:space="preserve">Not Completed </t>
  </si>
  <si>
    <t>NA</t>
  </si>
  <si>
    <t>No Run</t>
  </si>
  <si>
    <t>Total</t>
  </si>
  <si>
    <t>Pass pct</t>
  </si>
  <si>
    <t>Failed And Blocked pct</t>
  </si>
  <si>
    <t>Function</t>
  </si>
  <si>
    <t>Scripts Recorded #</t>
  </si>
  <si>
    <t>Scripts Executed #</t>
  </si>
  <si>
    <t>Issue#1</t>
  </si>
  <si>
    <t>Issue#2</t>
  </si>
  <si>
    <t>Impediment1
Impediment2
Impediment3</t>
  </si>
  <si>
    <t>Impediment1
Impediment2</t>
  </si>
  <si>
    <t>Impn/adimn/ane1
Impn/adimn/ane2</t>
  </si>
  <si>
    <t>Impedimene1
Impedimene2</t>
  </si>
  <si>
    <t>Impn/adimn/ant1
Impn/adimn/ant2</t>
  </si>
  <si>
    <t>Impedimenn/a1
Impedimenn/a2</t>
  </si>
  <si>
    <t>Impn/adimn/ann/a1
Impn/adimn/ann/a2</t>
  </si>
  <si>
    <t>Impseleniumd
imseleniumnt1
Impselenium
dimseleniumnt2</t>
  </si>
  <si>
    <t>Issues and Impediments</t>
  </si>
  <si>
    <t>Total Execution pct</t>
  </si>
  <si>
    <t>Status(scenarios created)</t>
  </si>
  <si>
    <t>No run</t>
  </si>
  <si>
    <t>Pass%</t>
  </si>
  <si>
    <t>Failed &amp; Blocked %</t>
  </si>
  <si>
    <t>Total Execution %</t>
  </si>
  <si>
    <t>High</t>
  </si>
  <si>
    <t>High Severity</t>
  </si>
  <si>
    <t>Total defects</t>
  </si>
  <si>
    <t>Low Severity</t>
  </si>
  <si>
    <t>Medium Severity</t>
  </si>
  <si>
    <t>Defect</t>
  </si>
  <si>
    <t>status</t>
  </si>
  <si>
    <t>summary</t>
  </si>
  <si>
    <t>severity</t>
  </si>
  <si>
    <t>Assigned to</t>
  </si>
  <si>
    <t>Defect 1</t>
  </si>
  <si>
    <t>Assigned</t>
  </si>
  <si>
    <t>summary1</t>
  </si>
  <si>
    <t>Medium</t>
  </si>
  <si>
    <t>Tester1</t>
  </si>
  <si>
    <t>Team Assigned To</t>
  </si>
  <si>
    <t>Team1</t>
  </si>
  <si>
    <t>Defect 2</t>
  </si>
  <si>
    <t>Closed</t>
  </si>
  <si>
    <t>Tester2</t>
  </si>
  <si>
    <t>Team4</t>
  </si>
  <si>
    <t>Defect 3</t>
  </si>
  <si>
    <t>Deferred</t>
  </si>
  <si>
    <t>Summary2</t>
  </si>
  <si>
    <t>summary3</t>
  </si>
  <si>
    <t>Low</t>
  </si>
  <si>
    <t>Tester3</t>
  </si>
  <si>
    <t>Team2</t>
  </si>
  <si>
    <t>Rejected</t>
  </si>
  <si>
    <t>Summary4</t>
  </si>
  <si>
    <t>summary5</t>
  </si>
  <si>
    <t>summary6</t>
  </si>
  <si>
    <t>summary7</t>
  </si>
  <si>
    <t>summary8</t>
  </si>
  <si>
    <t>summary9</t>
  </si>
  <si>
    <t>summary10</t>
  </si>
  <si>
    <t>Tester4</t>
  </si>
  <si>
    <t>Tester5</t>
  </si>
  <si>
    <t>Tester6</t>
  </si>
  <si>
    <t>Tester7</t>
  </si>
  <si>
    <t>Tester8</t>
  </si>
  <si>
    <t>Tester9</t>
  </si>
  <si>
    <t>Tester10</t>
  </si>
  <si>
    <t>Team3</t>
  </si>
  <si>
    <t>Defect 8</t>
  </si>
  <si>
    <t>Defect 6</t>
  </si>
  <si>
    <t>Defect 10</t>
  </si>
  <si>
    <t>Defect 14</t>
  </si>
  <si>
    <t>Defect 22</t>
  </si>
  <si>
    <t>Defect 34</t>
  </si>
  <si>
    <t>No. of Scenarios</t>
  </si>
  <si>
    <t>summary11</t>
  </si>
  <si>
    <t>Tester11</t>
  </si>
  <si>
    <t>Defect13</t>
  </si>
  <si>
    <t>summary4</t>
  </si>
  <si>
    <t>Defect14</t>
  </si>
  <si>
    <t>Defect15</t>
  </si>
  <si>
    <t>Defect16</t>
  </si>
  <si>
    <t>Defect17</t>
  </si>
  <si>
    <t>Team5</t>
  </si>
  <si>
    <t>Transfer</t>
  </si>
  <si>
    <t>Services</t>
  </si>
  <si>
    <t>Contact centre</t>
  </si>
  <si>
    <t>Terms and Conditions</t>
  </si>
  <si>
    <t>Account Summary</t>
  </si>
  <si>
    <t>Saas Function</t>
  </si>
  <si>
    <t>Pay bills</t>
  </si>
  <si>
    <t>Rate Enquiry</t>
  </si>
  <si>
    <t>View set up Statements advices</t>
  </si>
  <si>
    <t>Alert Services</t>
  </si>
  <si>
    <t>Ecare</t>
  </si>
  <si>
    <t>Footer link</t>
  </si>
  <si>
    <t>Header link</t>
  </si>
  <si>
    <t xml:space="preserve">Fraud feed </t>
  </si>
  <si>
    <t>to be validated manually</t>
  </si>
  <si>
    <t>Julie Walker</t>
  </si>
  <si>
    <t>To be started</t>
  </si>
  <si>
    <t>6th March 18</t>
  </si>
  <si>
    <t>20th March 18</t>
  </si>
  <si>
    <t>Bangladesh 
 Pass 1</t>
  </si>
  <si>
    <t>Bangladesh 
 Pass 2</t>
  </si>
  <si>
    <t xml:space="preserve">1. Registration flow is not working,
 issue reported to Kenny.
2. Not able to download
eStatements, issue reported to
Kenny, ETA - 03/06.
</t>
  </si>
  <si>
    <t>ETC</t>
  </si>
  <si>
    <t>Project Daily Progress</t>
  </si>
  <si>
    <t>Estimated # of Scripts</t>
  </si>
  <si>
    <t>Project Name</t>
  </si>
  <si>
    <t>Evergreen</t>
  </si>
  <si>
    <t>Actual # of Scripts</t>
  </si>
  <si>
    <t>Planned Start Date</t>
  </si>
  <si>
    <t># of N/A Scripts</t>
  </si>
  <si>
    <t>Planned End Date</t>
  </si>
  <si>
    <t># of New Scripts Added</t>
  </si>
  <si>
    <t>Revised End Date</t>
  </si>
  <si>
    <t>Todays Date</t>
  </si>
  <si>
    <t>Project Day</t>
  </si>
  <si>
    <t>Week Day</t>
  </si>
  <si>
    <t>Date</t>
  </si>
  <si>
    <t>Required Pass
(Daily)</t>
  </si>
  <si>
    <t>Daily Pass %
Passed (Cumulative)</t>
  </si>
  <si>
    <t>Number of Scripts</t>
  </si>
  <si>
    <t>Number of Scripts Marked N/A</t>
  </si>
  <si>
    <t>Number of Scripts Added</t>
  </si>
  <si>
    <t>Required Number Script Passed (Cumulative)</t>
  </si>
  <si>
    <t>Actual # Script Passed
(Cumulative)</t>
  </si>
  <si>
    <t>Actual % Passed
(Cumulative)</t>
  </si>
  <si>
    <t>Actual # of Daily Script Passed</t>
  </si>
  <si>
    <t>Catch-up daily # of pass scripts required</t>
  </si>
  <si>
    <t>Mon</t>
  </si>
  <si>
    <t>Tue</t>
  </si>
  <si>
    <t>Wed</t>
  </si>
  <si>
    <t>Thu</t>
  </si>
  <si>
    <t>Fri</t>
  </si>
  <si>
    <t/>
  </si>
  <si>
    <t>Progran Test Manager</t>
  </si>
  <si>
    <t>Start date</t>
  </si>
  <si>
    <t>End date</t>
  </si>
  <si>
    <t>Bangladesh 
 Pass 6</t>
  </si>
  <si>
    <t>Bangladesh 
 Pass 4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</si>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</sst>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mmmm\ d\,\ yyyy;@"/>
    <numFmt numFmtId="167" formatCode="ddd"/>
    <numFmt numFmtId="168" formatCode="0.0%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b/>
      <sz val="9"/>
      <color theme="0"/>
      <name val="Tahoma"/>
      <family val="2"/>
    </font>
    <font>
      <b/>
      <sz val="9"/>
      <name val="Verdana"/>
      <family val="2"/>
    </font>
    <font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gradientFill degree="90">
        <stop position="0">
          <color theme="8" tint="0.80001220740379042"/>
        </stop>
        <stop position="1">
          <color theme="8" tint="-0.25098422193060094"/>
        </stop>
      </gradient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gradientFill degree="90">
        <stop position="0">
          <color theme="8" tint="0.59999389629810485"/>
        </stop>
        <stop position="1">
          <color theme="8" tint="-0.25098422193060094"/>
        </stop>
      </gradientFill>
    </fill>
    <fill>
      <gradientFill degree="90">
        <stop position="0">
          <color theme="3" tint="0.40000610370189521"/>
        </stop>
        <stop position="1">
          <color rgb="FF002060"/>
        </stop>
      </gradientFill>
    </fill>
    <fill>
      <gradientFill degree="90">
        <stop position="0">
          <color theme="2" tint="-9.8025452436902985E-2"/>
        </stop>
        <stop position="1">
          <color theme="2" tint="-0.49803155613879818"/>
        </stop>
      </gradientFill>
    </fill>
    <fill>
      <gradientFill degree="90">
        <stop position="0">
          <color theme="7" tint="0.59999389629810485"/>
        </stop>
        <stop position="1">
          <color theme="7" tint="-0.25098422193060094"/>
        </stop>
      </gradientFill>
    </fill>
    <fill>
      <gradientFill degree="90">
        <stop position="0">
          <color theme="0" tint="-0.25098422193060094"/>
        </stop>
        <stop position="1">
          <color theme="0" tint="-0.49803155613879818"/>
        </stop>
      </gradientFill>
    </fill>
    <fill>
      <gradientFill degree="90">
        <stop position="0">
          <color theme="9" tint="0.80001220740379042"/>
        </stop>
        <stop position="1">
          <color theme="9" tint="0.40000610370189521"/>
        </stop>
      </gradientFill>
    </fill>
    <fill>
      <gradientFill degree="90">
        <stop position="0">
          <color theme="8" tint="0.40000610370189521"/>
        </stop>
        <stop position="1">
          <color theme="8" tint="-0.25098422193060094"/>
        </stop>
      </gradientFill>
    </fill>
  </fills>
  <borders count="11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/>
  </cellStyleXfs>
  <cellXfs count="87">
    <xf numFmtId="0" fontId="0" fillId="0" borderId="0" xfId="0"/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8" borderId="0" xfId="0" applyFill="1"/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10" borderId="4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8" fillId="11" borderId="4" xfId="0" applyFont="1" applyFill="1" applyBorder="1" applyAlignment="1">
      <alignment horizontal="left" vertical="center"/>
    </xf>
    <xf numFmtId="0" fontId="8" fillId="11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7" borderId="2" xfId="0" applyFont="1" applyFill="1" applyBorder="1" applyAlignment="1">
      <alignment vertical="center"/>
    </xf>
    <xf numFmtId="0" fontId="3" fillId="7" borderId="3" xfId="0" applyFont="1" applyFill="1" applyBorder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1" fontId="0" fillId="0" borderId="4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5" fontId="0" fillId="0" borderId="4" xfId="0" applyNumberFormat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 wrapText="1"/>
    </xf>
    <xf numFmtId="0" fontId="0" fillId="9" borderId="0" xfId="0" applyFill="1" applyAlignment="1">
      <alignment horizontal="center"/>
    </xf>
    <xf numFmtId="0" fontId="0" fillId="9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0" fillId="0" borderId="4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9" fillId="12" borderId="0" xfId="0" applyFont="1" applyFill="1" applyBorder="1" applyAlignment="1">
      <alignment horizontal="center" vertical="center"/>
    </xf>
    <xf numFmtId="0" fontId="0" fillId="13" borderId="0" xfId="0" applyFill="1"/>
    <xf numFmtId="0" fontId="10" fillId="14" borderId="0" xfId="0" applyFont="1" applyFill="1" applyBorder="1"/>
    <xf numFmtId="0" fontId="10" fillId="14" borderId="0" xfId="0" applyNumberFormat="1" applyFont="1" applyFill="1" applyBorder="1"/>
    <xf numFmtId="0" fontId="11" fillId="16" borderId="0" xfId="0" applyFont="1" applyFill="1" applyBorder="1" applyAlignment="1" applyProtection="1">
      <alignment horizontal="center" vertical="center" wrapText="1"/>
    </xf>
    <xf numFmtId="1" fontId="9" fillId="17" borderId="0" xfId="0" applyNumberFormat="1" applyFont="1" applyFill="1" applyBorder="1" applyAlignment="1">
      <alignment horizontal="center" vertical="center"/>
    </xf>
    <xf numFmtId="164" fontId="11" fillId="16" borderId="0" xfId="0" applyNumberFormat="1" applyFont="1" applyFill="1" applyBorder="1" applyAlignment="1" applyProtection="1">
      <alignment horizontal="center" vertical="center" wrapText="1"/>
    </xf>
    <xf numFmtId="165" fontId="12" fillId="18" borderId="0" xfId="0" applyNumberFormat="1" applyFont="1" applyFill="1" applyBorder="1" applyAlignment="1" applyProtection="1">
      <alignment horizontal="center" vertical="center"/>
    </xf>
    <xf numFmtId="165" fontId="12" fillId="18" borderId="10" xfId="0" applyNumberFormat="1" applyFont="1" applyFill="1" applyBorder="1" applyAlignment="1" applyProtection="1">
      <alignment horizontal="center" vertical="center"/>
    </xf>
    <xf numFmtId="1" fontId="9" fillId="20" borderId="10" xfId="0" applyNumberFormat="1" applyFont="1" applyFill="1" applyBorder="1" applyAlignment="1">
      <alignment horizontal="center" vertical="center"/>
    </xf>
    <xf numFmtId="9" fontId="9" fillId="20" borderId="10" xfId="0" applyNumberFormat="1" applyFont="1" applyFill="1" applyBorder="1" applyAlignment="1">
      <alignment horizontal="center" vertical="center"/>
    </xf>
    <xf numFmtId="0" fontId="9" fillId="21" borderId="4" xfId="0" applyFont="1" applyFill="1" applyBorder="1" applyAlignment="1">
      <alignment horizontal="center" vertical="center" wrapText="1"/>
    </xf>
    <xf numFmtId="166" fontId="9" fillId="21" borderId="4" xfId="0" applyNumberFormat="1" applyFont="1" applyFill="1" applyBorder="1" applyAlignment="1">
      <alignment horizontal="center" vertical="center" wrapText="1"/>
    </xf>
    <xf numFmtId="49" fontId="10" fillId="0" borderId="4" xfId="0" applyNumberFormat="1" applyFont="1" applyFill="1" applyBorder="1" applyAlignment="1" applyProtection="1">
      <alignment horizontal="center" vertical="center"/>
    </xf>
    <xf numFmtId="167" fontId="10" fillId="0" borderId="4" xfId="0" applyNumberFormat="1" applyFont="1" applyFill="1" applyBorder="1" applyAlignment="1" applyProtection="1">
      <alignment horizontal="center" vertical="center"/>
    </xf>
    <xf numFmtId="165" fontId="10" fillId="0" borderId="4" xfId="0" applyNumberFormat="1" applyFont="1" applyFill="1" applyBorder="1" applyAlignment="1" applyProtection="1">
      <alignment horizontal="center" vertical="center"/>
    </xf>
    <xf numFmtId="1" fontId="10" fillId="0" borderId="4" xfId="0" applyNumberFormat="1" applyFont="1" applyFill="1" applyBorder="1" applyAlignment="1" applyProtection="1">
      <alignment horizontal="center" vertical="center"/>
    </xf>
    <xf numFmtId="168" fontId="10" fillId="0" borderId="4" xfId="1" applyNumberFormat="1" applyFont="1" applyFill="1" applyBorder="1" applyAlignment="1" applyProtection="1">
      <alignment horizontal="center" vertical="center"/>
      <protection locked="0"/>
    </xf>
    <xf numFmtId="0" fontId="10" fillId="0" borderId="4" xfId="0" applyFont="1" applyFill="1" applyBorder="1" applyAlignment="1" applyProtection="1">
      <alignment horizontal="center" vertical="center"/>
    </xf>
    <xf numFmtId="0" fontId="0" fillId="0" borderId="4" xfId="0" applyBorder="1"/>
    <xf numFmtId="49" fontId="10" fillId="0" borderId="0" xfId="0" applyNumberFormat="1" applyFont="1" applyFill="1" applyBorder="1" applyAlignment="1" applyProtection="1">
      <alignment horizontal="center" vertical="center"/>
    </xf>
    <xf numFmtId="167" fontId="10" fillId="0" borderId="0" xfId="0" applyNumberFormat="1" applyFont="1" applyFill="1" applyBorder="1" applyAlignment="1" applyProtection="1">
      <alignment horizontal="center" vertical="center"/>
    </xf>
    <xf numFmtId="165" fontId="10" fillId="0" borderId="0" xfId="0" applyNumberFormat="1" applyFont="1" applyFill="1" applyBorder="1" applyAlignment="1" applyProtection="1">
      <alignment horizontal="center" vertical="center"/>
    </xf>
    <xf numFmtId="1" fontId="10" fillId="0" borderId="0" xfId="0" applyNumberFormat="1" applyFont="1" applyFill="1" applyBorder="1" applyAlignment="1" applyProtection="1">
      <alignment horizontal="center" vertical="center"/>
    </xf>
    <xf numFmtId="168" fontId="10" fillId="0" borderId="0" xfId="1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Border="1" applyAlignment="1" applyProtection="1">
      <alignment horizontal="center" vertical="center"/>
    </xf>
    <xf numFmtId="9" fontId="10" fillId="0" borderId="0" xfId="1" applyNumberFormat="1" applyFont="1" applyFill="1" applyBorder="1" applyAlignment="1" applyProtection="1">
      <alignment horizontal="center" vertical="center"/>
    </xf>
    <xf numFmtId="0" fontId="5" fillId="7" borderId="3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9" fillId="15" borderId="0" xfId="0" applyFont="1" applyFill="1" applyBorder="1" applyAlignment="1">
      <alignment horizontal="center" vertical="center"/>
    </xf>
    <xf numFmtId="0" fontId="9" fillId="19" borderId="8" xfId="0" applyFont="1" applyFill="1" applyBorder="1" applyAlignment="1">
      <alignment horizontal="center" vertical="center"/>
    </xf>
    <xf numFmtId="0" fontId="9" fillId="19" borderId="9" xfId="0" applyFont="1" applyFill="1" applyBorder="1" applyAlignment="1">
      <alignment horizontal="center" vertical="center"/>
    </xf>
    <xf numFmtId="0" fontId="9" fillId="12" borderId="0" xfId="0" applyFont="1" applyFill="1" applyBorder="1" applyAlignment="1">
      <alignment horizontal="center" vertical="center"/>
    </xf>
  </cellXfs>
  <cellStyles count="2">
    <cellStyle name="Normal" xfId="0" builtinId="0"/>
    <cellStyle name="Normal 6 2" xfId="1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n-US" sz="1800" b="1" i="0" u="none" strike="noStrike" kern="1200" baseline="0">
                <a:solidFill>
                  <a:sysClr val="windowText" lastClr="000000"/>
                </a:solidFill>
                <a:effectLst>
                  <a:outerShdw blurRad="38100" dist="38100" dir="2700000" algn="tl" rotWithShape="0">
                    <a:srgbClr val="C0C0C0"/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baseline="0">
                <a:solidFill>
                  <a:sysClr val="windowText" lastClr="000000"/>
                </a:solidFill>
                <a:effectLst>
                  <a:outerShdw blurRad="38100" dist="38100" dir="2700000" algn="tl" rotWithShape="0">
                    <a:srgbClr val="C0C0C0"/>
                  </a:outerShdw>
                </a:effectLst>
                <a:latin typeface="+mn-lt"/>
                <a:ea typeface="+mn-ea"/>
                <a:cs typeface="+mn-cs"/>
              </a:rPr>
              <a:t>S-Curve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4.8291175873805312E-2"/>
          <c:y val="0.13345040445581943"/>
          <c:w val="0.91403718133095524"/>
          <c:h val="0.69684871161515205"/>
        </c:manualLayout>
      </c:layout>
      <c:lineChart>
        <c:grouping val="standard"/>
        <c:varyColors val="0"/>
        <c:ser>
          <c:idx val="0"/>
          <c:order val="0"/>
          <c:tx>
            <c:strRef>
              <c:f>[1]Sheet1!$E$10</c:f>
              <c:strCache>
                <c:ptCount val="1"/>
                <c:pt idx="0">
                  <c:v>Daily Pass %
Passed (Cumulative)</c:v>
                </c:pt>
              </c:strCache>
            </c:strRef>
          </c:tx>
          <c:marker>
            <c:spPr>
              <a:gradFill>
                <a:gsLst>
                  <a:gs pos="0">
                    <a:schemeClr val="tx2">
                      <a:lumMod val="60000"/>
                      <a:lumOff val="40000"/>
                    </a:schemeClr>
                  </a:gs>
                  <a:gs pos="50000">
                    <a:schemeClr val="tx2">
                      <a:lumMod val="40000"/>
                      <a:lumOff val="60000"/>
                    </a:schemeClr>
                  </a:gs>
                  <a:gs pos="100000">
                    <a:schemeClr val="tx2">
                      <a:lumMod val="20000"/>
                      <a:lumOff val="80000"/>
                    </a:schemeClr>
                  </a:gs>
                </a:gsLst>
                <a:lin ang="5400000" scaled="0"/>
              </a:gradFill>
            </c:spPr>
          </c:marker>
          <c:cat>
            <c:numRef>
              <c:f>[1]Sheet1!$C$11:$C$15</c:f>
              <c:numCache>
                <c:formatCode>General</c:formatCode>
                <c:ptCount val="5"/>
                <c:pt idx="0">
                  <c:v>43143</c:v>
                </c:pt>
                <c:pt idx="1">
                  <c:v>43144</c:v>
                </c:pt>
                <c:pt idx="2">
                  <c:v>43145</c:v>
                </c:pt>
                <c:pt idx="3">
                  <c:v>43146</c:v>
                </c:pt>
                <c:pt idx="4">
                  <c:v>43147</c:v>
                </c:pt>
              </c:numCache>
            </c:numRef>
          </c:cat>
          <c:val>
            <c:numRef>
              <c:f>[1]Sheet1!$E$11:$E$15</c:f>
              <c:numCache>
                <c:formatCode>General</c:formatCode>
                <c:ptCount val="5"/>
                <c:pt idx="0">
                  <c:v>0.19632272746819723</c:v>
                </c:pt>
                <c:pt idx="1">
                  <c:v>0.61862338103419123</c:v>
                </c:pt>
                <c:pt idx="2">
                  <c:v>0.8898465242979986</c:v>
                </c:pt>
                <c:pt idx="3">
                  <c:v>0.97279721918414863</c:v>
                </c:pt>
                <c:pt idx="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[1]Sheet1!$K$10</c:f>
              <c:strCache>
                <c:ptCount val="1"/>
                <c:pt idx="0">
                  <c:v>Actual % Passed
(Cumulative)</c:v>
                </c:pt>
              </c:strCache>
            </c:strRef>
          </c:tx>
          <c:cat>
            <c:numRef>
              <c:f>[1]Sheet1!$C$11:$C$15</c:f>
              <c:numCache>
                <c:formatCode>General</c:formatCode>
                <c:ptCount val="5"/>
                <c:pt idx="0">
                  <c:v>43143</c:v>
                </c:pt>
                <c:pt idx="1">
                  <c:v>43144</c:v>
                </c:pt>
                <c:pt idx="2">
                  <c:v>43145</c:v>
                </c:pt>
                <c:pt idx="3">
                  <c:v>43146</c:v>
                </c:pt>
                <c:pt idx="4">
                  <c:v>43147</c:v>
                </c:pt>
              </c:numCache>
            </c:numRef>
          </c:cat>
          <c:val>
            <c:numRef>
              <c:f>[1]Sheet1!$K$11:$K$15</c:f>
              <c:numCache>
                <c:formatCode>General</c:formatCode>
                <c:ptCount val="5"/>
                <c:pt idx="0">
                  <c:v>0.19542619542619544</c:v>
                </c:pt>
                <c:pt idx="1">
                  <c:v>0.24948024948024949</c:v>
                </c:pt>
                <c:pt idx="2">
                  <c:v>0.4781704781704782</c:v>
                </c:pt>
                <c:pt idx="3">
                  <c:v>0.89397089397089402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004600"/>
        <c:axId val="175004992"/>
      </c:lineChart>
      <c:catAx>
        <c:axId val="175004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004992"/>
        <c:crosses val="autoZero"/>
        <c:auto val="1"/>
        <c:lblAlgn val="ctr"/>
        <c:lblOffset val="100"/>
        <c:tickLblSkip val="1"/>
        <c:noMultiLvlLbl val="0"/>
      </c:catAx>
      <c:valAx>
        <c:axId val="175004992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004600"/>
        <c:crosses val="autoZero"/>
        <c:crossBetween val="between"/>
      </c:valAx>
      <c:spPr>
        <a:blipFill>
          <a:blip xmlns:r="http://schemas.openxmlformats.org/officeDocument/2006/relationships" r:embed="rId1"/>
          <a:tile tx="0" ty="0" sx="100000" sy="100000" flip="none" algn="tl"/>
        </a:blipFill>
      </c:spPr>
    </c:plotArea>
    <c:legend>
      <c:legendPos val="r"/>
      <c:layout>
        <c:manualLayout>
          <c:xMode val="edge"/>
          <c:yMode val="edge"/>
          <c:x val="0.59989757881805283"/>
          <c:y val="1.3013042399139578E-2"/>
          <c:w val="0.1417360988004491"/>
          <c:h val="0.18288432854791115"/>
        </c:manualLayout>
      </c:layout>
      <c:overlay val="0"/>
    </c:legend>
    <c:plotVisOnly val="1"/>
    <c:dispBlanksAs val="gap"/>
    <c:showDLblsOverMax val="0"/>
  </c:chart>
  <c:spPr>
    <a:blipFill>
      <a:blip xmlns:r="http://schemas.openxmlformats.org/officeDocument/2006/relationships" r:embed="rId2"/>
      <a:tile tx="0" ty="0" sx="100000" sy="100000" flip="none" algn="tl"/>
    </a:blip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247650</xdr:colOff>
      <xdr:row>0</xdr:row>
      <xdr:rowOff>171450</xdr:rowOff>
    </xdr:from>
    <xdr:to>
      <xdr:col>23</xdr:col>
      <xdr:colOff>571500</xdr:colOff>
      <xdr:row>12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44107764\Desktop\S-curve%20form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0">
          <cell r="E10" t="str">
            <v>Daily Pass %
Passed (Cumulative)</v>
          </cell>
          <cell r="K10" t="str">
            <v>Actual % Passed
(Cumulative)</v>
          </cell>
        </row>
        <row r="11">
          <cell r="C11">
            <v>43143</v>
          </cell>
          <cell r="E11">
            <v>0.19632272746819723</v>
          </cell>
          <cell r="K11">
            <v>0.19542619542619544</v>
          </cell>
        </row>
        <row r="12">
          <cell r="C12">
            <v>43144</v>
          </cell>
          <cell r="E12">
            <v>0.61862338103419123</v>
          </cell>
          <cell r="K12">
            <v>0.24948024948024949</v>
          </cell>
        </row>
        <row r="13">
          <cell r="C13">
            <v>43145</v>
          </cell>
          <cell r="E13">
            <v>0.8898465242979986</v>
          </cell>
          <cell r="K13">
            <v>0.4781704781704782</v>
          </cell>
        </row>
        <row r="14">
          <cell r="C14">
            <v>43146</v>
          </cell>
          <cell r="E14">
            <v>0.97279721918414863</v>
          </cell>
          <cell r="K14">
            <v>0.89397089397089402</v>
          </cell>
        </row>
        <row r="15">
          <cell r="C15">
            <v>43147</v>
          </cell>
          <cell r="E15">
            <v>1</v>
          </cell>
          <cell r="K15">
            <v>1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B12" totalsRowShown="0" headerRowDxfId="4">
  <autoFilter ref="A1:B12"/>
  <tableColumns count="2">
    <tableColumn id="1" name="Resource Name"/>
    <tableColumn id="2" name="Entity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1"/>
  <sheetViews>
    <sheetView zoomScaleNormal="100" workbookViewId="0">
      <pane ySplit="2" topLeftCell="A19" activePane="bottomLeft" state="frozen"/>
      <selection pane="bottomLeft" activeCell="A19" sqref="A19"/>
    </sheetView>
  </sheetViews>
  <sheetFormatPr defaultColWidth="8.85546875" defaultRowHeight="12.75" x14ac:dyDescent="0.25"/>
  <cols>
    <col min="1" max="1" width="8.7109375" style="28" bestFit="1" customWidth="1"/>
    <col min="2" max="2" width="15" style="28" customWidth="1"/>
    <col min="3" max="3" width="7.140625" style="28" bestFit="1" customWidth="1"/>
    <col min="4" max="4" width="8.140625" style="28" customWidth="1"/>
    <col min="5" max="12" width="8" style="28" customWidth="1"/>
    <col min="13" max="13" width="57.140625" style="27" customWidth="1"/>
    <col min="14" max="14" width="11.7109375" style="28" customWidth="1"/>
    <col min="15" max="16384" width="8.85546875" style="28"/>
  </cols>
  <sheetData>
    <row r="1" spans="1:14" ht="27" customHeight="1" thickBot="1" x14ac:dyDescent="0.3">
      <c r="A1" s="25" t="s">
        <v>79</v>
      </c>
      <c r="B1" s="26"/>
      <c r="C1" s="26"/>
      <c r="D1" s="79" t="s">
        <v>69</v>
      </c>
      <c r="E1" s="79"/>
      <c r="F1" s="79"/>
      <c r="G1" s="79"/>
      <c r="H1" s="79"/>
      <c r="I1" s="79"/>
      <c r="J1" s="79"/>
      <c r="K1" s="79"/>
      <c r="L1" s="79"/>
      <c r="M1" s="80"/>
      <c r="N1" s="80"/>
    </row>
    <row r="2" spans="1:14" ht="39.75" thickTop="1" thickBot="1" x14ac:dyDescent="0.3">
      <c r="A2" s="12" t="s">
        <v>35</v>
      </c>
      <c r="B2" s="12" t="s">
        <v>34</v>
      </c>
      <c r="C2" s="12" t="s">
        <v>42</v>
      </c>
      <c r="D2" s="11" t="s">
        <v>53</v>
      </c>
      <c r="E2" s="11" t="s">
        <v>72</v>
      </c>
      <c r="F2" s="11" t="s">
        <v>71</v>
      </c>
      <c r="G2" s="11" t="s">
        <v>40</v>
      </c>
      <c r="H2" s="11" t="s">
        <v>52</v>
      </c>
      <c r="I2" s="11" t="s">
        <v>41</v>
      </c>
      <c r="J2" s="11" t="s">
        <v>46</v>
      </c>
      <c r="K2" s="11" t="s">
        <v>48</v>
      </c>
      <c r="L2" s="11" t="s">
        <v>51</v>
      </c>
      <c r="M2" s="11" t="s">
        <v>57</v>
      </c>
      <c r="N2" s="11" t="s">
        <v>83</v>
      </c>
    </row>
    <row r="3" spans="1:14" ht="27" thickTop="1" thickBot="1" x14ac:dyDescent="0.3">
      <c r="A3" s="1" t="s">
        <v>37</v>
      </c>
      <c r="B3" s="1" t="s">
        <v>20</v>
      </c>
      <c r="C3" s="1" t="s">
        <v>44</v>
      </c>
      <c r="D3" s="5" t="s">
        <v>47</v>
      </c>
      <c r="E3" s="5" t="s">
        <v>47</v>
      </c>
      <c r="F3" s="6" t="s">
        <v>49</v>
      </c>
      <c r="G3" s="5" t="s">
        <v>47</v>
      </c>
      <c r="H3" s="5" t="s">
        <v>47</v>
      </c>
      <c r="I3" s="5" t="s">
        <v>47</v>
      </c>
      <c r="J3" s="5" t="s">
        <v>50</v>
      </c>
      <c r="K3" s="5" t="s">
        <v>47</v>
      </c>
      <c r="L3" s="5" t="s">
        <v>49</v>
      </c>
      <c r="M3" s="29" t="s">
        <v>58</v>
      </c>
      <c r="N3" s="29" t="s">
        <v>84</v>
      </c>
    </row>
    <row r="4" spans="1:14" ht="27" thickTop="1" thickBot="1" x14ac:dyDescent="0.3">
      <c r="A4" s="1" t="s">
        <v>37</v>
      </c>
      <c r="B4" s="1" t="s">
        <v>32</v>
      </c>
      <c r="C4" s="1" t="s">
        <v>44</v>
      </c>
      <c r="D4" s="5" t="s">
        <v>47</v>
      </c>
      <c r="E4" s="5" t="s">
        <v>47</v>
      </c>
      <c r="F4" s="6" t="s">
        <v>49</v>
      </c>
      <c r="G4" s="5" t="s">
        <v>49</v>
      </c>
      <c r="H4" s="5" t="s">
        <v>47</v>
      </c>
      <c r="I4" s="5" t="s">
        <v>47</v>
      </c>
      <c r="J4" s="5" t="s">
        <v>50</v>
      </c>
      <c r="K4" s="5" t="s">
        <v>47</v>
      </c>
      <c r="L4" s="5" t="s">
        <v>49</v>
      </c>
      <c r="M4" s="30" t="s">
        <v>60</v>
      </c>
      <c r="N4" s="29" t="s">
        <v>85</v>
      </c>
    </row>
    <row r="5" spans="1:14" ht="27" thickTop="1" thickBot="1" x14ac:dyDescent="0.3">
      <c r="A5" s="1" t="s">
        <v>37</v>
      </c>
      <c r="B5" s="1" t="s">
        <v>6</v>
      </c>
      <c r="C5" s="1" t="s">
        <v>45</v>
      </c>
      <c r="D5" s="6" t="s">
        <v>47</v>
      </c>
      <c r="E5" s="6" t="s">
        <v>47</v>
      </c>
      <c r="F5" s="6" t="s">
        <v>49</v>
      </c>
      <c r="G5" s="6" t="s">
        <v>49</v>
      </c>
      <c r="H5" s="6" t="s">
        <v>47</v>
      </c>
      <c r="I5" s="6" t="s">
        <v>47</v>
      </c>
      <c r="J5" s="6" t="s">
        <v>50</v>
      </c>
      <c r="K5" s="6" t="s">
        <v>47</v>
      </c>
      <c r="L5" s="6" t="s">
        <v>49</v>
      </c>
      <c r="M5" s="30" t="s">
        <v>59</v>
      </c>
      <c r="N5" s="29" t="s">
        <v>84</v>
      </c>
    </row>
    <row r="6" spans="1:14" ht="14.25" thickTop="1" thickBot="1" x14ac:dyDescent="0.3">
      <c r="A6" s="1" t="s">
        <v>37</v>
      </c>
      <c r="B6" s="1" t="s">
        <v>0</v>
      </c>
      <c r="C6" s="1" t="s">
        <v>45</v>
      </c>
      <c r="D6" s="6" t="s">
        <v>47</v>
      </c>
      <c r="E6" s="6" t="s">
        <v>47</v>
      </c>
      <c r="F6" s="6" t="s">
        <v>49</v>
      </c>
      <c r="G6" s="6" t="s">
        <v>49</v>
      </c>
      <c r="H6" s="6" t="s">
        <v>47</v>
      </c>
      <c r="I6" s="6" t="s">
        <v>47</v>
      </c>
      <c r="J6" s="6" t="s">
        <v>50</v>
      </c>
      <c r="K6" s="6" t="s">
        <v>49</v>
      </c>
      <c r="L6" s="6" t="s">
        <v>49</v>
      </c>
      <c r="M6" s="30" t="s">
        <v>61</v>
      </c>
      <c r="N6" s="29" t="s">
        <v>84</v>
      </c>
    </row>
    <row r="7" spans="1:14" ht="14.25" thickTop="1" thickBot="1" x14ac:dyDescent="0.3">
      <c r="A7" s="7" t="s">
        <v>36</v>
      </c>
      <c r="B7" s="2" t="s">
        <v>12</v>
      </c>
      <c r="C7" s="2" t="s">
        <v>44</v>
      </c>
      <c r="D7" s="8" t="s">
        <v>99</v>
      </c>
      <c r="E7" s="8" t="s">
        <v>99</v>
      </c>
      <c r="F7" s="8" t="s">
        <v>100</v>
      </c>
      <c r="G7" s="8" t="s">
        <v>49</v>
      </c>
      <c r="H7" s="8" t="s">
        <v>100</v>
      </c>
      <c r="I7" s="8" t="s">
        <v>100</v>
      </c>
      <c r="J7" s="8" t="s">
        <v>50</v>
      </c>
      <c r="K7" s="8" t="s">
        <v>49</v>
      </c>
      <c r="L7" s="8" t="s">
        <v>49</v>
      </c>
      <c r="M7" s="30"/>
      <c r="N7" s="29" t="s">
        <v>84</v>
      </c>
    </row>
    <row r="8" spans="1:14" ht="27" thickTop="1" thickBot="1" x14ac:dyDescent="0.3">
      <c r="A8" s="7" t="s">
        <v>36</v>
      </c>
      <c r="B8" s="2" t="s">
        <v>4</v>
      </c>
      <c r="C8" s="2" t="s">
        <v>45</v>
      </c>
      <c r="D8" s="8" t="s">
        <v>49</v>
      </c>
      <c r="E8" s="8" t="s">
        <v>49</v>
      </c>
      <c r="F8" s="8" t="s">
        <v>100</v>
      </c>
      <c r="G8" s="8" t="s">
        <v>100</v>
      </c>
      <c r="H8" s="8" t="s">
        <v>100</v>
      </c>
      <c r="I8" s="8" t="s">
        <v>100</v>
      </c>
      <c r="J8" s="8" t="s">
        <v>47</v>
      </c>
      <c r="K8" s="8" t="s">
        <v>49</v>
      </c>
      <c r="L8" s="8" t="s">
        <v>49</v>
      </c>
      <c r="M8" s="30" t="s">
        <v>65</v>
      </c>
      <c r="N8" s="29" t="s">
        <v>84</v>
      </c>
    </row>
    <row r="9" spans="1:14" ht="14.25" thickTop="1" thickBot="1" x14ac:dyDescent="0.3">
      <c r="A9" s="7" t="s">
        <v>36</v>
      </c>
      <c r="B9" s="2" t="s">
        <v>23</v>
      </c>
      <c r="C9" s="2" t="s">
        <v>45</v>
      </c>
      <c r="D9" s="8" t="s">
        <v>47</v>
      </c>
      <c r="E9" s="8" t="s">
        <v>47</v>
      </c>
      <c r="F9" s="8" t="s">
        <v>49</v>
      </c>
      <c r="G9" s="8" t="s">
        <v>49</v>
      </c>
      <c r="H9" s="8" t="s">
        <v>47</v>
      </c>
      <c r="I9" s="8" t="s">
        <v>47</v>
      </c>
      <c r="J9" s="8" t="s">
        <v>47</v>
      </c>
      <c r="K9" s="8" t="s">
        <v>49</v>
      </c>
      <c r="L9" s="8" t="s">
        <v>49</v>
      </c>
      <c r="M9" s="30"/>
      <c r="N9" s="29" t="s">
        <v>84</v>
      </c>
    </row>
    <row r="10" spans="1:14" ht="14.25" thickTop="1" thickBot="1" x14ac:dyDescent="0.3">
      <c r="A10" s="7" t="s">
        <v>36</v>
      </c>
      <c r="B10" s="2" t="s">
        <v>7</v>
      </c>
      <c r="C10" s="2" t="s">
        <v>45</v>
      </c>
      <c r="D10" s="8" t="s">
        <v>47</v>
      </c>
      <c r="E10" s="8" t="s">
        <v>47</v>
      </c>
      <c r="F10" s="8" t="s">
        <v>49</v>
      </c>
      <c r="G10" s="8" t="s">
        <v>49</v>
      </c>
      <c r="H10" s="8" t="s">
        <v>47</v>
      </c>
      <c r="I10" s="8" t="s">
        <v>47</v>
      </c>
      <c r="J10" s="8" t="s">
        <v>47</v>
      </c>
      <c r="K10" s="8" t="s">
        <v>47</v>
      </c>
      <c r="L10" s="8" t="s">
        <v>49</v>
      </c>
      <c r="M10" s="30" t="s">
        <v>62</v>
      </c>
      <c r="N10" s="29" t="s">
        <v>84</v>
      </c>
    </row>
    <row r="11" spans="1:14" ht="14.25" thickTop="1" thickBot="1" x14ac:dyDescent="0.3">
      <c r="A11" s="7" t="s">
        <v>36</v>
      </c>
      <c r="B11" s="2" t="s">
        <v>27</v>
      </c>
      <c r="C11" s="2" t="s">
        <v>45</v>
      </c>
      <c r="D11" s="8" t="s">
        <v>47</v>
      </c>
      <c r="E11" s="8" t="s">
        <v>47</v>
      </c>
      <c r="F11" s="8" t="s">
        <v>49</v>
      </c>
      <c r="G11" s="8" t="s">
        <v>49</v>
      </c>
      <c r="H11" s="8" t="s">
        <v>47</v>
      </c>
      <c r="I11" s="8" t="s">
        <v>47</v>
      </c>
      <c r="J11" s="8" t="s">
        <v>47</v>
      </c>
      <c r="K11" s="8" t="s">
        <v>47</v>
      </c>
      <c r="L11" s="8" t="s">
        <v>49</v>
      </c>
      <c r="M11" s="30" t="s">
        <v>62</v>
      </c>
      <c r="N11" s="29" t="s">
        <v>84</v>
      </c>
    </row>
    <row r="12" spans="1:14" ht="14.25" thickTop="1" thickBot="1" x14ac:dyDescent="0.3">
      <c r="A12" s="7" t="s">
        <v>36</v>
      </c>
      <c r="B12" s="2" t="s">
        <v>2</v>
      </c>
      <c r="C12" s="2" t="s">
        <v>45</v>
      </c>
      <c r="D12" s="8" t="s">
        <v>47</v>
      </c>
      <c r="E12" s="8" t="s">
        <v>47</v>
      </c>
      <c r="F12" s="8" t="s">
        <v>47</v>
      </c>
      <c r="G12" s="8" t="s">
        <v>47</v>
      </c>
      <c r="H12" s="8" t="s">
        <v>47</v>
      </c>
      <c r="I12" s="8" t="s">
        <v>47</v>
      </c>
      <c r="J12" s="8" t="s">
        <v>50</v>
      </c>
      <c r="K12" s="8" t="s">
        <v>47</v>
      </c>
      <c r="L12" s="8" t="s">
        <v>49</v>
      </c>
      <c r="M12" s="30" t="s">
        <v>63</v>
      </c>
      <c r="N12" s="29" t="s">
        <v>85</v>
      </c>
    </row>
    <row r="13" spans="1:14" ht="14.25" thickTop="1" thickBot="1" x14ac:dyDescent="0.3">
      <c r="A13" s="7" t="s">
        <v>36</v>
      </c>
      <c r="B13" s="2" t="s">
        <v>14</v>
      </c>
      <c r="C13" s="2" t="s">
        <v>45</v>
      </c>
      <c r="D13" s="8" t="s">
        <v>49</v>
      </c>
      <c r="E13" s="8" t="s">
        <v>49</v>
      </c>
      <c r="F13" s="8" t="s">
        <v>47</v>
      </c>
      <c r="G13" s="8" t="s">
        <v>47</v>
      </c>
      <c r="H13" s="8" t="s">
        <v>47</v>
      </c>
      <c r="I13" s="8" t="s">
        <v>47</v>
      </c>
      <c r="J13" s="8" t="s">
        <v>47</v>
      </c>
      <c r="K13" s="8" t="s">
        <v>49</v>
      </c>
      <c r="L13" s="8" t="s">
        <v>47</v>
      </c>
      <c r="M13" s="30" t="s">
        <v>66</v>
      </c>
      <c r="N13" s="29" t="s">
        <v>85</v>
      </c>
    </row>
    <row r="14" spans="1:14" ht="14.25" thickTop="1" thickBot="1" x14ac:dyDescent="0.3">
      <c r="A14" s="7" t="s">
        <v>36</v>
      </c>
      <c r="B14" s="2" t="s">
        <v>16</v>
      </c>
      <c r="C14" s="2" t="s">
        <v>45</v>
      </c>
      <c r="D14" s="8" t="s">
        <v>49</v>
      </c>
      <c r="E14" s="8" t="s">
        <v>49</v>
      </c>
      <c r="F14" s="8" t="s">
        <v>47</v>
      </c>
      <c r="G14" s="8" t="s">
        <v>47</v>
      </c>
      <c r="H14" s="8" t="s">
        <v>47</v>
      </c>
      <c r="I14" s="8" t="s">
        <v>47</v>
      </c>
      <c r="J14" s="8" t="s">
        <v>47</v>
      </c>
      <c r="K14" s="8" t="s">
        <v>49</v>
      </c>
      <c r="L14" s="8" t="s">
        <v>49</v>
      </c>
      <c r="M14" s="30" t="s">
        <v>66</v>
      </c>
      <c r="N14" s="29" t="s">
        <v>85</v>
      </c>
    </row>
    <row r="15" spans="1:14" ht="14.25" thickTop="1" thickBot="1" x14ac:dyDescent="0.3">
      <c r="A15" s="7" t="s">
        <v>36</v>
      </c>
      <c r="B15" s="2" t="s">
        <v>19</v>
      </c>
      <c r="C15" s="2" t="s">
        <v>45</v>
      </c>
      <c r="D15" s="8" t="s">
        <v>49</v>
      </c>
      <c r="E15" s="8" t="s">
        <v>49</v>
      </c>
      <c r="F15" s="8" t="s">
        <v>47</v>
      </c>
      <c r="G15" s="8" t="s">
        <v>47</v>
      </c>
      <c r="H15" s="8" t="s">
        <v>47</v>
      </c>
      <c r="I15" s="8" t="s">
        <v>47</v>
      </c>
      <c r="J15" s="8" t="s">
        <v>47</v>
      </c>
      <c r="K15" s="8" t="s">
        <v>49</v>
      </c>
      <c r="L15" s="8" t="s">
        <v>49</v>
      </c>
      <c r="M15" s="30" t="s">
        <v>66</v>
      </c>
      <c r="N15" s="29" t="s">
        <v>84</v>
      </c>
    </row>
    <row r="16" spans="1:14" ht="14.25" thickTop="1" thickBot="1" x14ac:dyDescent="0.3">
      <c r="A16" s="7" t="s">
        <v>36</v>
      </c>
      <c r="B16" s="2" t="s">
        <v>21</v>
      </c>
      <c r="C16" s="2" t="s">
        <v>45</v>
      </c>
      <c r="D16" s="8" t="s">
        <v>49</v>
      </c>
      <c r="E16" s="8" t="s">
        <v>49</v>
      </c>
      <c r="F16" s="8" t="s">
        <v>47</v>
      </c>
      <c r="G16" s="8" t="s">
        <v>47</v>
      </c>
      <c r="H16" s="8" t="s">
        <v>47</v>
      </c>
      <c r="I16" s="8" t="s">
        <v>47</v>
      </c>
      <c r="J16" s="8" t="s">
        <v>47</v>
      </c>
      <c r="K16" s="8" t="s">
        <v>49</v>
      </c>
      <c r="L16" s="8" t="s">
        <v>49</v>
      </c>
      <c r="M16" s="30" t="s">
        <v>66</v>
      </c>
      <c r="N16" s="29" t="s">
        <v>84</v>
      </c>
    </row>
    <row r="17" spans="1:14" ht="27" thickTop="1" thickBot="1" x14ac:dyDescent="0.3">
      <c r="A17" s="7" t="s">
        <v>36</v>
      </c>
      <c r="B17" s="2" t="s">
        <v>11</v>
      </c>
      <c r="C17" s="2" t="s">
        <v>44</v>
      </c>
      <c r="D17" s="8" t="s">
        <v>49</v>
      </c>
      <c r="E17" s="8" t="s">
        <v>49</v>
      </c>
      <c r="F17" s="8" t="s">
        <v>78</v>
      </c>
      <c r="G17" s="8" t="s">
        <v>47</v>
      </c>
      <c r="H17" s="8" t="s">
        <v>47</v>
      </c>
      <c r="I17" s="8" t="s">
        <v>47</v>
      </c>
      <c r="J17" s="8" t="s">
        <v>50</v>
      </c>
      <c r="K17" s="8" t="s">
        <v>49</v>
      </c>
      <c r="L17" s="8" t="s">
        <v>47</v>
      </c>
      <c r="M17" s="30" t="s">
        <v>70</v>
      </c>
      <c r="N17" s="30" t="s">
        <v>84</v>
      </c>
    </row>
    <row r="18" spans="1:14" ht="14.25" thickTop="1" thickBot="1" x14ac:dyDescent="0.3">
      <c r="A18" s="7" t="s">
        <v>36</v>
      </c>
      <c r="B18" s="2" t="s">
        <v>13</v>
      </c>
      <c r="C18" s="2" t="s">
        <v>45</v>
      </c>
      <c r="D18" s="8" t="s">
        <v>49</v>
      </c>
      <c r="E18" s="8" t="s">
        <v>49</v>
      </c>
      <c r="F18" s="8" t="s">
        <v>50</v>
      </c>
      <c r="G18" s="8" t="s">
        <v>50</v>
      </c>
      <c r="H18" s="8" t="s">
        <v>50</v>
      </c>
      <c r="I18" s="8" t="s">
        <v>47</v>
      </c>
      <c r="J18" s="8" t="s">
        <v>50</v>
      </c>
      <c r="K18" s="8" t="s">
        <v>49</v>
      </c>
      <c r="L18" s="8" t="s">
        <v>50</v>
      </c>
      <c r="M18" s="30" t="s">
        <v>66</v>
      </c>
      <c r="N18" s="30" t="s">
        <v>84</v>
      </c>
    </row>
    <row r="19" spans="1:14" ht="14.25" thickTop="1" thickBot="1" x14ac:dyDescent="0.3">
      <c r="A19" s="7" t="s">
        <v>36</v>
      </c>
      <c r="B19" s="2" t="s">
        <v>17</v>
      </c>
      <c r="C19" s="2" t="s">
        <v>45</v>
      </c>
      <c r="D19" s="8" t="s">
        <v>49</v>
      </c>
      <c r="E19" s="8" t="s">
        <v>49</v>
      </c>
      <c r="F19" s="8" t="s">
        <v>47</v>
      </c>
      <c r="G19" s="8" t="s">
        <v>47</v>
      </c>
      <c r="H19" s="8" t="s">
        <v>47</v>
      </c>
      <c r="I19" s="8" t="s">
        <v>47</v>
      </c>
      <c r="J19" s="8" t="s">
        <v>50</v>
      </c>
      <c r="K19" s="8" t="s">
        <v>49</v>
      </c>
      <c r="L19" s="8" t="s">
        <v>47</v>
      </c>
      <c r="M19" s="30" t="s">
        <v>66</v>
      </c>
      <c r="N19" s="30" t="s">
        <v>84</v>
      </c>
    </row>
    <row r="20" spans="1:14" ht="14.25" thickTop="1" thickBot="1" x14ac:dyDescent="0.3">
      <c r="A20" s="7" t="s">
        <v>36</v>
      </c>
      <c r="B20" s="2" t="s">
        <v>28</v>
      </c>
      <c r="C20" s="2" t="s">
        <v>45</v>
      </c>
      <c r="D20" s="8" t="s">
        <v>49</v>
      </c>
      <c r="E20" s="8" t="s">
        <v>49</v>
      </c>
      <c r="F20" s="8" t="s">
        <v>47</v>
      </c>
      <c r="G20" s="8" t="s">
        <v>47</v>
      </c>
      <c r="H20" s="8" t="s">
        <v>47</v>
      </c>
      <c r="I20" s="8" t="s">
        <v>47</v>
      </c>
      <c r="J20" s="8" t="s">
        <v>50</v>
      </c>
      <c r="K20" s="8" t="s">
        <v>49</v>
      </c>
      <c r="L20" s="8" t="s">
        <v>47</v>
      </c>
      <c r="M20" s="30" t="s">
        <v>66</v>
      </c>
      <c r="N20" s="30" t="s">
        <v>85</v>
      </c>
    </row>
    <row r="21" spans="1:14" ht="14.25" thickTop="1" thickBot="1" x14ac:dyDescent="0.3">
      <c r="A21" s="7" t="s">
        <v>36</v>
      </c>
      <c r="B21" s="2" t="s">
        <v>33</v>
      </c>
      <c r="C21" s="2" t="s">
        <v>45</v>
      </c>
      <c r="D21" s="8" t="s">
        <v>49</v>
      </c>
      <c r="E21" s="8" t="s">
        <v>49</v>
      </c>
      <c r="F21" s="8" t="s">
        <v>47</v>
      </c>
      <c r="G21" s="8" t="s">
        <v>47</v>
      </c>
      <c r="H21" s="8" t="s">
        <v>47</v>
      </c>
      <c r="I21" s="8" t="s">
        <v>47</v>
      </c>
      <c r="J21" s="8" t="s">
        <v>47</v>
      </c>
      <c r="K21" s="8" t="s">
        <v>49</v>
      </c>
      <c r="L21" s="8" t="s">
        <v>47</v>
      </c>
      <c r="M21" s="30" t="s">
        <v>66</v>
      </c>
      <c r="N21" s="30" t="s">
        <v>85</v>
      </c>
    </row>
    <row r="22" spans="1:14" ht="14.25" thickTop="1" thickBot="1" x14ac:dyDescent="0.3">
      <c r="A22" s="7" t="s">
        <v>36</v>
      </c>
      <c r="B22" s="2" t="s">
        <v>26</v>
      </c>
      <c r="C22" s="2" t="s">
        <v>45</v>
      </c>
      <c r="D22" s="8" t="s">
        <v>49</v>
      </c>
      <c r="E22" s="8" t="s">
        <v>49</v>
      </c>
      <c r="F22" s="8" t="s">
        <v>50</v>
      </c>
      <c r="G22" s="8" t="s">
        <v>50</v>
      </c>
      <c r="H22" s="8" t="s">
        <v>50</v>
      </c>
      <c r="I22" s="8" t="s">
        <v>47</v>
      </c>
      <c r="J22" s="8" t="s">
        <v>50</v>
      </c>
      <c r="K22" s="8" t="s">
        <v>49</v>
      </c>
      <c r="L22" s="8" t="s">
        <v>50</v>
      </c>
      <c r="M22" s="30" t="s">
        <v>66</v>
      </c>
      <c r="N22" s="30" t="s">
        <v>85</v>
      </c>
    </row>
    <row r="23" spans="1:14" ht="14.25" thickTop="1" thickBot="1" x14ac:dyDescent="0.3">
      <c r="A23" s="3" t="s">
        <v>38</v>
      </c>
      <c r="B23" s="3" t="s">
        <v>31</v>
      </c>
      <c r="C23" s="3" t="s">
        <v>44</v>
      </c>
      <c r="D23" s="9" t="s">
        <v>47</v>
      </c>
      <c r="E23" s="9" t="s">
        <v>47</v>
      </c>
      <c r="F23" s="9" t="s">
        <v>49</v>
      </c>
      <c r="G23" s="9" t="s">
        <v>49</v>
      </c>
      <c r="H23" s="9" t="s">
        <v>50</v>
      </c>
      <c r="I23" s="9" t="s">
        <v>47</v>
      </c>
      <c r="J23" s="9" t="s">
        <v>50</v>
      </c>
      <c r="K23" s="9" t="s">
        <v>49</v>
      </c>
      <c r="L23" s="9" t="s">
        <v>49</v>
      </c>
      <c r="M23" s="30" t="s">
        <v>64</v>
      </c>
      <c r="N23" s="30" t="s">
        <v>85</v>
      </c>
    </row>
    <row r="24" spans="1:14" ht="14.25" thickTop="1" thickBot="1" x14ac:dyDescent="0.3">
      <c r="A24" s="3" t="s">
        <v>38</v>
      </c>
      <c r="B24" s="3" t="s">
        <v>55</v>
      </c>
      <c r="C24" s="3" t="s">
        <v>44</v>
      </c>
      <c r="D24" s="9" t="s">
        <v>47</v>
      </c>
      <c r="E24" s="9" t="s">
        <v>47</v>
      </c>
      <c r="F24" s="9" t="s">
        <v>49</v>
      </c>
      <c r="G24" s="9" t="s">
        <v>49</v>
      </c>
      <c r="H24" s="9" t="s">
        <v>50</v>
      </c>
      <c r="I24" s="9" t="s">
        <v>47</v>
      </c>
      <c r="J24" s="9" t="s">
        <v>49</v>
      </c>
      <c r="K24" s="9" t="s">
        <v>49</v>
      </c>
      <c r="L24" s="9" t="s">
        <v>50</v>
      </c>
      <c r="M24" s="30" t="s">
        <v>74</v>
      </c>
      <c r="N24" s="30" t="s">
        <v>85</v>
      </c>
    </row>
    <row r="25" spans="1:14" ht="39.75" thickTop="1" thickBot="1" x14ac:dyDescent="0.3">
      <c r="A25" s="3" t="s">
        <v>38</v>
      </c>
      <c r="B25" s="3" t="s">
        <v>9</v>
      </c>
      <c r="C25" s="3" t="s">
        <v>45</v>
      </c>
      <c r="D25" s="9" t="s">
        <v>49</v>
      </c>
      <c r="E25" s="9" t="s">
        <v>49</v>
      </c>
      <c r="F25" s="9" t="s">
        <v>47</v>
      </c>
      <c r="G25" s="9" t="s">
        <v>49</v>
      </c>
      <c r="H25" s="9" t="s">
        <v>47</v>
      </c>
      <c r="I25" s="9" t="s">
        <v>47</v>
      </c>
      <c r="J25" s="9" t="s">
        <v>50</v>
      </c>
      <c r="K25" s="9" t="s">
        <v>49</v>
      </c>
      <c r="L25" s="9" t="s">
        <v>47</v>
      </c>
      <c r="M25" s="30" t="s">
        <v>75</v>
      </c>
      <c r="N25" s="30" t="s">
        <v>85</v>
      </c>
    </row>
    <row r="26" spans="1:14" ht="14.25" thickTop="1" thickBot="1" x14ac:dyDescent="0.3">
      <c r="A26" s="3" t="s">
        <v>38</v>
      </c>
      <c r="B26" s="3" t="s">
        <v>15</v>
      </c>
      <c r="C26" s="3" t="s">
        <v>45</v>
      </c>
      <c r="D26" s="9" t="s">
        <v>49</v>
      </c>
      <c r="E26" s="9" t="s">
        <v>49</v>
      </c>
      <c r="F26" s="9" t="s">
        <v>47</v>
      </c>
      <c r="G26" s="9" t="s">
        <v>47</v>
      </c>
      <c r="H26" s="9" t="s">
        <v>47</v>
      </c>
      <c r="I26" s="9" t="s">
        <v>47</v>
      </c>
      <c r="J26" s="9" t="s">
        <v>50</v>
      </c>
      <c r="K26" s="9" t="s">
        <v>49</v>
      </c>
      <c r="L26" s="9" t="s">
        <v>47</v>
      </c>
      <c r="M26" s="30"/>
      <c r="N26" s="30" t="s">
        <v>85</v>
      </c>
    </row>
    <row r="27" spans="1:14" ht="14.25" thickTop="1" thickBot="1" x14ac:dyDescent="0.3">
      <c r="A27" s="3" t="s">
        <v>38</v>
      </c>
      <c r="B27" s="3" t="s">
        <v>1</v>
      </c>
      <c r="C27" s="3" t="s">
        <v>45</v>
      </c>
      <c r="D27" s="9" t="s">
        <v>49</v>
      </c>
      <c r="E27" s="9" t="s">
        <v>49</v>
      </c>
      <c r="F27" s="9" t="s">
        <v>47</v>
      </c>
      <c r="G27" s="9" t="s">
        <v>47</v>
      </c>
      <c r="H27" s="9" t="s">
        <v>47</v>
      </c>
      <c r="I27" s="9" t="s">
        <v>47</v>
      </c>
      <c r="J27" s="9" t="s">
        <v>50</v>
      </c>
      <c r="K27" s="9" t="s">
        <v>49</v>
      </c>
      <c r="L27" s="9" t="s">
        <v>47</v>
      </c>
      <c r="M27" s="30"/>
      <c r="N27" s="30" t="s">
        <v>85</v>
      </c>
    </row>
    <row r="28" spans="1:14" ht="14.25" thickTop="1" thickBot="1" x14ac:dyDescent="0.3">
      <c r="A28" s="3" t="s">
        <v>38</v>
      </c>
      <c r="B28" s="3" t="s">
        <v>10</v>
      </c>
      <c r="C28" s="3" t="s">
        <v>45</v>
      </c>
      <c r="D28" s="9" t="s">
        <v>49</v>
      </c>
      <c r="E28" s="9" t="s">
        <v>49</v>
      </c>
      <c r="F28" s="9" t="s">
        <v>47</v>
      </c>
      <c r="G28" s="9" t="s">
        <v>47</v>
      </c>
      <c r="H28" s="9" t="s">
        <v>47</v>
      </c>
      <c r="I28" s="9" t="s">
        <v>47</v>
      </c>
      <c r="J28" s="9" t="s">
        <v>50</v>
      </c>
      <c r="K28" s="9" t="s">
        <v>49</v>
      </c>
      <c r="L28" s="9" t="s">
        <v>47</v>
      </c>
      <c r="M28" s="30"/>
      <c r="N28" s="30" t="s">
        <v>85</v>
      </c>
    </row>
    <row r="29" spans="1:14" ht="14.25" thickTop="1" thickBot="1" x14ac:dyDescent="0.3">
      <c r="A29" s="3" t="s">
        <v>38</v>
      </c>
      <c r="B29" s="3" t="s">
        <v>18</v>
      </c>
      <c r="C29" s="3" t="s">
        <v>45</v>
      </c>
      <c r="D29" s="9" t="s">
        <v>49</v>
      </c>
      <c r="E29" s="9" t="s">
        <v>49</v>
      </c>
      <c r="F29" s="9" t="s">
        <v>47</v>
      </c>
      <c r="G29" s="9" t="s">
        <v>47</v>
      </c>
      <c r="H29" s="9" t="s">
        <v>47</v>
      </c>
      <c r="I29" s="9" t="s">
        <v>47</v>
      </c>
      <c r="J29" s="9" t="s">
        <v>50</v>
      </c>
      <c r="K29" s="9" t="s">
        <v>49</v>
      </c>
      <c r="L29" s="9" t="s">
        <v>47</v>
      </c>
      <c r="M29" s="30"/>
      <c r="N29" s="30" t="s">
        <v>85</v>
      </c>
    </row>
    <row r="30" spans="1:14" ht="14.25" thickTop="1" thickBot="1" x14ac:dyDescent="0.3">
      <c r="A30" s="3" t="s">
        <v>38</v>
      </c>
      <c r="B30" s="3" t="s">
        <v>5</v>
      </c>
      <c r="C30" s="3" t="s">
        <v>45</v>
      </c>
      <c r="D30" s="9" t="s">
        <v>49</v>
      </c>
      <c r="E30" s="9" t="s">
        <v>49</v>
      </c>
      <c r="F30" s="9" t="s">
        <v>47</v>
      </c>
      <c r="G30" s="9" t="s">
        <v>47</v>
      </c>
      <c r="H30" s="9" t="s">
        <v>47</v>
      </c>
      <c r="I30" s="9" t="s">
        <v>47</v>
      </c>
      <c r="J30" s="9" t="s">
        <v>50</v>
      </c>
      <c r="K30" s="9" t="s">
        <v>49</v>
      </c>
      <c r="L30" s="9" t="s">
        <v>47</v>
      </c>
      <c r="M30" s="30"/>
      <c r="N30" s="30" t="s">
        <v>85</v>
      </c>
    </row>
    <row r="31" spans="1:14" ht="78" thickTop="1" thickBot="1" x14ac:dyDescent="0.3">
      <c r="A31" s="3" t="s">
        <v>38</v>
      </c>
      <c r="B31" s="3" t="s">
        <v>67</v>
      </c>
      <c r="C31" s="3" t="s">
        <v>45</v>
      </c>
      <c r="D31" s="9" t="s">
        <v>49</v>
      </c>
      <c r="E31" s="9" t="s">
        <v>47</v>
      </c>
      <c r="F31" s="9" t="s">
        <v>49</v>
      </c>
      <c r="G31" s="9" t="s">
        <v>49</v>
      </c>
      <c r="H31" s="9" t="s">
        <v>50</v>
      </c>
      <c r="I31" s="9" t="s">
        <v>47</v>
      </c>
      <c r="J31" s="9" t="s">
        <v>50</v>
      </c>
      <c r="K31" s="9" t="s">
        <v>47</v>
      </c>
      <c r="L31" s="9" t="s">
        <v>50</v>
      </c>
      <c r="M31" s="30" t="s">
        <v>76</v>
      </c>
      <c r="N31" s="30" t="s">
        <v>85</v>
      </c>
    </row>
    <row r="32" spans="1:14" ht="14.25" thickTop="1" thickBot="1" x14ac:dyDescent="0.3">
      <c r="A32" s="3" t="s">
        <v>38</v>
      </c>
      <c r="B32" s="3" t="s">
        <v>54</v>
      </c>
      <c r="C32" s="3" t="s">
        <v>44</v>
      </c>
      <c r="D32" s="9" t="s">
        <v>49</v>
      </c>
      <c r="E32" s="9" t="s">
        <v>49</v>
      </c>
      <c r="F32" s="9" t="s">
        <v>50</v>
      </c>
      <c r="G32" s="9" t="s">
        <v>50</v>
      </c>
      <c r="H32" s="9" t="s">
        <v>50</v>
      </c>
      <c r="I32" s="9" t="s">
        <v>47</v>
      </c>
      <c r="J32" s="9" t="s">
        <v>50</v>
      </c>
      <c r="K32" s="9" t="s">
        <v>73</v>
      </c>
      <c r="L32" s="9" t="s">
        <v>50</v>
      </c>
      <c r="M32" s="30" t="s">
        <v>77</v>
      </c>
      <c r="N32" s="30" t="s">
        <v>85</v>
      </c>
    </row>
    <row r="33" spans="1:14" ht="14.25" thickTop="1" thickBot="1" x14ac:dyDescent="0.3">
      <c r="A33" s="3" t="s">
        <v>38</v>
      </c>
      <c r="B33" s="3" t="s">
        <v>56</v>
      </c>
      <c r="C33" s="3" t="s">
        <v>45</v>
      </c>
      <c r="D33" s="9" t="s">
        <v>49</v>
      </c>
      <c r="E33" s="9" t="s">
        <v>49</v>
      </c>
      <c r="F33" s="9" t="s">
        <v>47</v>
      </c>
      <c r="G33" s="9" t="s">
        <v>49</v>
      </c>
      <c r="H33" s="9" t="s">
        <v>49</v>
      </c>
      <c r="I33" s="9" t="s">
        <v>47</v>
      </c>
      <c r="J33" s="9" t="s">
        <v>49</v>
      </c>
      <c r="K33" s="9" t="s">
        <v>49</v>
      </c>
      <c r="L33" s="9" t="s">
        <v>49</v>
      </c>
      <c r="M33" s="30"/>
      <c r="N33" s="30" t="s">
        <v>85</v>
      </c>
    </row>
    <row r="34" spans="1:14" ht="14.25" thickTop="1" thickBot="1" x14ac:dyDescent="0.3">
      <c r="A34" s="4" t="s">
        <v>39</v>
      </c>
      <c r="B34" s="4" t="s">
        <v>25</v>
      </c>
      <c r="C34" s="4" t="s">
        <v>45</v>
      </c>
      <c r="D34" s="10" t="s">
        <v>47</v>
      </c>
      <c r="E34" s="10" t="s">
        <v>47</v>
      </c>
      <c r="F34" s="10" t="s">
        <v>49</v>
      </c>
      <c r="G34" s="10" t="s">
        <v>49</v>
      </c>
      <c r="H34" s="10" t="s">
        <v>47</v>
      </c>
      <c r="I34" s="10" t="s">
        <v>47</v>
      </c>
      <c r="J34" s="10" t="s">
        <v>50</v>
      </c>
      <c r="K34" s="10" t="s">
        <v>49</v>
      </c>
      <c r="L34" s="10" t="s">
        <v>47</v>
      </c>
      <c r="M34" s="30"/>
      <c r="N34" s="30" t="s">
        <v>85</v>
      </c>
    </row>
    <row r="35" spans="1:14" ht="14.25" thickTop="1" thickBot="1" x14ac:dyDescent="0.3">
      <c r="A35" s="4" t="s">
        <v>39</v>
      </c>
      <c r="B35" s="4" t="s">
        <v>8</v>
      </c>
      <c r="C35" s="4" t="s">
        <v>45</v>
      </c>
      <c r="D35" s="10" t="s">
        <v>47</v>
      </c>
      <c r="E35" s="10" t="s">
        <v>47</v>
      </c>
      <c r="F35" s="10" t="s">
        <v>49</v>
      </c>
      <c r="G35" s="10" t="s">
        <v>49</v>
      </c>
      <c r="H35" s="10" t="s">
        <v>47</v>
      </c>
      <c r="I35" s="10" t="s">
        <v>47</v>
      </c>
      <c r="J35" s="10" t="s">
        <v>50</v>
      </c>
      <c r="K35" s="10" t="s">
        <v>49</v>
      </c>
      <c r="L35" s="10" t="s">
        <v>47</v>
      </c>
      <c r="M35" s="30"/>
      <c r="N35" s="30" t="s">
        <v>85</v>
      </c>
    </row>
    <row r="36" spans="1:14" ht="14.25" thickTop="1" thickBot="1" x14ac:dyDescent="0.3">
      <c r="A36" s="4" t="s">
        <v>39</v>
      </c>
      <c r="B36" s="4" t="s">
        <v>22</v>
      </c>
      <c r="C36" s="4" t="s">
        <v>45</v>
      </c>
      <c r="D36" s="10" t="s">
        <v>49</v>
      </c>
      <c r="E36" s="10" t="s">
        <v>47</v>
      </c>
      <c r="F36" s="10" t="s">
        <v>49</v>
      </c>
      <c r="G36" s="10" t="s">
        <v>47</v>
      </c>
      <c r="H36" s="10" t="s">
        <v>47</v>
      </c>
      <c r="I36" s="10" t="s">
        <v>47</v>
      </c>
      <c r="J36" s="10" t="s">
        <v>50</v>
      </c>
      <c r="K36" s="10" t="s">
        <v>49</v>
      </c>
      <c r="L36" s="10" t="s">
        <v>47</v>
      </c>
      <c r="M36" s="30"/>
      <c r="N36" s="30" t="s">
        <v>85</v>
      </c>
    </row>
    <row r="37" spans="1:14" ht="14.25" thickTop="1" thickBot="1" x14ac:dyDescent="0.3">
      <c r="A37" s="4" t="s">
        <v>39</v>
      </c>
      <c r="B37" s="4" t="s">
        <v>3</v>
      </c>
      <c r="C37" s="4" t="s">
        <v>43</v>
      </c>
      <c r="D37" s="10" t="s">
        <v>49</v>
      </c>
      <c r="E37" s="10" t="s">
        <v>47</v>
      </c>
      <c r="F37" s="10" t="s">
        <v>49</v>
      </c>
      <c r="G37" s="10" t="s">
        <v>47</v>
      </c>
      <c r="H37" s="10" t="s">
        <v>47</v>
      </c>
      <c r="I37" s="10" t="s">
        <v>47</v>
      </c>
      <c r="J37" s="10" t="s">
        <v>50</v>
      </c>
      <c r="K37" s="10" t="s">
        <v>49</v>
      </c>
      <c r="L37" s="10" t="s">
        <v>47</v>
      </c>
      <c r="M37" s="30"/>
      <c r="N37" s="30" t="s">
        <v>85</v>
      </c>
    </row>
    <row r="38" spans="1:14" ht="14.25" thickTop="1" thickBot="1" x14ac:dyDescent="0.3">
      <c r="A38" s="4" t="s">
        <v>39</v>
      </c>
      <c r="B38" s="4" t="s">
        <v>24</v>
      </c>
      <c r="C38" s="4" t="s">
        <v>45</v>
      </c>
      <c r="D38" s="10" t="s">
        <v>49</v>
      </c>
      <c r="E38" s="10" t="s">
        <v>47</v>
      </c>
      <c r="F38" s="10" t="s">
        <v>49</v>
      </c>
      <c r="G38" s="10" t="s">
        <v>47</v>
      </c>
      <c r="H38" s="10" t="s">
        <v>47</v>
      </c>
      <c r="I38" s="10" t="s">
        <v>47</v>
      </c>
      <c r="J38" s="10" t="s">
        <v>50</v>
      </c>
      <c r="K38" s="10" t="s">
        <v>49</v>
      </c>
      <c r="L38" s="10" t="s">
        <v>47</v>
      </c>
      <c r="M38" s="30"/>
      <c r="N38" s="30" t="s">
        <v>85</v>
      </c>
    </row>
    <row r="39" spans="1:14" ht="27" thickTop="1" thickBot="1" x14ac:dyDescent="0.3">
      <c r="A39" s="4" t="s">
        <v>39</v>
      </c>
      <c r="B39" s="4" t="s">
        <v>29</v>
      </c>
      <c r="C39" s="4" t="s">
        <v>45</v>
      </c>
      <c r="D39" s="10" t="s">
        <v>49</v>
      </c>
      <c r="E39" s="10" t="s">
        <v>49</v>
      </c>
      <c r="F39" s="10" t="s">
        <v>49</v>
      </c>
      <c r="G39" s="10" t="s">
        <v>49</v>
      </c>
      <c r="H39" s="10" t="s">
        <v>49</v>
      </c>
      <c r="I39" s="10" t="s">
        <v>49</v>
      </c>
      <c r="J39" s="10" t="s">
        <v>49</v>
      </c>
      <c r="K39" s="10" t="s">
        <v>49</v>
      </c>
      <c r="L39" s="10" t="s">
        <v>49</v>
      </c>
      <c r="M39" s="30" t="s">
        <v>68</v>
      </c>
      <c r="N39" s="30" t="s">
        <v>85</v>
      </c>
    </row>
    <row r="40" spans="1:14" ht="14.25" thickTop="1" thickBot="1" x14ac:dyDescent="0.3">
      <c r="A40" s="4" t="s">
        <v>39</v>
      </c>
      <c r="B40" s="4" t="s">
        <v>30</v>
      </c>
      <c r="C40" s="4" t="s">
        <v>45</v>
      </c>
      <c r="D40" s="10" t="s">
        <v>49</v>
      </c>
      <c r="E40" s="10" t="s">
        <v>47</v>
      </c>
      <c r="F40" s="10" t="s">
        <v>49</v>
      </c>
      <c r="G40" s="10" t="s">
        <v>47</v>
      </c>
      <c r="H40" s="10" t="s">
        <v>47</v>
      </c>
      <c r="I40" s="10" t="s">
        <v>47</v>
      </c>
      <c r="J40" s="10" t="s">
        <v>50</v>
      </c>
      <c r="K40" s="10" t="s">
        <v>49</v>
      </c>
      <c r="L40" s="10" t="s">
        <v>47</v>
      </c>
      <c r="M40" s="30"/>
      <c r="N40" s="30" t="s">
        <v>85</v>
      </c>
    </row>
    <row r="41" spans="1:14" ht="13.5" thickTop="1" x14ac:dyDescent="0.25"/>
  </sheetData>
  <autoFilter ref="A2:L40"/>
  <mergeCells count="2">
    <mergeCell ref="D1:L1"/>
    <mergeCell ref="M1:N1"/>
  </mergeCells>
  <pageMargins left="0.70866141732283472" right="0.70866141732283472" top="0.74803149606299213" bottom="0.74803149606299213" header="0.31496062992125984" footer="0.31496062992125984"/>
  <pageSetup paperSize="9" scale="67" orientation="landscape" r:id="rId1"/>
  <headerFooter>
    <oddFooter>&amp;LINTERNAL</oddFooter>
    <evenFooter>&amp;LINTERNAL</evenFooter>
    <firstFooter>&amp;LINTERNAL</first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B2" sqref="B2"/>
    </sheetView>
  </sheetViews>
  <sheetFormatPr defaultRowHeight="15" x14ac:dyDescent="0.25"/>
  <cols>
    <col min="1" max="1" width="15.28515625" style="16" customWidth="1"/>
    <col min="2" max="7" width="9.140625" style="33"/>
    <col min="8" max="8" width="18" style="33" bestFit="1" customWidth="1"/>
    <col min="9" max="9" width="16.7109375" style="33" bestFit="1" customWidth="1"/>
    <col min="10" max="16384" width="9.140625" style="33"/>
  </cols>
  <sheetData>
    <row r="1" spans="1:9" x14ac:dyDescent="0.25">
      <c r="A1" s="37" t="s">
        <v>34</v>
      </c>
      <c r="B1" s="40" t="s">
        <v>101</v>
      </c>
      <c r="C1" s="40" t="s">
        <v>102</v>
      </c>
      <c r="D1" s="40" t="s">
        <v>103</v>
      </c>
      <c r="E1" s="40" t="s">
        <v>126</v>
      </c>
      <c r="F1" s="40" t="s">
        <v>107</v>
      </c>
      <c r="G1" s="40" t="s">
        <v>127</v>
      </c>
      <c r="H1" s="40" t="s">
        <v>128</v>
      </c>
      <c r="I1" s="40" t="s">
        <v>129</v>
      </c>
    </row>
    <row r="2" spans="1:9" x14ac:dyDescent="0.25">
      <c r="A2" s="38" t="s">
        <v>20</v>
      </c>
      <c r="B2" s="41">
        <v>25</v>
      </c>
      <c r="C2" s="41">
        <v>5</v>
      </c>
      <c r="D2" s="41">
        <v>2</v>
      </c>
      <c r="E2" s="41">
        <v>5</v>
      </c>
      <c r="F2" s="41">
        <f>SUM(B2:E2)</f>
        <v>37</v>
      </c>
      <c r="G2" s="42">
        <f>B2*100/F2</f>
        <v>67.567567567567565</v>
      </c>
      <c r="H2" s="42">
        <f>SUM(C2,D2)*100/F2</f>
        <v>18.918918918918919</v>
      </c>
      <c r="I2" s="42">
        <f>SUM(B2,C2)*100/F2</f>
        <v>81.081081081081081</v>
      </c>
    </row>
    <row r="3" spans="1:9" x14ac:dyDescent="0.25">
      <c r="A3" s="38" t="s">
        <v>32</v>
      </c>
      <c r="B3" s="41">
        <v>26</v>
      </c>
      <c r="C3" s="41">
        <v>6</v>
      </c>
      <c r="D3" s="41">
        <v>3</v>
      </c>
      <c r="E3" s="41">
        <v>6</v>
      </c>
      <c r="F3" s="41">
        <f t="shared" ref="F3:F27" si="0">SUM(B3:E3)</f>
        <v>41</v>
      </c>
      <c r="G3" s="42">
        <f t="shared" ref="G3:G27" si="1">B3*100/F3</f>
        <v>63.414634146341463</v>
      </c>
      <c r="H3" s="42">
        <f t="shared" ref="H3:H27" si="2">SUM(C3,D3)*100/F3</f>
        <v>21.951219512195124</v>
      </c>
      <c r="I3" s="42">
        <f t="shared" ref="I3:I27" si="3">SUM(B3,C3)*100/F3</f>
        <v>78.048780487804876</v>
      </c>
    </row>
    <row r="4" spans="1:9" x14ac:dyDescent="0.25">
      <c r="A4" s="38" t="s">
        <v>6</v>
      </c>
      <c r="B4" s="41">
        <v>27</v>
      </c>
      <c r="C4" s="41">
        <v>7</v>
      </c>
      <c r="D4" s="41">
        <v>4</v>
      </c>
      <c r="E4" s="41">
        <v>7</v>
      </c>
      <c r="F4" s="41">
        <f t="shared" si="0"/>
        <v>45</v>
      </c>
      <c r="G4" s="42">
        <f t="shared" si="1"/>
        <v>60</v>
      </c>
      <c r="H4" s="42">
        <f t="shared" si="2"/>
        <v>24.444444444444443</v>
      </c>
      <c r="I4" s="42">
        <f t="shared" si="3"/>
        <v>75.555555555555557</v>
      </c>
    </row>
    <row r="5" spans="1:9" x14ac:dyDescent="0.25">
      <c r="A5" s="38" t="s">
        <v>0</v>
      </c>
      <c r="B5" s="41">
        <v>28</v>
      </c>
      <c r="C5" s="41">
        <v>8</v>
      </c>
      <c r="D5" s="41">
        <v>5</v>
      </c>
      <c r="E5" s="41">
        <v>8</v>
      </c>
      <c r="F5" s="41">
        <f t="shared" si="0"/>
        <v>49</v>
      </c>
      <c r="G5" s="42">
        <f t="shared" si="1"/>
        <v>57.142857142857146</v>
      </c>
      <c r="H5" s="42">
        <f t="shared" si="2"/>
        <v>26.530612244897959</v>
      </c>
      <c r="I5" s="42">
        <f t="shared" si="3"/>
        <v>73.469387755102048</v>
      </c>
    </row>
    <row r="6" spans="1:9" x14ac:dyDescent="0.25">
      <c r="A6" s="38" t="s">
        <v>12</v>
      </c>
      <c r="B6" s="41">
        <v>29</v>
      </c>
      <c r="C6" s="41">
        <v>9</v>
      </c>
      <c r="D6" s="41">
        <v>6</v>
      </c>
      <c r="E6" s="41">
        <v>9</v>
      </c>
      <c r="F6" s="41">
        <f t="shared" si="0"/>
        <v>53</v>
      </c>
      <c r="G6" s="42">
        <f t="shared" si="1"/>
        <v>54.716981132075475</v>
      </c>
      <c r="H6" s="42">
        <f t="shared" si="2"/>
        <v>28.30188679245283</v>
      </c>
      <c r="I6" s="42">
        <f t="shared" si="3"/>
        <v>71.698113207547166</v>
      </c>
    </row>
    <row r="7" spans="1:9" x14ac:dyDescent="0.25">
      <c r="A7" s="38" t="s">
        <v>4</v>
      </c>
      <c r="B7" s="41">
        <v>30</v>
      </c>
      <c r="C7" s="41">
        <v>10</v>
      </c>
      <c r="D7" s="41">
        <v>7</v>
      </c>
      <c r="E7" s="41">
        <v>10</v>
      </c>
      <c r="F7" s="41">
        <f t="shared" si="0"/>
        <v>57</v>
      </c>
      <c r="G7" s="42">
        <f t="shared" si="1"/>
        <v>52.631578947368418</v>
      </c>
      <c r="H7" s="42">
        <f t="shared" si="2"/>
        <v>29.82456140350877</v>
      </c>
      <c r="I7" s="42">
        <f t="shared" si="3"/>
        <v>70.175438596491233</v>
      </c>
    </row>
    <row r="8" spans="1:9" x14ac:dyDescent="0.25">
      <c r="A8" s="38" t="s">
        <v>23</v>
      </c>
      <c r="B8" s="41">
        <v>31</v>
      </c>
      <c r="C8" s="41">
        <v>11</v>
      </c>
      <c r="D8" s="41">
        <v>8</v>
      </c>
      <c r="E8" s="41">
        <v>11</v>
      </c>
      <c r="F8" s="41">
        <f t="shared" si="0"/>
        <v>61</v>
      </c>
      <c r="G8" s="42">
        <f t="shared" si="1"/>
        <v>50.819672131147541</v>
      </c>
      <c r="H8" s="42">
        <f t="shared" si="2"/>
        <v>31.147540983606557</v>
      </c>
      <c r="I8" s="42">
        <f t="shared" si="3"/>
        <v>68.852459016393439</v>
      </c>
    </row>
    <row r="9" spans="1:9" x14ac:dyDescent="0.25">
      <c r="A9" s="38" t="s">
        <v>7</v>
      </c>
      <c r="B9" s="41">
        <v>32</v>
      </c>
      <c r="C9" s="41">
        <v>12</v>
      </c>
      <c r="D9" s="41">
        <v>9</v>
      </c>
      <c r="E9" s="41">
        <v>12</v>
      </c>
      <c r="F9" s="41">
        <f t="shared" si="0"/>
        <v>65</v>
      </c>
      <c r="G9" s="42">
        <f t="shared" si="1"/>
        <v>49.230769230769234</v>
      </c>
      <c r="H9" s="42">
        <f t="shared" si="2"/>
        <v>32.307692307692307</v>
      </c>
      <c r="I9" s="42">
        <f t="shared" si="3"/>
        <v>67.692307692307693</v>
      </c>
    </row>
    <row r="10" spans="1:9" x14ac:dyDescent="0.25">
      <c r="A10" s="38" t="s">
        <v>27</v>
      </c>
      <c r="B10" s="41">
        <v>33</v>
      </c>
      <c r="C10" s="41">
        <v>13</v>
      </c>
      <c r="D10" s="41">
        <v>10</v>
      </c>
      <c r="E10" s="41">
        <v>13</v>
      </c>
      <c r="F10" s="41">
        <f t="shared" si="0"/>
        <v>69</v>
      </c>
      <c r="G10" s="42">
        <f t="shared" si="1"/>
        <v>47.826086956521742</v>
      </c>
      <c r="H10" s="42">
        <f t="shared" si="2"/>
        <v>33.333333333333336</v>
      </c>
      <c r="I10" s="42">
        <f t="shared" si="3"/>
        <v>66.666666666666671</v>
      </c>
    </row>
    <row r="11" spans="1:9" x14ac:dyDescent="0.25">
      <c r="A11" s="38" t="s">
        <v>2</v>
      </c>
      <c r="B11" s="41">
        <v>34</v>
      </c>
      <c r="C11" s="41">
        <v>14</v>
      </c>
      <c r="D11" s="41">
        <v>11</v>
      </c>
      <c r="E11" s="41">
        <v>14</v>
      </c>
      <c r="F11" s="41">
        <f t="shared" si="0"/>
        <v>73</v>
      </c>
      <c r="G11" s="42">
        <f t="shared" si="1"/>
        <v>46.575342465753423</v>
      </c>
      <c r="H11" s="42">
        <f t="shared" si="2"/>
        <v>34.246575342465754</v>
      </c>
      <c r="I11" s="42">
        <f t="shared" si="3"/>
        <v>65.753424657534254</v>
      </c>
    </row>
    <row r="12" spans="1:9" x14ac:dyDescent="0.25">
      <c r="A12" s="38" t="s">
        <v>14</v>
      </c>
      <c r="B12" s="41">
        <v>35</v>
      </c>
      <c r="C12" s="41">
        <v>15</v>
      </c>
      <c r="D12" s="41">
        <v>12</v>
      </c>
      <c r="E12" s="41">
        <v>15</v>
      </c>
      <c r="F12" s="41">
        <f t="shared" si="0"/>
        <v>77</v>
      </c>
      <c r="G12" s="42">
        <f t="shared" si="1"/>
        <v>45.454545454545453</v>
      </c>
      <c r="H12" s="42">
        <f t="shared" si="2"/>
        <v>35.064935064935064</v>
      </c>
      <c r="I12" s="42">
        <f t="shared" si="3"/>
        <v>64.935064935064929</v>
      </c>
    </row>
    <row r="13" spans="1:9" x14ac:dyDescent="0.25">
      <c r="A13" s="38" t="s">
        <v>16</v>
      </c>
      <c r="B13" s="41">
        <v>36</v>
      </c>
      <c r="C13" s="41">
        <v>16</v>
      </c>
      <c r="D13" s="41">
        <v>13</v>
      </c>
      <c r="E13" s="41">
        <v>16</v>
      </c>
      <c r="F13" s="41">
        <f t="shared" si="0"/>
        <v>81</v>
      </c>
      <c r="G13" s="42">
        <f t="shared" si="1"/>
        <v>44.444444444444443</v>
      </c>
      <c r="H13" s="42">
        <f t="shared" si="2"/>
        <v>35.802469135802468</v>
      </c>
      <c r="I13" s="42">
        <f t="shared" si="3"/>
        <v>64.197530864197532</v>
      </c>
    </row>
    <row r="14" spans="1:9" x14ac:dyDescent="0.25">
      <c r="A14" s="38" t="s">
        <v>19</v>
      </c>
      <c r="B14" s="41">
        <v>37</v>
      </c>
      <c r="C14" s="41">
        <v>17</v>
      </c>
      <c r="D14" s="41">
        <v>14</v>
      </c>
      <c r="E14" s="41">
        <v>17</v>
      </c>
      <c r="F14" s="41">
        <f t="shared" si="0"/>
        <v>85</v>
      </c>
      <c r="G14" s="42">
        <f t="shared" si="1"/>
        <v>43.529411764705884</v>
      </c>
      <c r="H14" s="42">
        <f t="shared" si="2"/>
        <v>36.470588235294116</v>
      </c>
      <c r="I14" s="42">
        <f t="shared" si="3"/>
        <v>63.529411764705884</v>
      </c>
    </row>
    <row r="15" spans="1:9" x14ac:dyDescent="0.25">
      <c r="A15" s="38" t="s">
        <v>21</v>
      </c>
      <c r="B15" s="41">
        <v>38</v>
      </c>
      <c r="C15" s="41">
        <v>18</v>
      </c>
      <c r="D15" s="41">
        <v>15</v>
      </c>
      <c r="E15" s="41">
        <v>18</v>
      </c>
      <c r="F15" s="41">
        <f t="shared" si="0"/>
        <v>89</v>
      </c>
      <c r="G15" s="42">
        <f t="shared" si="1"/>
        <v>42.696629213483149</v>
      </c>
      <c r="H15" s="42">
        <f t="shared" si="2"/>
        <v>37.078651685393261</v>
      </c>
      <c r="I15" s="42">
        <f t="shared" si="3"/>
        <v>62.921348314606739</v>
      </c>
    </row>
    <row r="16" spans="1:9" x14ac:dyDescent="0.25">
      <c r="A16" s="38" t="s">
        <v>11</v>
      </c>
      <c r="B16" s="41">
        <v>39</v>
      </c>
      <c r="C16" s="41">
        <v>19</v>
      </c>
      <c r="D16" s="41">
        <v>16</v>
      </c>
      <c r="E16" s="41">
        <v>19</v>
      </c>
      <c r="F16" s="41">
        <f t="shared" si="0"/>
        <v>93</v>
      </c>
      <c r="G16" s="42">
        <f t="shared" si="1"/>
        <v>41.935483870967744</v>
      </c>
      <c r="H16" s="42">
        <f t="shared" si="2"/>
        <v>37.634408602150536</v>
      </c>
      <c r="I16" s="42">
        <f t="shared" si="3"/>
        <v>62.365591397849464</v>
      </c>
    </row>
    <row r="17" spans="1:9" x14ac:dyDescent="0.25">
      <c r="A17" s="38" t="s">
        <v>13</v>
      </c>
      <c r="B17" s="41">
        <v>40</v>
      </c>
      <c r="C17" s="41">
        <v>20</v>
      </c>
      <c r="D17" s="41">
        <v>17</v>
      </c>
      <c r="E17" s="41">
        <v>20</v>
      </c>
      <c r="F17" s="41">
        <f t="shared" si="0"/>
        <v>97</v>
      </c>
      <c r="G17" s="42">
        <f t="shared" si="1"/>
        <v>41.237113402061858</v>
      </c>
      <c r="H17" s="42">
        <f t="shared" si="2"/>
        <v>38.144329896907216</v>
      </c>
      <c r="I17" s="42">
        <f t="shared" si="3"/>
        <v>61.855670103092784</v>
      </c>
    </row>
    <row r="18" spans="1:9" x14ac:dyDescent="0.25">
      <c r="A18" s="38" t="s">
        <v>17</v>
      </c>
      <c r="B18" s="41">
        <v>41</v>
      </c>
      <c r="C18" s="41">
        <v>21</v>
      </c>
      <c r="D18" s="41">
        <v>18</v>
      </c>
      <c r="E18" s="41">
        <v>21</v>
      </c>
      <c r="F18" s="41">
        <f t="shared" si="0"/>
        <v>101</v>
      </c>
      <c r="G18" s="42">
        <f t="shared" si="1"/>
        <v>40.594059405940591</v>
      </c>
      <c r="H18" s="42">
        <f t="shared" si="2"/>
        <v>38.613861386138616</v>
      </c>
      <c r="I18" s="42">
        <f t="shared" si="3"/>
        <v>61.386138613861384</v>
      </c>
    </row>
    <row r="19" spans="1:9" x14ac:dyDescent="0.25">
      <c r="A19" s="38" t="s">
        <v>28</v>
      </c>
      <c r="B19" s="41">
        <v>42</v>
      </c>
      <c r="C19" s="41">
        <v>22</v>
      </c>
      <c r="D19" s="41">
        <v>19</v>
      </c>
      <c r="E19" s="41">
        <v>22</v>
      </c>
      <c r="F19" s="41">
        <f t="shared" si="0"/>
        <v>105</v>
      </c>
      <c r="G19" s="42">
        <f t="shared" si="1"/>
        <v>40</v>
      </c>
      <c r="H19" s="42">
        <f t="shared" si="2"/>
        <v>39.047619047619051</v>
      </c>
      <c r="I19" s="42">
        <f t="shared" si="3"/>
        <v>60.952380952380949</v>
      </c>
    </row>
    <row r="20" spans="1:9" x14ac:dyDescent="0.25">
      <c r="A20" s="38" t="s">
        <v>33</v>
      </c>
      <c r="B20" s="41">
        <v>43</v>
      </c>
      <c r="C20" s="41">
        <v>23</v>
      </c>
      <c r="D20" s="41">
        <v>20</v>
      </c>
      <c r="E20" s="41">
        <v>23</v>
      </c>
      <c r="F20" s="41">
        <f t="shared" si="0"/>
        <v>109</v>
      </c>
      <c r="G20" s="42">
        <f t="shared" si="1"/>
        <v>39.449541284403672</v>
      </c>
      <c r="H20" s="42">
        <f t="shared" si="2"/>
        <v>39.449541284403672</v>
      </c>
      <c r="I20" s="42">
        <f t="shared" si="3"/>
        <v>60.550458715596328</v>
      </c>
    </row>
    <row r="21" spans="1:9" x14ac:dyDescent="0.25">
      <c r="A21" s="38" t="s">
        <v>26</v>
      </c>
      <c r="B21" s="41">
        <v>44</v>
      </c>
      <c r="C21" s="41">
        <v>24</v>
      </c>
      <c r="D21" s="41">
        <v>21</v>
      </c>
      <c r="E21" s="41">
        <v>24</v>
      </c>
      <c r="F21" s="41">
        <f t="shared" si="0"/>
        <v>113</v>
      </c>
      <c r="G21" s="42">
        <f t="shared" si="1"/>
        <v>38.938053097345133</v>
      </c>
      <c r="H21" s="42">
        <f t="shared" si="2"/>
        <v>39.823008849557525</v>
      </c>
      <c r="I21" s="42">
        <f t="shared" si="3"/>
        <v>60.176991150442475</v>
      </c>
    </row>
    <row r="22" spans="1:9" x14ac:dyDescent="0.25">
      <c r="A22" s="38" t="s">
        <v>31</v>
      </c>
      <c r="B22" s="41">
        <v>45</v>
      </c>
      <c r="C22" s="41">
        <v>25</v>
      </c>
      <c r="D22" s="41">
        <v>22</v>
      </c>
      <c r="E22" s="41">
        <v>25</v>
      </c>
      <c r="F22" s="41">
        <f t="shared" si="0"/>
        <v>117</v>
      </c>
      <c r="G22" s="42">
        <f t="shared" si="1"/>
        <v>38.46153846153846</v>
      </c>
      <c r="H22" s="42">
        <f t="shared" si="2"/>
        <v>40.17094017094017</v>
      </c>
      <c r="I22" s="42">
        <f t="shared" si="3"/>
        <v>59.82905982905983</v>
      </c>
    </row>
    <row r="23" spans="1:9" x14ac:dyDescent="0.25">
      <c r="A23" s="38" t="s">
        <v>55</v>
      </c>
      <c r="B23" s="41">
        <v>46</v>
      </c>
      <c r="C23" s="41">
        <v>26</v>
      </c>
      <c r="D23" s="41">
        <v>23</v>
      </c>
      <c r="E23" s="41">
        <v>26</v>
      </c>
      <c r="F23" s="41">
        <f t="shared" si="0"/>
        <v>121</v>
      </c>
      <c r="G23" s="42">
        <f t="shared" si="1"/>
        <v>38.016528925619838</v>
      </c>
      <c r="H23" s="42">
        <f t="shared" si="2"/>
        <v>40.495867768595041</v>
      </c>
      <c r="I23" s="42">
        <f t="shared" si="3"/>
        <v>59.504132231404959</v>
      </c>
    </row>
    <row r="24" spans="1:9" x14ac:dyDescent="0.25">
      <c r="A24" s="38" t="s">
        <v>9</v>
      </c>
      <c r="B24" s="41">
        <v>47</v>
      </c>
      <c r="C24" s="41">
        <v>27</v>
      </c>
      <c r="D24" s="41">
        <v>24</v>
      </c>
      <c r="E24" s="41">
        <v>27</v>
      </c>
      <c r="F24" s="41">
        <f t="shared" si="0"/>
        <v>125</v>
      </c>
      <c r="G24" s="42">
        <f t="shared" si="1"/>
        <v>37.6</v>
      </c>
      <c r="H24" s="42">
        <f t="shared" si="2"/>
        <v>40.799999999999997</v>
      </c>
      <c r="I24" s="42">
        <f t="shared" si="3"/>
        <v>59.2</v>
      </c>
    </row>
    <row r="25" spans="1:9" x14ac:dyDescent="0.25">
      <c r="A25" s="38" t="s">
        <v>15</v>
      </c>
      <c r="B25" s="41">
        <v>48</v>
      </c>
      <c r="C25" s="41">
        <v>28</v>
      </c>
      <c r="D25" s="41">
        <v>25</v>
      </c>
      <c r="E25" s="41">
        <v>28</v>
      </c>
      <c r="F25" s="41">
        <f t="shared" si="0"/>
        <v>129</v>
      </c>
      <c r="G25" s="42">
        <f t="shared" si="1"/>
        <v>37.209302325581397</v>
      </c>
      <c r="H25" s="42">
        <f t="shared" si="2"/>
        <v>41.085271317829459</v>
      </c>
      <c r="I25" s="42">
        <f t="shared" si="3"/>
        <v>58.914728682170541</v>
      </c>
    </row>
    <row r="26" spans="1:9" x14ac:dyDescent="0.25">
      <c r="A26" s="38" t="s">
        <v>1</v>
      </c>
      <c r="B26" s="41">
        <v>49</v>
      </c>
      <c r="C26" s="41">
        <v>29</v>
      </c>
      <c r="D26" s="41">
        <v>26</v>
      </c>
      <c r="E26" s="41">
        <v>29</v>
      </c>
      <c r="F26" s="41">
        <f t="shared" si="0"/>
        <v>133</v>
      </c>
      <c r="G26" s="42">
        <f t="shared" si="1"/>
        <v>36.842105263157897</v>
      </c>
      <c r="H26" s="42">
        <f t="shared" si="2"/>
        <v>41.353383458646618</v>
      </c>
      <c r="I26" s="42">
        <f t="shared" si="3"/>
        <v>58.646616541353382</v>
      </c>
    </row>
    <row r="27" spans="1:9" x14ac:dyDescent="0.25">
      <c r="A27" s="38" t="s">
        <v>10</v>
      </c>
      <c r="B27" s="41">
        <v>50</v>
      </c>
      <c r="C27" s="41">
        <v>30</v>
      </c>
      <c r="D27" s="41">
        <v>27</v>
      </c>
      <c r="E27" s="41">
        <v>30</v>
      </c>
      <c r="F27" s="41">
        <f t="shared" si="0"/>
        <v>137</v>
      </c>
      <c r="G27" s="42">
        <f t="shared" si="1"/>
        <v>36.496350364963504</v>
      </c>
      <c r="H27" s="42">
        <f t="shared" si="2"/>
        <v>41.605839416058394</v>
      </c>
      <c r="I27" s="42">
        <f t="shared" si="3"/>
        <v>58.394160583941606</v>
      </c>
    </row>
    <row r="28" spans="1:9" x14ac:dyDescent="0.25">
      <c r="A28" s="38" t="s">
        <v>18</v>
      </c>
      <c r="B28" s="41">
        <v>51</v>
      </c>
      <c r="C28" s="41">
        <v>31</v>
      </c>
      <c r="D28" s="41">
        <v>28</v>
      </c>
      <c r="E28" s="41">
        <v>31</v>
      </c>
      <c r="F28" s="41">
        <f t="shared" ref="F28:F39" si="4">SUM(B28:E28)</f>
        <v>141</v>
      </c>
      <c r="G28" s="42">
        <f t="shared" ref="G28:G39" si="5">B28*100/F28</f>
        <v>36.170212765957444</v>
      </c>
      <c r="H28" s="42">
        <f t="shared" ref="H28:H39" si="6">SUM(C28,D28)*100/F28</f>
        <v>41.843971631205676</v>
      </c>
      <c r="I28" s="42">
        <f t="shared" ref="I28:I39" si="7">SUM(B28,C28)*100/F28</f>
        <v>58.156028368794324</v>
      </c>
    </row>
    <row r="29" spans="1:9" x14ac:dyDescent="0.25">
      <c r="A29" s="38" t="s">
        <v>5</v>
      </c>
      <c r="B29" s="41">
        <v>52</v>
      </c>
      <c r="C29" s="41">
        <v>32</v>
      </c>
      <c r="D29" s="41">
        <v>29</v>
      </c>
      <c r="E29" s="41">
        <v>32</v>
      </c>
      <c r="F29" s="41">
        <f t="shared" si="4"/>
        <v>145</v>
      </c>
      <c r="G29" s="42">
        <f t="shared" si="5"/>
        <v>35.862068965517238</v>
      </c>
      <c r="H29" s="42">
        <f t="shared" si="6"/>
        <v>42.068965517241381</v>
      </c>
      <c r="I29" s="42">
        <f t="shared" si="7"/>
        <v>57.931034482758619</v>
      </c>
    </row>
    <row r="30" spans="1:9" x14ac:dyDescent="0.25">
      <c r="A30" s="38" t="s">
        <v>67</v>
      </c>
      <c r="B30" s="41">
        <v>53</v>
      </c>
      <c r="C30" s="41">
        <v>33</v>
      </c>
      <c r="D30" s="41">
        <v>30</v>
      </c>
      <c r="E30" s="41">
        <v>33</v>
      </c>
      <c r="F30" s="41">
        <f t="shared" si="4"/>
        <v>149</v>
      </c>
      <c r="G30" s="42">
        <f t="shared" si="5"/>
        <v>35.570469798657719</v>
      </c>
      <c r="H30" s="42">
        <f t="shared" si="6"/>
        <v>42.281879194630875</v>
      </c>
      <c r="I30" s="42">
        <f t="shared" si="7"/>
        <v>57.718120805369125</v>
      </c>
    </row>
    <row r="31" spans="1:9" x14ac:dyDescent="0.25">
      <c r="A31" s="38" t="s">
        <v>54</v>
      </c>
      <c r="B31" s="41">
        <v>54</v>
      </c>
      <c r="C31" s="41">
        <v>34</v>
      </c>
      <c r="D31" s="41">
        <v>31</v>
      </c>
      <c r="E31" s="41">
        <v>34</v>
      </c>
      <c r="F31" s="41">
        <f t="shared" si="4"/>
        <v>153</v>
      </c>
      <c r="G31" s="42">
        <f t="shared" si="5"/>
        <v>35.294117647058826</v>
      </c>
      <c r="H31" s="42">
        <f t="shared" si="6"/>
        <v>42.483660130718953</v>
      </c>
      <c r="I31" s="42">
        <f t="shared" si="7"/>
        <v>57.516339869281047</v>
      </c>
    </row>
    <row r="32" spans="1:9" x14ac:dyDescent="0.25">
      <c r="A32" s="38" t="s">
        <v>56</v>
      </c>
      <c r="B32" s="41">
        <v>55</v>
      </c>
      <c r="C32" s="41">
        <v>35</v>
      </c>
      <c r="D32" s="41">
        <v>32</v>
      </c>
      <c r="E32" s="41">
        <v>35</v>
      </c>
      <c r="F32" s="41">
        <f t="shared" si="4"/>
        <v>157</v>
      </c>
      <c r="G32" s="42">
        <f t="shared" si="5"/>
        <v>35.031847133757964</v>
      </c>
      <c r="H32" s="42">
        <f t="shared" si="6"/>
        <v>42.675159235668787</v>
      </c>
      <c r="I32" s="42">
        <f t="shared" si="7"/>
        <v>57.324840764331213</v>
      </c>
    </row>
    <row r="33" spans="1:9" x14ac:dyDescent="0.25">
      <c r="A33" s="38" t="s">
        <v>25</v>
      </c>
      <c r="B33" s="41">
        <v>56</v>
      </c>
      <c r="C33" s="41">
        <v>36</v>
      </c>
      <c r="D33" s="41">
        <v>33</v>
      </c>
      <c r="E33" s="41">
        <v>36</v>
      </c>
      <c r="F33" s="41">
        <f t="shared" si="4"/>
        <v>161</v>
      </c>
      <c r="G33" s="42">
        <f t="shared" si="5"/>
        <v>34.782608695652172</v>
      </c>
      <c r="H33" s="42">
        <f t="shared" si="6"/>
        <v>42.857142857142854</v>
      </c>
      <c r="I33" s="42">
        <f t="shared" si="7"/>
        <v>57.142857142857146</v>
      </c>
    </row>
    <row r="34" spans="1:9" x14ac:dyDescent="0.25">
      <c r="A34" s="38" t="s">
        <v>8</v>
      </c>
      <c r="B34" s="41">
        <v>57</v>
      </c>
      <c r="C34" s="41">
        <v>37</v>
      </c>
      <c r="D34" s="41">
        <v>34</v>
      </c>
      <c r="E34" s="41">
        <v>37</v>
      </c>
      <c r="F34" s="41">
        <f t="shared" si="4"/>
        <v>165</v>
      </c>
      <c r="G34" s="42">
        <f t="shared" si="5"/>
        <v>34.545454545454547</v>
      </c>
      <c r="H34" s="42">
        <f t="shared" si="6"/>
        <v>43.030303030303031</v>
      </c>
      <c r="I34" s="42">
        <f t="shared" si="7"/>
        <v>56.969696969696969</v>
      </c>
    </row>
    <row r="35" spans="1:9" x14ac:dyDescent="0.25">
      <c r="A35" s="38" t="s">
        <v>22</v>
      </c>
      <c r="B35" s="41">
        <v>58</v>
      </c>
      <c r="C35" s="41">
        <v>38</v>
      </c>
      <c r="D35" s="41">
        <v>35</v>
      </c>
      <c r="E35" s="41">
        <v>38</v>
      </c>
      <c r="F35" s="41">
        <f t="shared" si="4"/>
        <v>169</v>
      </c>
      <c r="G35" s="42">
        <f t="shared" si="5"/>
        <v>34.319526627218934</v>
      </c>
      <c r="H35" s="42">
        <f t="shared" si="6"/>
        <v>43.19526627218935</v>
      </c>
      <c r="I35" s="42">
        <f t="shared" si="7"/>
        <v>56.80473372781065</v>
      </c>
    </row>
    <row r="36" spans="1:9" x14ac:dyDescent="0.25">
      <c r="A36" s="38" t="s">
        <v>3</v>
      </c>
      <c r="B36" s="41">
        <v>59</v>
      </c>
      <c r="C36" s="41">
        <v>39</v>
      </c>
      <c r="D36" s="41">
        <v>36</v>
      </c>
      <c r="E36" s="41">
        <v>39</v>
      </c>
      <c r="F36" s="41">
        <f t="shared" si="4"/>
        <v>173</v>
      </c>
      <c r="G36" s="42">
        <f t="shared" si="5"/>
        <v>34.104046242774565</v>
      </c>
      <c r="H36" s="42">
        <f t="shared" si="6"/>
        <v>43.352601156069362</v>
      </c>
      <c r="I36" s="42">
        <f t="shared" si="7"/>
        <v>56.647398843930638</v>
      </c>
    </row>
    <row r="37" spans="1:9" x14ac:dyDescent="0.25">
      <c r="A37" s="38" t="s">
        <v>24</v>
      </c>
      <c r="B37" s="41">
        <v>60</v>
      </c>
      <c r="C37" s="41">
        <v>40</v>
      </c>
      <c r="D37" s="41">
        <v>37</v>
      </c>
      <c r="E37" s="41">
        <v>40</v>
      </c>
      <c r="F37" s="41">
        <f t="shared" si="4"/>
        <v>177</v>
      </c>
      <c r="G37" s="42">
        <f t="shared" si="5"/>
        <v>33.898305084745765</v>
      </c>
      <c r="H37" s="42">
        <f t="shared" si="6"/>
        <v>43.502824858757059</v>
      </c>
      <c r="I37" s="42">
        <f t="shared" si="7"/>
        <v>56.497175141242941</v>
      </c>
    </row>
    <row r="38" spans="1:9" x14ac:dyDescent="0.25">
      <c r="A38" s="38" t="s">
        <v>29</v>
      </c>
      <c r="B38" s="41">
        <v>61</v>
      </c>
      <c r="C38" s="41">
        <v>41</v>
      </c>
      <c r="D38" s="41">
        <v>38</v>
      </c>
      <c r="E38" s="41">
        <v>41</v>
      </c>
      <c r="F38" s="41">
        <f t="shared" si="4"/>
        <v>181</v>
      </c>
      <c r="G38" s="42">
        <f t="shared" si="5"/>
        <v>33.701657458563538</v>
      </c>
      <c r="H38" s="42">
        <f t="shared" si="6"/>
        <v>43.646408839779006</v>
      </c>
      <c r="I38" s="42">
        <f t="shared" si="7"/>
        <v>56.353591160220994</v>
      </c>
    </row>
    <row r="39" spans="1:9" x14ac:dyDescent="0.25">
      <c r="A39" s="38" t="s">
        <v>30</v>
      </c>
      <c r="B39" s="41">
        <v>62</v>
      </c>
      <c r="C39" s="41">
        <v>42</v>
      </c>
      <c r="D39" s="41">
        <v>39</v>
      </c>
      <c r="E39" s="41">
        <v>42</v>
      </c>
      <c r="F39" s="41">
        <f t="shared" si="4"/>
        <v>185</v>
      </c>
      <c r="G39" s="42">
        <f t="shared" si="5"/>
        <v>33.513513513513516</v>
      </c>
      <c r="H39" s="42">
        <f t="shared" si="6"/>
        <v>43.783783783783782</v>
      </c>
      <c r="I39" s="42">
        <f t="shared" si="7"/>
        <v>56.216216216216218</v>
      </c>
    </row>
  </sheetData>
  <pageMargins left="0.7" right="0.7" top="0.75" bottom="0.75" header="0.3" footer="0.3"/>
  <pageSetup orientation="portrait" r:id="rId1"/>
  <headerFooter>
    <oddFooter>&amp;LINTERNAL</oddFooter>
    <evenFooter>&amp;LINTERNAL</evenFooter>
    <firstFooter>&amp;LINTERNAL</first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I1" sqref="I1"/>
    </sheetView>
  </sheetViews>
  <sheetFormatPr defaultRowHeight="15" x14ac:dyDescent="0.25"/>
  <cols>
    <col min="1" max="1" width="15.28515625" style="16" customWidth="1"/>
    <col min="2" max="7" width="9.140625" style="33"/>
    <col min="8" max="8" width="18" style="33" bestFit="1" customWidth="1"/>
    <col min="9" max="9" width="16.7109375" style="33" bestFit="1" customWidth="1"/>
  </cols>
  <sheetData>
    <row r="1" spans="1:9" x14ac:dyDescent="0.25">
      <c r="A1" s="37" t="s">
        <v>34</v>
      </c>
      <c r="B1" s="40" t="s">
        <v>101</v>
      </c>
      <c r="C1" s="40" t="s">
        <v>102</v>
      </c>
      <c r="D1" s="40" t="s">
        <v>103</v>
      </c>
      <c r="E1" s="40" t="s">
        <v>126</v>
      </c>
      <c r="F1" s="40" t="s">
        <v>107</v>
      </c>
      <c r="G1" s="40" t="s">
        <v>127</v>
      </c>
      <c r="H1" s="40" t="s">
        <v>128</v>
      </c>
      <c r="I1" s="40" t="s">
        <v>129</v>
      </c>
    </row>
    <row r="2" spans="1:9" x14ac:dyDescent="0.25">
      <c r="A2" s="38" t="s">
        <v>20</v>
      </c>
      <c r="B2" s="41">
        <v>25</v>
      </c>
      <c r="C2" s="41">
        <v>5</v>
      </c>
      <c r="D2" s="41">
        <v>2</v>
      </c>
      <c r="E2" s="41">
        <v>5</v>
      </c>
      <c r="F2" s="41">
        <f>SUM(B2:E2)</f>
        <v>37</v>
      </c>
      <c r="G2" s="42">
        <f>B2*100/F2</f>
        <v>67.567567567567565</v>
      </c>
      <c r="H2" s="42">
        <f>SUM(C2,D2)*100/F2</f>
        <v>18.918918918918919</v>
      </c>
      <c r="I2" s="42">
        <f>SUM(B2,C2)*100/F2</f>
        <v>81.081081081081081</v>
      </c>
    </row>
    <row r="3" spans="1:9" x14ac:dyDescent="0.25">
      <c r="A3" s="38" t="s">
        <v>32</v>
      </c>
      <c r="B3" s="41">
        <v>26</v>
      </c>
      <c r="C3" s="41">
        <v>6</v>
      </c>
      <c r="D3" s="41">
        <v>3</v>
      </c>
      <c r="E3" s="41">
        <v>6</v>
      </c>
      <c r="F3" s="41">
        <f t="shared" ref="F3:F39" si="0">SUM(B3:E3)</f>
        <v>41</v>
      </c>
      <c r="G3" s="42">
        <f t="shared" ref="G3:G39" si="1">B3*100/F3</f>
        <v>63.414634146341463</v>
      </c>
      <c r="H3" s="42">
        <f t="shared" ref="H3:H39" si="2">SUM(C3,D3)*100/F3</f>
        <v>21.951219512195124</v>
      </c>
      <c r="I3" s="42">
        <f t="shared" ref="I3:I39" si="3">SUM(B3,C3)*100/F3</f>
        <v>78.048780487804876</v>
      </c>
    </row>
    <row r="4" spans="1:9" x14ac:dyDescent="0.25">
      <c r="A4" s="38" t="s">
        <v>6</v>
      </c>
      <c r="B4" s="41">
        <v>27</v>
      </c>
      <c r="C4" s="41">
        <v>7</v>
      </c>
      <c r="D4" s="41">
        <v>4</v>
      </c>
      <c r="E4" s="41">
        <v>7</v>
      </c>
      <c r="F4" s="41">
        <f t="shared" si="0"/>
        <v>45</v>
      </c>
      <c r="G4" s="42">
        <f t="shared" si="1"/>
        <v>60</v>
      </c>
      <c r="H4" s="42">
        <f t="shared" si="2"/>
        <v>24.444444444444443</v>
      </c>
      <c r="I4" s="42">
        <f t="shared" si="3"/>
        <v>75.555555555555557</v>
      </c>
    </row>
    <row r="5" spans="1:9" x14ac:dyDescent="0.25">
      <c r="A5" s="38" t="s">
        <v>0</v>
      </c>
      <c r="B5" s="41">
        <v>28</v>
      </c>
      <c r="C5" s="41">
        <v>8</v>
      </c>
      <c r="D5" s="41">
        <v>5</v>
      </c>
      <c r="E5" s="41">
        <v>8</v>
      </c>
      <c r="F5" s="41">
        <f t="shared" si="0"/>
        <v>49</v>
      </c>
      <c r="G5" s="42">
        <f t="shared" si="1"/>
        <v>57.142857142857146</v>
      </c>
      <c r="H5" s="42">
        <f t="shared" si="2"/>
        <v>26.530612244897959</v>
      </c>
      <c r="I5" s="42">
        <f t="shared" si="3"/>
        <v>73.469387755102048</v>
      </c>
    </row>
    <row r="6" spans="1:9" x14ac:dyDescent="0.25">
      <c r="A6" s="38" t="s">
        <v>12</v>
      </c>
      <c r="B6" s="41">
        <v>29</v>
      </c>
      <c r="C6" s="41">
        <v>9</v>
      </c>
      <c r="D6" s="41">
        <v>6</v>
      </c>
      <c r="E6" s="41">
        <v>9</v>
      </c>
      <c r="F6" s="41">
        <f t="shared" si="0"/>
        <v>53</v>
      </c>
      <c r="G6" s="42">
        <f t="shared" si="1"/>
        <v>54.716981132075475</v>
      </c>
      <c r="H6" s="42">
        <f t="shared" si="2"/>
        <v>28.30188679245283</v>
      </c>
      <c r="I6" s="42">
        <f t="shared" si="3"/>
        <v>71.698113207547166</v>
      </c>
    </row>
    <row r="7" spans="1:9" x14ac:dyDescent="0.25">
      <c r="A7" s="38" t="s">
        <v>4</v>
      </c>
      <c r="B7" s="41">
        <v>30</v>
      </c>
      <c r="C7" s="41">
        <v>10</v>
      </c>
      <c r="D7" s="41">
        <v>7</v>
      </c>
      <c r="E7" s="41">
        <v>10</v>
      </c>
      <c r="F7" s="41">
        <f t="shared" si="0"/>
        <v>57</v>
      </c>
      <c r="G7" s="42">
        <f t="shared" si="1"/>
        <v>52.631578947368418</v>
      </c>
      <c r="H7" s="42">
        <f t="shared" si="2"/>
        <v>29.82456140350877</v>
      </c>
      <c r="I7" s="42">
        <f t="shared" si="3"/>
        <v>70.175438596491233</v>
      </c>
    </row>
    <row r="8" spans="1:9" x14ac:dyDescent="0.25">
      <c r="A8" s="38" t="s">
        <v>23</v>
      </c>
      <c r="B8" s="41">
        <v>31</v>
      </c>
      <c r="C8" s="41">
        <v>11</v>
      </c>
      <c r="D8" s="41">
        <v>8</v>
      </c>
      <c r="E8" s="41">
        <v>11</v>
      </c>
      <c r="F8" s="41">
        <f t="shared" si="0"/>
        <v>61</v>
      </c>
      <c r="G8" s="42">
        <f t="shared" si="1"/>
        <v>50.819672131147541</v>
      </c>
      <c r="H8" s="42">
        <f t="shared" si="2"/>
        <v>31.147540983606557</v>
      </c>
      <c r="I8" s="42">
        <f t="shared" si="3"/>
        <v>68.852459016393439</v>
      </c>
    </row>
    <row r="9" spans="1:9" x14ac:dyDescent="0.25">
      <c r="A9" s="38" t="s">
        <v>7</v>
      </c>
      <c r="B9" s="41">
        <v>32</v>
      </c>
      <c r="C9" s="41">
        <v>12</v>
      </c>
      <c r="D9" s="41">
        <v>9</v>
      </c>
      <c r="E9" s="41">
        <v>12</v>
      </c>
      <c r="F9" s="41">
        <f t="shared" si="0"/>
        <v>65</v>
      </c>
      <c r="G9" s="42">
        <f t="shared" si="1"/>
        <v>49.230769230769234</v>
      </c>
      <c r="H9" s="42">
        <f t="shared" si="2"/>
        <v>32.307692307692307</v>
      </c>
      <c r="I9" s="42">
        <f t="shared" si="3"/>
        <v>67.692307692307693</v>
      </c>
    </row>
    <row r="10" spans="1:9" x14ac:dyDescent="0.25">
      <c r="A10" s="38" t="s">
        <v>27</v>
      </c>
      <c r="B10" s="41">
        <v>33</v>
      </c>
      <c r="C10" s="41">
        <v>13</v>
      </c>
      <c r="D10" s="41">
        <v>10</v>
      </c>
      <c r="E10" s="41">
        <v>13</v>
      </c>
      <c r="F10" s="41">
        <f t="shared" si="0"/>
        <v>69</v>
      </c>
      <c r="G10" s="42">
        <f t="shared" si="1"/>
        <v>47.826086956521742</v>
      </c>
      <c r="H10" s="42">
        <f t="shared" si="2"/>
        <v>33.333333333333336</v>
      </c>
      <c r="I10" s="42">
        <f t="shared" si="3"/>
        <v>66.666666666666671</v>
      </c>
    </row>
    <row r="11" spans="1:9" x14ac:dyDescent="0.25">
      <c r="A11" s="38" t="s">
        <v>2</v>
      </c>
      <c r="B11" s="41">
        <v>34</v>
      </c>
      <c r="C11" s="41">
        <v>14</v>
      </c>
      <c r="D11" s="41">
        <v>11</v>
      </c>
      <c r="E11" s="41">
        <v>14</v>
      </c>
      <c r="F11" s="41">
        <f t="shared" si="0"/>
        <v>73</v>
      </c>
      <c r="G11" s="42">
        <f t="shared" si="1"/>
        <v>46.575342465753423</v>
      </c>
      <c r="H11" s="42">
        <f t="shared" si="2"/>
        <v>34.246575342465754</v>
      </c>
      <c r="I11" s="42">
        <f t="shared" si="3"/>
        <v>65.753424657534254</v>
      </c>
    </row>
    <row r="12" spans="1:9" x14ac:dyDescent="0.25">
      <c r="A12" s="38" t="s">
        <v>14</v>
      </c>
      <c r="B12" s="41">
        <v>35</v>
      </c>
      <c r="C12" s="41">
        <v>15</v>
      </c>
      <c r="D12" s="41">
        <v>12</v>
      </c>
      <c r="E12" s="41">
        <v>15</v>
      </c>
      <c r="F12" s="41">
        <f t="shared" si="0"/>
        <v>77</v>
      </c>
      <c r="G12" s="42">
        <f t="shared" si="1"/>
        <v>45.454545454545453</v>
      </c>
      <c r="H12" s="42">
        <f t="shared" si="2"/>
        <v>35.064935064935064</v>
      </c>
      <c r="I12" s="42">
        <f t="shared" si="3"/>
        <v>64.935064935064929</v>
      </c>
    </row>
    <row r="13" spans="1:9" x14ac:dyDescent="0.25">
      <c r="A13" s="38" t="s">
        <v>16</v>
      </c>
      <c r="B13" s="41">
        <v>36</v>
      </c>
      <c r="C13" s="41">
        <v>16</v>
      </c>
      <c r="D13" s="41">
        <v>13</v>
      </c>
      <c r="E13" s="41">
        <v>16</v>
      </c>
      <c r="F13" s="41">
        <f t="shared" si="0"/>
        <v>81</v>
      </c>
      <c r="G13" s="42">
        <f t="shared" si="1"/>
        <v>44.444444444444443</v>
      </c>
      <c r="H13" s="42">
        <f t="shared" si="2"/>
        <v>35.802469135802468</v>
      </c>
      <c r="I13" s="42">
        <f t="shared" si="3"/>
        <v>64.197530864197532</v>
      </c>
    </row>
    <row r="14" spans="1:9" x14ac:dyDescent="0.25">
      <c r="A14" s="38" t="s">
        <v>19</v>
      </c>
      <c r="B14" s="41">
        <v>37</v>
      </c>
      <c r="C14" s="41">
        <v>17</v>
      </c>
      <c r="D14" s="41">
        <v>14</v>
      </c>
      <c r="E14" s="41">
        <v>17</v>
      </c>
      <c r="F14" s="41">
        <f t="shared" si="0"/>
        <v>85</v>
      </c>
      <c r="G14" s="42">
        <f t="shared" si="1"/>
        <v>43.529411764705884</v>
      </c>
      <c r="H14" s="42">
        <f t="shared" si="2"/>
        <v>36.470588235294116</v>
      </c>
      <c r="I14" s="42">
        <f t="shared" si="3"/>
        <v>63.529411764705884</v>
      </c>
    </row>
    <row r="15" spans="1:9" x14ac:dyDescent="0.25">
      <c r="A15" s="38" t="s">
        <v>21</v>
      </c>
      <c r="B15" s="41">
        <v>38</v>
      </c>
      <c r="C15" s="41">
        <v>18</v>
      </c>
      <c r="D15" s="41">
        <v>15</v>
      </c>
      <c r="E15" s="41">
        <v>18</v>
      </c>
      <c r="F15" s="41">
        <f t="shared" si="0"/>
        <v>89</v>
      </c>
      <c r="G15" s="42">
        <f t="shared" si="1"/>
        <v>42.696629213483149</v>
      </c>
      <c r="H15" s="42">
        <f t="shared" si="2"/>
        <v>37.078651685393261</v>
      </c>
      <c r="I15" s="42">
        <f t="shared" si="3"/>
        <v>62.921348314606739</v>
      </c>
    </row>
    <row r="16" spans="1:9" x14ac:dyDescent="0.25">
      <c r="A16" s="38" t="s">
        <v>11</v>
      </c>
      <c r="B16" s="41">
        <v>39</v>
      </c>
      <c r="C16" s="41">
        <v>19</v>
      </c>
      <c r="D16" s="41">
        <v>16</v>
      </c>
      <c r="E16" s="41">
        <v>19</v>
      </c>
      <c r="F16" s="41">
        <f t="shared" si="0"/>
        <v>93</v>
      </c>
      <c r="G16" s="42">
        <f t="shared" si="1"/>
        <v>41.935483870967744</v>
      </c>
      <c r="H16" s="42">
        <f t="shared" si="2"/>
        <v>37.634408602150536</v>
      </c>
      <c r="I16" s="42">
        <f t="shared" si="3"/>
        <v>62.365591397849464</v>
      </c>
    </row>
    <row r="17" spans="1:9" x14ac:dyDescent="0.25">
      <c r="A17" s="38" t="s">
        <v>13</v>
      </c>
      <c r="B17" s="41">
        <v>40</v>
      </c>
      <c r="C17" s="41">
        <v>20</v>
      </c>
      <c r="D17" s="41">
        <v>17</v>
      </c>
      <c r="E17" s="41">
        <v>20</v>
      </c>
      <c r="F17" s="41">
        <f t="shared" si="0"/>
        <v>97</v>
      </c>
      <c r="G17" s="42">
        <f t="shared" si="1"/>
        <v>41.237113402061858</v>
      </c>
      <c r="H17" s="42">
        <f t="shared" si="2"/>
        <v>38.144329896907216</v>
      </c>
      <c r="I17" s="42">
        <f t="shared" si="3"/>
        <v>61.855670103092784</v>
      </c>
    </row>
    <row r="18" spans="1:9" x14ac:dyDescent="0.25">
      <c r="A18" s="38" t="s">
        <v>17</v>
      </c>
      <c r="B18" s="41">
        <v>41</v>
      </c>
      <c r="C18" s="41">
        <v>21</v>
      </c>
      <c r="D18" s="41">
        <v>18</v>
      </c>
      <c r="E18" s="41">
        <v>21</v>
      </c>
      <c r="F18" s="41">
        <f t="shared" si="0"/>
        <v>101</v>
      </c>
      <c r="G18" s="42">
        <f t="shared" si="1"/>
        <v>40.594059405940591</v>
      </c>
      <c r="H18" s="42">
        <f t="shared" si="2"/>
        <v>38.613861386138616</v>
      </c>
      <c r="I18" s="42">
        <f t="shared" si="3"/>
        <v>61.386138613861384</v>
      </c>
    </row>
    <row r="19" spans="1:9" x14ac:dyDescent="0.25">
      <c r="A19" s="38" t="s">
        <v>28</v>
      </c>
      <c r="B19" s="41">
        <v>42</v>
      </c>
      <c r="C19" s="41">
        <v>22</v>
      </c>
      <c r="D19" s="41">
        <v>19</v>
      </c>
      <c r="E19" s="41">
        <v>22</v>
      </c>
      <c r="F19" s="41">
        <f t="shared" si="0"/>
        <v>105</v>
      </c>
      <c r="G19" s="42">
        <f t="shared" si="1"/>
        <v>40</v>
      </c>
      <c r="H19" s="42">
        <f t="shared" si="2"/>
        <v>39.047619047619051</v>
      </c>
      <c r="I19" s="42">
        <f t="shared" si="3"/>
        <v>60.952380952380949</v>
      </c>
    </row>
    <row r="20" spans="1:9" x14ac:dyDescent="0.25">
      <c r="A20" s="38" t="s">
        <v>33</v>
      </c>
      <c r="B20" s="41">
        <v>43</v>
      </c>
      <c r="C20" s="41">
        <v>23</v>
      </c>
      <c r="D20" s="41">
        <v>20</v>
      </c>
      <c r="E20" s="41">
        <v>23</v>
      </c>
      <c r="F20" s="41">
        <f t="shared" si="0"/>
        <v>109</v>
      </c>
      <c r="G20" s="42">
        <f t="shared" si="1"/>
        <v>39.449541284403672</v>
      </c>
      <c r="H20" s="42">
        <f t="shared" si="2"/>
        <v>39.449541284403672</v>
      </c>
      <c r="I20" s="42">
        <f t="shared" si="3"/>
        <v>60.550458715596328</v>
      </c>
    </row>
    <row r="21" spans="1:9" x14ac:dyDescent="0.25">
      <c r="A21" s="38" t="s">
        <v>26</v>
      </c>
      <c r="B21" s="41">
        <v>44</v>
      </c>
      <c r="C21" s="41">
        <v>24</v>
      </c>
      <c r="D21" s="41">
        <v>21</v>
      </c>
      <c r="E21" s="41">
        <v>24</v>
      </c>
      <c r="F21" s="41">
        <f t="shared" si="0"/>
        <v>113</v>
      </c>
      <c r="G21" s="42">
        <f t="shared" si="1"/>
        <v>38.938053097345133</v>
      </c>
      <c r="H21" s="42">
        <f t="shared" si="2"/>
        <v>39.823008849557525</v>
      </c>
      <c r="I21" s="42">
        <f t="shared" si="3"/>
        <v>60.176991150442475</v>
      </c>
    </row>
    <row r="22" spans="1:9" x14ac:dyDescent="0.25">
      <c r="A22" s="38" t="s">
        <v>31</v>
      </c>
      <c r="B22" s="41">
        <v>45</v>
      </c>
      <c r="C22" s="41">
        <v>25</v>
      </c>
      <c r="D22" s="41">
        <v>22</v>
      </c>
      <c r="E22" s="41">
        <v>25</v>
      </c>
      <c r="F22" s="41">
        <f t="shared" si="0"/>
        <v>117</v>
      </c>
      <c r="G22" s="42">
        <f t="shared" si="1"/>
        <v>38.46153846153846</v>
      </c>
      <c r="H22" s="42">
        <f t="shared" si="2"/>
        <v>40.17094017094017</v>
      </c>
      <c r="I22" s="42">
        <f t="shared" si="3"/>
        <v>59.82905982905983</v>
      </c>
    </row>
    <row r="23" spans="1:9" x14ac:dyDescent="0.25">
      <c r="A23" s="38" t="s">
        <v>55</v>
      </c>
      <c r="B23" s="41">
        <v>46</v>
      </c>
      <c r="C23" s="41">
        <v>26</v>
      </c>
      <c r="D23" s="41">
        <v>23</v>
      </c>
      <c r="E23" s="41">
        <v>26</v>
      </c>
      <c r="F23" s="41">
        <f t="shared" si="0"/>
        <v>121</v>
      </c>
      <c r="G23" s="42">
        <f t="shared" si="1"/>
        <v>38.016528925619838</v>
      </c>
      <c r="H23" s="42">
        <f t="shared" si="2"/>
        <v>40.495867768595041</v>
      </c>
      <c r="I23" s="42">
        <f t="shared" si="3"/>
        <v>59.504132231404959</v>
      </c>
    </row>
    <row r="24" spans="1:9" x14ac:dyDescent="0.25">
      <c r="A24" s="38" t="s">
        <v>9</v>
      </c>
      <c r="B24" s="41">
        <v>47</v>
      </c>
      <c r="C24" s="41">
        <v>27</v>
      </c>
      <c r="D24" s="41">
        <v>24</v>
      </c>
      <c r="E24" s="41">
        <v>27</v>
      </c>
      <c r="F24" s="41">
        <f t="shared" si="0"/>
        <v>125</v>
      </c>
      <c r="G24" s="42">
        <f t="shared" si="1"/>
        <v>37.6</v>
      </c>
      <c r="H24" s="42">
        <f t="shared" si="2"/>
        <v>40.799999999999997</v>
      </c>
      <c r="I24" s="42">
        <f t="shared" si="3"/>
        <v>59.2</v>
      </c>
    </row>
    <row r="25" spans="1:9" x14ac:dyDescent="0.25">
      <c r="A25" s="38" t="s">
        <v>15</v>
      </c>
      <c r="B25" s="41">
        <v>48</v>
      </c>
      <c r="C25" s="41">
        <v>28</v>
      </c>
      <c r="D25" s="41">
        <v>25</v>
      </c>
      <c r="E25" s="41">
        <v>28</v>
      </c>
      <c r="F25" s="41">
        <f t="shared" si="0"/>
        <v>129</v>
      </c>
      <c r="G25" s="42">
        <f t="shared" si="1"/>
        <v>37.209302325581397</v>
      </c>
      <c r="H25" s="42">
        <f t="shared" si="2"/>
        <v>41.085271317829459</v>
      </c>
      <c r="I25" s="42">
        <f t="shared" si="3"/>
        <v>58.914728682170541</v>
      </c>
    </row>
    <row r="26" spans="1:9" x14ac:dyDescent="0.25">
      <c r="A26" s="38" t="s">
        <v>1</v>
      </c>
      <c r="B26" s="41">
        <v>49</v>
      </c>
      <c r="C26" s="41">
        <v>29</v>
      </c>
      <c r="D26" s="41">
        <v>26</v>
      </c>
      <c r="E26" s="41">
        <v>29</v>
      </c>
      <c r="F26" s="41">
        <f t="shared" si="0"/>
        <v>133</v>
      </c>
      <c r="G26" s="42">
        <f t="shared" si="1"/>
        <v>36.842105263157897</v>
      </c>
      <c r="H26" s="42">
        <f t="shared" si="2"/>
        <v>41.353383458646618</v>
      </c>
      <c r="I26" s="42">
        <f t="shared" si="3"/>
        <v>58.646616541353382</v>
      </c>
    </row>
    <row r="27" spans="1:9" x14ac:dyDescent="0.25">
      <c r="A27" s="38" t="s">
        <v>10</v>
      </c>
      <c r="B27" s="41">
        <v>50</v>
      </c>
      <c r="C27" s="41">
        <v>30</v>
      </c>
      <c r="D27" s="41">
        <v>27</v>
      </c>
      <c r="E27" s="41">
        <v>30</v>
      </c>
      <c r="F27" s="41">
        <f t="shared" si="0"/>
        <v>137</v>
      </c>
      <c r="G27" s="42">
        <f t="shared" si="1"/>
        <v>36.496350364963504</v>
      </c>
      <c r="H27" s="42">
        <f t="shared" si="2"/>
        <v>41.605839416058394</v>
      </c>
      <c r="I27" s="42">
        <f t="shared" si="3"/>
        <v>58.394160583941606</v>
      </c>
    </row>
    <row r="28" spans="1:9" x14ac:dyDescent="0.25">
      <c r="A28" s="38" t="s">
        <v>18</v>
      </c>
      <c r="B28" s="41">
        <v>51</v>
      </c>
      <c r="C28" s="41">
        <v>31</v>
      </c>
      <c r="D28" s="41">
        <v>28</v>
      </c>
      <c r="E28" s="41">
        <v>31</v>
      </c>
      <c r="F28" s="41">
        <f t="shared" si="0"/>
        <v>141</v>
      </c>
      <c r="G28" s="42">
        <f t="shared" si="1"/>
        <v>36.170212765957444</v>
      </c>
      <c r="H28" s="42">
        <f t="shared" si="2"/>
        <v>41.843971631205676</v>
      </c>
      <c r="I28" s="42">
        <f t="shared" si="3"/>
        <v>58.156028368794324</v>
      </c>
    </row>
    <row r="29" spans="1:9" x14ac:dyDescent="0.25">
      <c r="A29" s="38" t="s">
        <v>5</v>
      </c>
      <c r="B29" s="41">
        <v>52</v>
      </c>
      <c r="C29" s="41">
        <v>32</v>
      </c>
      <c r="D29" s="41">
        <v>29</v>
      </c>
      <c r="E29" s="41">
        <v>32</v>
      </c>
      <c r="F29" s="41">
        <f t="shared" si="0"/>
        <v>145</v>
      </c>
      <c r="G29" s="42">
        <f t="shared" si="1"/>
        <v>35.862068965517238</v>
      </c>
      <c r="H29" s="42">
        <f t="shared" si="2"/>
        <v>42.068965517241381</v>
      </c>
      <c r="I29" s="42">
        <f t="shared" si="3"/>
        <v>57.931034482758619</v>
      </c>
    </row>
    <row r="30" spans="1:9" x14ac:dyDescent="0.25">
      <c r="A30" s="38" t="s">
        <v>67</v>
      </c>
      <c r="B30" s="41">
        <v>53</v>
      </c>
      <c r="C30" s="41">
        <v>33</v>
      </c>
      <c r="D30" s="41">
        <v>30</v>
      </c>
      <c r="E30" s="41">
        <v>33</v>
      </c>
      <c r="F30" s="41">
        <f t="shared" si="0"/>
        <v>149</v>
      </c>
      <c r="G30" s="42">
        <f t="shared" si="1"/>
        <v>35.570469798657719</v>
      </c>
      <c r="H30" s="42">
        <f t="shared" si="2"/>
        <v>42.281879194630875</v>
      </c>
      <c r="I30" s="42">
        <f t="shared" si="3"/>
        <v>57.718120805369125</v>
      </c>
    </row>
    <row r="31" spans="1:9" x14ac:dyDescent="0.25">
      <c r="A31" s="38" t="s">
        <v>54</v>
      </c>
      <c r="B31" s="41">
        <v>54</v>
      </c>
      <c r="C31" s="41">
        <v>34</v>
      </c>
      <c r="D31" s="41">
        <v>31</v>
      </c>
      <c r="E31" s="41">
        <v>34</v>
      </c>
      <c r="F31" s="41">
        <f t="shared" si="0"/>
        <v>153</v>
      </c>
      <c r="G31" s="42">
        <f t="shared" si="1"/>
        <v>35.294117647058826</v>
      </c>
      <c r="H31" s="42">
        <f t="shared" si="2"/>
        <v>42.483660130718953</v>
      </c>
      <c r="I31" s="42">
        <f t="shared" si="3"/>
        <v>57.516339869281047</v>
      </c>
    </row>
    <row r="32" spans="1:9" x14ac:dyDescent="0.25">
      <c r="A32" s="38" t="s">
        <v>56</v>
      </c>
      <c r="B32" s="41">
        <v>55</v>
      </c>
      <c r="C32" s="41">
        <v>35</v>
      </c>
      <c r="D32" s="41">
        <v>32</v>
      </c>
      <c r="E32" s="41">
        <v>35</v>
      </c>
      <c r="F32" s="41">
        <f t="shared" si="0"/>
        <v>157</v>
      </c>
      <c r="G32" s="42">
        <f t="shared" si="1"/>
        <v>35.031847133757964</v>
      </c>
      <c r="H32" s="42">
        <f t="shared" si="2"/>
        <v>42.675159235668787</v>
      </c>
      <c r="I32" s="42">
        <f t="shared" si="3"/>
        <v>57.324840764331213</v>
      </c>
    </row>
    <row r="33" spans="1:9" x14ac:dyDescent="0.25">
      <c r="A33" s="38" t="s">
        <v>25</v>
      </c>
      <c r="B33" s="41">
        <v>56</v>
      </c>
      <c r="C33" s="41">
        <v>36</v>
      </c>
      <c r="D33" s="41">
        <v>33</v>
      </c>
      <c r="E33" s="41">
        <v>36</v>
      </c>
      <c r="F33" s="41">
        <f t="shared" si="0"/>
        <v>161</v>
      </c>
      <c r="G33" s="42">
        <f t="shared" si="1"/>
        <v>34.782608695652172</v>
      </c>
      <c r="H33" s="42">
        <f t="shared" si="2"/>
        <v>42.857142857142854</v>
      </c>
      <c r="I33" s="42">
        <f t="shared" si="3"/>
        <v>57.142857142857146</v>
      </c>
    </row>
    <row r="34" spans="1:9" x14ac:dyDescent="0.25">
      <c r="A34" s="38" t="s">
        <v>8</v>
      </c>
      <c r="B34" s="41">
        <v>57</v>
      </c>
      <c r="C34" s="41">
        <v>37</v>
      </c>
      <c r="D34" s="41">
        <v>34</v>
      </c>
      <c r="E34" s="41">
        <v>37</v>
      </c>
      <c r="F34" s="41">
        <f t="shared" si="0"/>
        <v>165</v>
      </c>
      <c r="G34" s="42">
        <f t="shared" si="1"/>
        <v>34.545454545454547</v>
      </c>
      <c r="H34" s="42">
        <f t="shared" si="2"/>
        <v>43.030303030303031</v>
      </c>
      <c r="I34" s="42">
        <f t="shared" si="3"/>
        <v>56.969696969696969</v>
      </c>
    </row>
    <row r="35" spans="1:9" x14ac:dyDescent="0.25">
      <c r="A35" s="38" t="s">
        <v>22</v>
      </c>
      <c r="B35" s="41">
        <v>58</v>
      </c>
      <c r="C35" s="41">
        <v>38</v>
      </c>
      <c r="D35" s="41">
        <v>35</v>
      </c>
      <c r="E35" s="41">
        <v>38</v>
      </c>
      <c r="F35" s="41">
        <f t="shared" si="0"/>
        <v>169</v>
      </c>
      <c r="G35" s="42">
        <f t="shared" si="1"/>
        <v>34.319526627218934</v>
      </c>
      <c r="H35" s="42">
        <f t="shared" si="2"/>
        <v>43.19526627218935</v>
      </c>
      <c r="I35" s="42">
        <f t="shared" si="3"/>
        <v>56.80473372781065</v>
      </c>
    </row>
    <row r="36" spans="1:9" x14ac:dyDescent="0.25">
      <c r="A36" s="38" t="s">
        <v>3</v>
      </c>
      <c r="B36" s="41">
        <v>59</v>
      </c>
      <c r="C36" s="41">
        <v>39</v>
      </c>
      <c r="D36" s="41">
        <v>36</v>
      </c>
      <c r="E36" s="41">
        <v>39</v>
      </c>
      <c r="F36" s="41">
        <f t="shared" si="0"/>
        <v>173</v>
      </c>
      <c r="G36" s="42">
        <f t="shared" si="1"/>
        <v>34.104046242774565</v>
      </c>
      <c r="H36" s="42">
        <f t="shared" si="2"/>
        <v>43.352601156069362</v>
      </c>
      <c r="I36" s="42">
        <f t="shared" si="3"/>
        <v>56.647398843930638</v>
      </c>
    </row>
    <row r="37" spans="1:9" x14ac:dyDescent="0.25">
      <c r="A37" s="38" t="s">
        <v>24</v>
      </c>
      <c r="B37" s="41">
        <v>60</v>
      </c>
      <c r="C37" s="41">
        <v>40</v>
      </c>
      <c r="D37" s="41">
        <v>37</v>
      </c>
      <c r="E37" s="41">
        <v>40</v>
      </c>
      <c r="F37" s="41">
        <f t="shared" si="0"/>
        <v>177</v>
      </c>
      <c r="G37" s="42">
        <f t="shared" si="1"/>
        <v>33.898305084745765</v>
      </c>
      <c r="H37" s="42">
        <f t="shared" si="2"/>
        <v>43.502824858757059</v>
      </c>
      <c r="I37" s="42">
        <f t="shared" si="3"/>
        <v>56.497175141242941</v>
      </c>
    </row>
    <row r="38" spans="1:9" x14ac:dyDescent="0.25">
      <c r="A38" s="38" t="s">
        <v>29</v>
      </c>
      <c r="B38" s="41">
        <v>61</v>
      </c>
      <c r="C38" s="41">
        <v>41</v>
      </c>
      <c r="D38" s="41">
        <v>38</v>
      </c>
      <c r="E38" s="41">
        <v>41</v>
      </c>
      <c r="F38" s="41">
        <f t="shared" si="0"/>
        <v>181</v>
      </c>
      <c r="G38" s="42">
        <f t="shared" si="1"/>
        <v>33.701657458563538</v>
      </c>
      <c r="H38" s="42">
        <f t="shared" si="2"/>
        <v>43.646408839779006</v>
      </c>
      <c r="I38" s="42">
        <f t="shared" si="3"/>
        <v>56.353591160220994</v>
      </c>
    </row>
    <row r="39" spans="1:9" x14ac:dyDescent="0.25">
      <c r="A39" s="38" t="s">
        <v>30</v>
      </c>
      <c r="B39" s="41">
        <v>62</v>
      </c>
      <c r="C39" s="41">
        <v>42</v>
      </c>
      <c r="D39" s="41">
        <v>39</v>
      </c>
      <c r="E39" s="41">
        <v>42</v>
      </c>
      <c r="F39" s="41">
        <f t="shared" si="0"/>
        <v>185</v>
      </c>
      <c r="G39" s="42">
        <f t="shared" si="1"/>
        <v>33.513513513513516</v>
      </c>
      <c r="H39" s="42">
        <f t="shared" si="2"/>
        <v>43.783783783783782</v>
      </c>
      <c r="I39" s="42">
        <f t="shared" si="3"/>
        <v>56.216216216216218</v>
      </c>
    </row>
  </sheetData>
  <pageMargins left="0.7" right="0.7" top="0.75" bottom="0.75" header="0.3" footer="0.3"/>
  <pageSetup orientation="portrait" r:id="rId1"/>
  <headerFooter>
    <oddFooter>&amp;LINTERNAL</oddFooter>
    <evenFooter>&amp;LINTERNAL</evenFooter>
    <firstFooter>&amp;LINTERNAL</first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9" sqref="B9"/>
    </sheetView>
  </sheetViews>
  <sheetFormatPr defaultRowHeight="15" x14ac:dyDescent="0.25"/>
  <cols>
    <col min="1" max="1" width="12.140625" style="16" customWidth="1"/>
    <col min="2" max="2" width="18.42578125" style="33" customWidth="1"/>
    <col min="3" max="3" width="17" style="33" customWidth="1"/>
    <col min="4" max="4" width="22.42578125" style="33" customWidth="1"/>
    <col min="5" max="5" width="18.140625" style="33" customWidth="1"/>
    <col min="6" max="16384" width="9.140625" style="33"/>
  </cols>
  <sheetData>
    <row r="1" spans="1:5" x14ac:dyDescent="0.25">
      <c r="A1" s="15" t="s">
        <v>34</v>
      </c>
      <c r="B1" s="39" t="s">
        <v>131</v>
      </c>
      <c r="C1" s="39" t="s">
        <v>134</v>
      </c>
      <c r="D1" s="39" t="s">
        <v>133</v>
      </c>
      <c r="E1" s="39" t="s">
        <v>132</v>
      </c>
    </row>
    <row r="2" spans="1:5" x14ac:dyDescent="0.25">
      <c r="A2" s="38" t="s">
        <v>20</v>
      </c>
      <c r="B2" s="41">
        <v>4</v>
      </c>
      <c r="C2" s="41">
        <v>7</v>
      </c>
      <c r="D2" s="41">
        <v>9</v>
      </c>
      <c r="E2" s="41">
        <f>SUM(B2,C2,D2)</f>
        <v>20</v>
      </c>
    </row>
    <row r="3" spans="1:5" x14ac:dyDescent="0.25">
      <c r="A3" s="38" t="s">
        <v>32</v>
      </c>
      <c r="B3" s="41">
        <v>3</v>
      </c>
      <c r="C3" s="41">
        <v>8</v>
      </c>
      <c r="D3" s="41">
        <v>15</v>
      </c>
      <c r="E3" s="41">
        <f t="shared" ref="E3:E19" si="0">SUM(B3,C3,D3)</f>
        <v>26</v>
      </c>
    </row>
    <row r="4" spans="1:5" x14ac:dyDescent="0.25">
      <c r="A4" s="38" t="s">
        <v>6</v>
      </c>
      <c r="B4" s="41">
        <v>2</v>
      </c>
      <c r="C4" s="41">
        <v>9</v>
      </c>
      <c r="D4" s="41">
        <v>21</v>
      </c>
      <c r="E4" s="41">
        <f t="shared" si="0"/>
        <v>32</v>
      </c>
    </row>
    <row r="5" spans="1:5" x14ac:dyDescent="0.25">
      <c r="A5" s="38" t="s">
        <v>0</v>
      </c>
      <c r="B5" s="41">
        <v>1</v>
      </c>
      <c r="C5" s="41">
        <v>10</v>
      </c>
      <c r="D5" s="41">
        <v>27</v>
      </c>
      <c r="E5" s="41">
        <f t="shared" ref="E5:E9" si="1">SUM(B5,C5,D5)</f>
        <v>38</v>
      </c>
    </row>
    <row r="6" spans="1:5" x14ac:dyDescent="0.25">
      <c r="A6" s="38" t="s">
        <v>12</v>
      </c>
      <c r="B6" s="41">
        <v>0</v>
      </c>
      <c r="C6" s="41">
        <v>11</v>
      </c>
      <c r="D6" s="41">
        <v>33</v>
      </c>
      <c r="E6" s="41">
        <f t="shared" si="1"/>
        <v>44</v>
      </c>
    </row>
    <row r="7" spans="1:5" x14ac:dyDescent="0.25">
      <c r="A7" s="38" t="s">
        <v>4</v>
      </c>
      <c r="B7" s="41">
        <v>5</v>
      </c>
      <c r="C7" s="41">
        <v>12</v>
      </c>
      <c r="D7" s="41">
        <v>39</v>
      </c>
      <c r="E7" s="41">
        <f t="shared" si="1"/>
        <v>56</v>
      </c>
    </row>
    <row r="8" spans="1:5" x14ac:dyDescent="0.25">
      <c r="A8" s="38" t="s">
        <v>23</v>
      </c>
      <c r="B8" s="41">
        <v>9</v>
      </c>
      <c r="C8" s="41">
        <v>13</v>
      </c>
      <c r="D8" s="41">
        <v>45</v>
      </c>
      <c r="E8" s="41">
        <f t="shared" si="1"/>
        <v>67</v>
      </c>
    </row>
    <row r="9" spans="1:5" x14ac:dyDescent="0.25">
      <c r="A9" s="38" t="s">
        <v>7</v>
      </c>
      <c r="B9" s="41">
        <v>1</v>
      </c>
      <c r="C9" s="41">
        <v>14</v>
      </c>
      <c r="D9" s="41">
        <v>51</v>
      </c>
      <c r="E9" s="41">
        <f t="shared" si="1"/>
        <v>66</v>
      </c>
    </row>
    <row r="10" spans="1:5" x14ac:dyDescent="0.25">
      <c r="A10" s="38" t="s">
        <v>27</v>
      </c>
      <c r="B10" s="41">
        <v>6</v>
      </c>
      <c r="C10" s="41">
        <v>7</v>
      </c>
      <c r="D10" s="41">
        <v>9</v>
      </c>
      <c r="E10" s="41">
        <f t="shared" si="0"/>
        <v>22</v>
      </c>
    </row>
    <row r="11" spans="1:5" x14ac:dyDescent="0.25">
      <c r="A11" s="38" t="s">
        <v>2</v>
      </c>
      <c r="B11" s="41">
        <v>6</v>
      </c>
      <c r="C11" s="41">
        <v>7</v>
      </c>
      <c r="D11" s="41">
        <v>9</v>
      </c>
      <c r="E11" s="41">
        <f t="shared" si="0"/>
        <v>22</v>
      </c>
    </row>
    <row r="12" spans="1:5" x14ac:dyDescent="0.25">
      <c r="A12" s="38" t="s">
        <v>14</v>
      </c>
      <c r="B12" s="41">
        <v>6</v>
      </c>
      <c r="C12" s="41">
        <v>7</v>
      </c>
      <c r="D12" s="41">
        <v>9</v>
      </c>
      <c r="E12" s="41">
        <f t="shared" si="0"/>
        <v>22</v>
      </c>
    </row>
    <row r="13" spans="1:5" x14ac:dyDescent="0.25">
      <c r="A13" s="38" t="s">
        <v>16</v>
      </c>
      <c r="B13" s="41">
        <v>6</v>
      </c>
      <c r="C13" s="41">
        <v>7</v>
      </c>
      <c r="D13" s="41">
        <v>9</v>
      </c>
      <c r="E13" s="41">
        <f t="shared" si="0"/>
        <v>22</v>
      </c>
    </row>
    <row r="14" spans="1:5" x14ac:dyDescent="0.25">
      <c r="A14" s="38" t="s">
        <v>19</v>
      </c>
      <c r="B14" s="41">
        <v>6</v>
      </c>
      <c r="C14" s="41">
        <v>7</v>
      </c>
      <c r="D14" s="41">
        <v>9</v>
      </c>
      <c r="E14" s="41">
        <f t="shared" si="0"/>
        <v>22</v>
      </c>
    </row>
    <row r="15" spans="1:5" x14ac:dyDescent="0.25">
      <c r="A15" s="38" t="s">
        <v>21</v>
      </c>
      <c r="B15" s="41">
        <v>6</v>
      </c>
      <c r="C15" s="41">
        <v>7</v>
      </c>
      <c r="D15" s="41">
        <v>9</v>
      </c>
      <c r="E15" s="41">
        <f t="shared" si="0"/>
        <v>22</v>
      </c>
    </row>
    <row r="16" spans="1:5" x14ac:dyDescent="0.25">
      <c r="A16" s="38" t="s">
        <v>11</v>
      </c>
      <c r="B16" s="41">
        <v>6</v>
      </c>
      <c r="C16" s="41">
        <v>7</v>
      </c>
      <c r="D16" s="41">
        <v>9</v>
      </c>
      <c r="E16" s="41">
        <f t="shared" si="0"/>
        <v>22</v>
      </c>
    </row>
    <row r="17" spans="1:5" x14ac:dyDescent="0.25">
      <c r="A17" s="38" t="s">
        <v>13</v>
      </c>
      <c r="B17" s="41">
        <v>6</v>
      </c>
      <c r="C17" s="41">
        <v>7</v>
      </c>
      <c r="D17" s="41">
        <v>9</v>
      </c>
      <c r="E17" s="41">
        <f t="shared" si="0"/>
        <v>22</v>
      </c>
    </row>
    <row r="18" spans="1:5" x14ac:dyDescent="0.25">
      <c r="A18" s="38" t="s">
        <v>17</v>
      </c>
      <c r="B18" s="41">
        <v>6</v>
      </c>
      <c r="C18" s="41">
        <v>7</v>
      </c>
      <c r="D18" s="41">
        <v>9</v>
      </c>
      <c r="E18" s="41">
        <f>SUM(B18,C18,D18)</f>
        <v>22</v>
      </c>
    </row>
    <row r="19" spans="1:5" x14ac:dyDescent="0.25">
      <c r="A19" s="38" t="s">
        <v>28</v>
      </c>
      <c r="B19" s="41">
        <v>6</v>
      </c>
      <c r="C19" s="41">
        <v>7</v>
      </c>
      <c r="D19" s="41">
        <v>9</v>
      </c>
      <c r="E19" s="41">
        <f t="shared" si="0"/>
        <v>22</v>
      </c>
    </row>
    <row r="20" spans="1:5" x14ac:dyDescent="0.25">
      <c r="A20" s="38" t="s">
        <v>33</v>
      </c>
      <c r="B20" s="41">
        <v>6</v>
      </c>
      <c r="C20" s="41">
        <v>7</v>
      </c>
      <c r="D20" s="41">
        <v>9</v>
      </c>
      <c r="E20" s="41">
        <f t="shared" ref="E20:E39" si="2">SUM(B20,C20,D20)</f>
        <v>22</v>
      </c>
    </row>
    <row r="21" spans="1:5" x14ac:dyDescent="0.25">
      <c r="A21" s="38" t="s">
        <v>26</v>
      </c>
      <c r="B21" s="41">
        <v>6</v>
      </c>
      <c r="C21" s="41">
        <v>7</v>
      </c>
      <c r="D21" s="41">
        <v>9</v>
      </c>
      <c r="E21" s="41">
        <f t="shared" si="2"/>
        <v>22</v>
      </c>
    </row>
    <row r="22" spans="1:5" x14ac:dyDescent="0.25">
      <c r="A22" s="38" t="s">
        <v>31</v>
      </c>
      <c r="B22" s="41">
        <v>6</v>
      </c>
      <c r="C22" s="41">
        <v>7</v>
      </c>
      <c r="D22" s="41">
        <v>9</v>
      </c>
      <c r="E22" s="41">
        <f t="shared" si="2"/>
        <v>22</v>
      </c>
    </row>
    <row r="23" spans="1:5" ht="25.5" x14ac:dyDescent="0.25">
      <c r="A23" s="38" t="s">
        <v>55</v>
      </c>
      <c r="B23" s="41">
        <v>6</v>
      </c>
      <c r="C23" s="41">
        <v>7</v>
      </c>
      <c r="D23" s="41">
        <v>9</v>
      </c>
      <c r="E23" s="41">
        <f t="shared" si="2"/>
        <v>22</v>
      </c>
    </row>
    <row r="24" spans="1:5" x14ac:dyDescent="0.25">
      <c r="A24" s="38" t="s">
        <v>9</v>
      </c>
      <c r="B24" s="41">
        <v>6</v>
      </c>
      <c r="C24" s="41">
        <v>7</v>
      </c>
      <c r="D24" s="41">
        <v>9</v>
      </c>
      <c r="E24" s="41">
        <f t="shared" si="2"/>
        <v>22</v>
      </c>
    </row>
    <row r="25" spans="1:5" x14ac:dyDescent="0.25">
      <c r="A25" s="38" t="s">
        <v>15</v>
      </c>
      <c r="B25" s="41">
        <v>6</v>
      </c>
      <c r="C25" s="41">
        <v>7</v>
      </c>
      <c r="D25" s="41">
        <v>9</v>
      </c>
      <c r="E25" s="41">
        <f t="shared" si="2"/>
        <v>22</v>
      </c>
    </row>
    <row r="26" spans="1:5" x14ac:dyDescent="0.25">
      <c r="A26" s="38" t="s">
        <v>1</v>
      </c>
      <c r="B26" s="41">
        <v>6</v>
      </c>
      <c r="C26" s="41">
        <v>7</v>
      </c>
      <c r="D26" s="41">
        <v>9</v>
      </c>
      <c r="E26" s="41">
        <f t="shared" si="2"/>
        <v>22</v>
      </c>
    </row>
    <row r="27" spans="1:5" x14ac:dyDescent="0.25">
      <c r="A27" s="38" t="s">
        <v>10</v>
      </c>
      <c r="B27" s="41">
        <v>6</v>
      </c>
      <c r="C27" s="41">
        <v>7</v>
      </c>
      <c r="D27" s="41">
        <v>9</v>
      </c>
      <c r="E27" s="41">
        <f t="shared" si="2"/>
        <v>22</v>
      </c>
    </row>
    <row r="28" spans="1:5" x14ac:dyDescent="0.25">
      <c r="A28" s="38" t="s">
        <v>18</v>
      </c>
      <c r="B28" s="41">
        <v>6</v>
      </c>
      <c r="C28" s="41">
        <v>7</v>
      </c>
      <c r="D28" s="41">
        <v>9</v>
      </c>
      <c r="E28" s="41">
        <f t="shared" si="2"/>
        <v>22</v>
      </c>
    </row>
    <row r="29" spans="1:5" x14ac:dyDescent="0.25">
      <c r="A29" s="38" t="s">
        <v>5</v>
      </c>
      <c r="B29" s="41">
        <v>6</v>
      </c>
      <c r="C29" s="41">
        <v>7</v>
      </c>
      <c r="D29" s="41">
        <v>9</v>
      </c>
      <c r="E29" s="41">
        <f t="shared" si="2"/>
        <v>22</v>
      </c>
    </row>
    <row r="30" spans="1:5" x14ac:dyDescent="0.25">
      <c r="A30" s="38" t="s">
        <v>67</v>
      </c>
      <c r="B30" s="41">
        <v>6</v>
      </c>
      <c r="C30" s="41">
        <v>7</v>
      </c>
      <c r="D30" s="41">
        <v>9</v>
      </c>
      <c r="E30" s="41">
        <f t="shared" si="2"/>
        <v>22</v>
      </c>
    </row>
    <row r="31" spans="1:5" x14ac:dyDescent="0.25">
      <c r="A31" s="38" t="s">
        <v>54</v>
      </c>
      <c r="B31" s="41">
        <v>6</v>
      </c>
      <c r="C31" s="41">
        <v>7</v>
      </c>
      <c r="D31" s="41">
        <v>9</v>
      </c>
      <c r="E31" s="41">
        <f t="shared" si="2"/>
        <v>22</v>
      </c>
    </row>
    <row r="32" spans="1:5" x14ac:dyDescent="0.25">
      <c r="A32" s="38" t="s">
        <v>56</v>
      </c>
      <c r="B32" s="41">
        <v>6</v>
      </c>
      <c r="C32" s="41">
        <v>7</v>
      </c>
      <c r="D32" s="41">
        <v>9</v>
      </c>
      <c r="E32" s="41">
        <f t="shared" si="2"/>
        <v>22</v>
      </c>
    </row>
    <row r="33" spans="1:5" x14ac:dyDescent="0.25">
      <c r="A33" s="38" t="s">
        <v>25</v>
      </c>
      <c r="B33" s="41">
        <v>6</v>
      </c>
      <c r="C33" s="41">
        <v>7</v>
      </c>
      <c r="D33" s="41">
        <v>9</v>
      </c>
      <c r="E33" s="41">
        <f t="shared" si="2"/>
        <v>22</v>
      </c>
    </row>
    <row r="34" spans="1:5" x14ac:dyDescent="0.25">
      <c r="A34" s="38" t="s">
        <v>8</v>
      </c>
      <c r="B34" s="41">
        <v>6</v>
      </c>
      <c r="C34" s="41">
        <v>7</v>
      </c>
      <c r="D34" s="41">
        <v>9</v>
      </c>
      <c r="E34" s="41">
        <f t="shared" si="2"/>
        <v>22</v>
      </c>
    </row>
    <row r="35" spans="1:5" x14ac:dyDescent="0.25">
      <c r="A35" s="38" t="s">
        <v>22</v>
      </c>
      <c r="B35" s="41">
        <v>6</v>
      </c>
      <c r="C35" s="41">
        <v>7</v>
      </c>
      <c r="D35" s="41">
        <v>9</v>
      </c>
      <c r="E35" s="41">
        <f t="shared" si="2"/>
        <v>22</v>
      </c>
    </row>
    <row r="36" spans="1:5" x14ac:dyDescent="0.25">
      <c r="A36" s="38" t="s">
        <v>3</v>
      </c>
      <c r="B36" s="41">
        <v>6</v>
      </c>
      <c r="C36" s="41">
        <v>7</v>
      </c>
      <c r="D36" s="41">
        <v>9</v>
      </c>
      <c r="E36" s="41">
        <f t="shared" si="2"/>
        <v>22</v>
      </c>
    </row>
    <row r="37" spans="1:5" x14ac:dyDescent="0.25">
      <c r="A37" s="38" t="s">
        <v>24</v>
      </c>
      <c r="B37" s="41">
        <v>6</v>
      </c>
      <c r="C37" s="41">
        <v>7</v>
      </c>
      <c r="D37" s="41">
        <v>9</v>
      </c>
      <c r="E37" s="41">
        <f t="shared" si="2"/>
        <v>22</v>
      </c>
    </row>
    <row r="38" spans="1:5" x14ac:dyDescent="0.25">
      <c r="A38" s="38" t="s">
        <v>29</v>
      </c>
      <c r="B38" s="41">
        <v>6</v>
      </c>
      <c r="C38" s="41">
        <v>7</v>
      </c>
      <c r="D38" s="41">
        <v>9</v>
      </c>
      <c r="E38" s="41">
        <f t="shared" si="2"/>
        <v>22</v>
      </c>
    </row>
    <row r="39" spans="1:5" x14ac:dyDescent="0.25">
      <c r="A39" s="38" t="s">
        <v>30</v>
      </c>
      <c r="B39" s="41">
        <v>6</v>
      </c>
      <c r="C39" s="41">
        <v>7</v>
      </c>
      <c r="D39" s="41">
        <v>9</v>
      </c>
      <c r="E39" s="41">
        <f t="shared" si="2"/>
        <v>22</v>
      </c>
    </row>
  </sheetData>
  <pageMargins left="0.7" right="0.7" top="0.75" bottom="0.75" header="0.3" footer="0.3"/>
  <pageSetup orientation="portrait" r:id="rId1"/>
  <headerFooter>
    <oddFooter>&amp;LINTERNAL</oddFooter>
    <evenFooter>&amp;LINTERNAL</evenFooter>
    <firstFooter>&amp;LINTERNAL</first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1387"/>
  <sheetViews>
    <sheetView workbookViewId="0">
      <selection activeCell="L26" sqref="L26"/>
    </sheetView>
  </sheetViews>
  <sheetFormatPr defaultRowHeight="15" x14ac:dyDescent="0.25"/>
  <cols>
    <col min="1" max="1" width="6.28515625" customWidth="1"/>
    <col min="2" max="2" width="7.5703125" customWidth="1"/>
    <col min="3" max="3" width="11" customWidth="1"/>
    <col min="6" max="6" width="8" bestFit="1" customWidth="1"/>
    <col min="9" max="9" width="12.7109375" customWidth="1"/>
    <col min="14" max="52" width="9.140625" style="53"/>
  </cols>
  <sheetData>
    <row r="2" spans="1:13" x14ac:dyDescent="0.25">
      <c r="A2" s="86" t="s">
        <v>213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52"/>
      <c r="M2" s="52"/>
    </row>
    <row r="3" spans="1:13" x14ac:dyDescent="0.25">
      <c r="A3" s="54"/>
      <c r="B3" s="54"/>
      <c r="C3" s="54"/>
      <c r="D3" s="54"/>
      <c r="E3" s="54"/>
      <c r="F3" s="54"/>
      <c r="G3" s="54"/>
      <c r="H3" s="54"/>
      <c r="I3" s="54"/>
      <c r="J3" s="55"/>
      <c r="K3" s="54"/>
      <c r="L3" s="54"/>
      <c r="M3" s="54"/>
    </row>
    <row r="4" spans="1:13" x14ac:dyDescent="0.25">
      <c r="A4" s="83" t="s">
        <v>214</v>
      </c>
      <c r="B4" s="83"/>
      <c r="C4" s="56">
        <v>481</v>
      </c>
      <c r="D4" s="54"/>
      <c r="E4" s="54"/>
      <c r="F4" s="55"/>
      <c r="G4" s="83" t="s">
        <v>215</v>
      </c>
      <c r="H4" s="83"/>
      <c r="I4" s="56" t="s">
        <v>216</v>
      </c>
      <c r="J4" s="55"/>
      <c r="K4" s="54"/>
      <c r="L4" s="54"/>
      <c r="M4" s="54"/>
    </row>
    <row r="5" spans="1:13" x14ac:dyDescent="0.25">
      <c r="A5" s="83" t="s">
        <v>217</v>
      </c>
      <c r="B5" s="83"/>
      <c r="C5" s="57">
        <f>C4-C6+C7</f>
        <v>481</v>
      </c>
      <c r="D5" s="54"/>
      <c r="E5" s="54"/>
      <c r="F5" s="55"/>
      <c r="G5" s="83" t="s">
        <v>218</v>
      </c>
      <c r="H5" s="83"/>
      <c r="I5" s="58">
        <v>43143</v>
      </c>
      <c r="J5" s="55"/>
      <c r="K5" s="54"/>
      <c r="L5" s="54"/>
      <c r="M5" s="54"/>
    </row>
    <row r="6" spans="1:13" x14ac:dyDescent="0.25">
      <c r="A6" s="83" t="s">
        <v>219</v>
      </c>
      <c r="B6" s="83"/>
      <c r="C6" s="57">
        <f>SUM(G11:G75)</f>
        <v>0</v>
      </c>
      <c r="D6" s="54"/>
      <c r="E6" s="54"/>
      <c r="F6" s="55"/>
      <c r="G6" s="83" t="s">
        <v>220</v>
      </c>
      <c r="H6" s="83"/>
      <c r="I6" s="58">
        <v>43147</v>
      </c>
      <c r="J6" s="55"/>
      <c r="K6" s="54"/>
      <c r="L6" s="54"/>
      <c r="M6" s="54"/>
    </row>
    <row r="7" spans="1:13" x14ac:dyDescent="0.25">
      <c r="A7" s="83" t="s">
        <v>221</v>
      </c>
      <c r="B7" s="83"/>
      <c r="C7" s="57">
        <f>SUM(H11:H110)</f>
        <v>0</v>
      </c>
      <c r="D7" s="54"/>
      <c r="E7" s="54"/>
      <c r="F7" s="55"/>
      <c r="G7" s="83" t="s">
        <v>222</v>
      </c>
      <c r="H7" s="83"/>
      <c r="I7" s="59"/>
      <c r="J7" s="55"/>
      <c r="K7" s="54"/>
      <c r="L7" s="54"/>
      <c r="M7" s="54"/>
    </row>
    <row r="8" spans="1:13" x14ac:dyDescent="0.25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</row>
    <row r="9" spans="1:13" x14ac:dyDescent="0.25">
      <c r="A9" s="84" t="s">
        <v>223</v>
      </c>
      <c r="B9" s="85"/>
      <c r="C9" s="60"/>
      <c r="D9" s="61" t="str">
        <f>IF(ISERROR(VLOOKUP($I$10,$I$12:$O$500,2,FALSE))=TRUE," ",VLOOKUP($I$10,$I$12:$O$500,2,FALSE))</f>
        <v xml:space="preserve"> </v>
      </c>
      <c r="E9" s="62" t="str">
        <f>IF(ISERROR(VLOOKUP($I$10,$I$12:$O$500,3,FALSE))=TRUE," ",VLOOKUP($I$10,$I$12:$O$500,3,FALSE))</f>
        <v xml:space="preserve"> </v>
      </c>
      <c r="F9" s="61" t="str">
        <f>IF(ISERROR(VLOOKUP($I$10,$I$12:$O$500,4,FALSE))=TRUE," ",VLOOKUP($I$10,$I$12:$O$500,4,FALSE))</f>
        <v xml:space="preserve"> </v>
      </c>
      <c r="G9" s="61" t="str">
        <f>IF(ISERROR(VLOOKUP($I$10,$I$12:$O$500,5,FALSE))=TRUE," ",VLOOKUP($I$10,$I$12:$O$500,5,FALSE))</f>
        <v xml:space="preserve"> </v>
      </c>
      <c r="H9" s="61" t="str">
        <f>IF(ISERROR(VLOOKUP($I$10,$I$12:$O$500,6,FALSE))=TRUE," ",VLOOKUP($I$10,$I$12:$O$500,6,FALSE))</f>
        <v xml:space="preserve"> </v>
      </c>
      <c r="I9" s="61" t="str">
        <f>IF(ISERROR(VLOOKUP($I$10,$I$12:$O$500,7,FALSE))=TRUE," ",VLOOKUP($I$10,$I$12:$O$500,7,FALSE))</f>
        <v xml:space="preserve"> </v>
      </c>
      <c r="J9" s="61" t="str">
        <f>IF(ISERROR(VLOOKUP($I$10,$I$12:$O$500,8,FALSE))=TRUE," ",VLOOKUP($I$10,$I$12:$O$500,8,FALSE))</f>
        <v xml:space="preserve"> </v>
      </c>
      <c r="K9" s="62" t="str">
        <f>IF(ISERROR(VLOOKUP($I$10,$I$12:$O$500,9,FALSE))=TRUE," ",VLOOKUP($I$10,$I$12:$O$500,9,FALSE))</f>
        <v xml:space="preserve"> </v>
      </c>
      <c r="L9" s="61" t="str">
        <f>IF(ISERROR(VLOOKUP($I$10,$I$12:$P$500,10,FALSE))=TRUE," ",VLOOKUP($I$10,$I$12:$P$500,10,FALSE))</f>
        <v xml:space="preserve"> </v>
      </c>
      <c r="M9" s="61" t="str">
        <f>IF(ISERROR(VLOOKUP($I$10,$I$12:$Q$500,11,FALSE))=TRUE," ",VLOOKUP(($I$10+1),$I$12:$Q$500,11,FALSE))</f>
        <v xml:space="preserve"> </v>
      </c>
    </row>
    <row r="10" spans="1:13" ht="56.25" x14ac:dyDescent="0.25">
      <c r="A10" s="63" t="s">
        <v>224</v>
      </c>
      <c r="B10" s="63" t="s">
        <v>225</v>
      </c>
      <c r="C10" s="64" t="s">
        <v>226</v>
      </c>
      <c r="D10" s="63" t="s">
        <v>227</v>
      </c>
      <c r="E10" s="63" t="s">
        <v>228</v>
      </c>
      <c r="F10" s="63" t="s">
        <v>229</v>
      </c>
      <c r="G10" s="63" t="s">
        <v>230</v>
      </c>
      <c r="H10" s="63" t="s">
        <v>231</v>
      </c>
      <c r="I10" s="63" t="s">
        <v>232</v>
      </c>
      <c r="J10" s="63" t="s">
        <v>233</v>
      </c>
      <c r="K10" s="63" t="s">
        <v>234</v>
      </c>
      <c r="L10" s="63" t="s">
        <v>235</v>
      </c>
      <c r="M10" s="63" t="s">
        <v>236</v>
      </c>
    </row>
    <row r="11" spans="1:13" x14ac:dyDescent="0.25">
      <c r="A11" s="65">
        <v>1</v>
      </c>
      <c r="B11" s="66" t="s">
        <v>237</v>
      </c>
      <c r="C11" s="67">
        <v>43143</v>
      </c>
      <c r="D11" s="68">
        <f>E11*F11</f>
        <v>94.431231912202875</v>
      </c>
      <c r="E11" s="69">
        <v>0.19632272746819723</v>
      </c>
      <c r="F11" s="68">
        <f>C4-G11+H11</f>
        <v>481</v>
      </c>
      <c r="G11" s="68"/>
      <c r="H11" s="70"/>
      <c r="I11" s="68">
        <f>E11*F11</f>
        <v>94.431231912202875</v>
      </c>
      <c r="J11" s="70">
        <v>94</v>
      </c>
      <c r="K11" s="69">
        <f>J11/F11</f>
        <v>0.19542619542619544</v>
      </c>
      <c r="L11" s="70">
        <f>IF(J11&lt;&gt;"",J11,"")</f>
        <v>94</v>
      </c>
      <c r="M11" s="68"/>
    </row>
    <row r="12" spans="1:13" x14ac:dyDescent="0.25">
      <c r="A12" s="65">
        <v>2</v>
      </c>
      <c r="B12" s="66" t="s">
        <v>238</v>
      </c>
      <c r="C12" s="67">
        <v>43144</v>
      </c>
      <c r="D12" s="68">
        <f>(E12-E11)*F12</f>
        <v>203.12661436524311</v>
      </c>
      <c r="E12" s="69">
        <v>0.61862338103419123</v>
      </c>
      <c r="F12" s="68">
        <f>F11-G12+H12</f>
        <v>481</v>
      </c>
      <c r="G12" s="68"/>
      <c r="H12" s="70"/>
      <c r="I12" s="68">
        <f>E12*F12</f>
        <v>297.557846277446</v>
      </c>
      <c r="J12" s="70">
        <v>120</v>
      </c>
      <c r="K12" s="69">
        <f t="shared" ref="K12:K15" si="0">J12/F12</f>
        <v>0.24948024948024949</v>
      </c>
      <c r="L12" s="70">
        <f>IF(J12&lt;&gt;"",J12-J11,"")</f>
        <v>26</v>
      </c>
      <c r="M12" s="68"/>
    </row>
    <row r="13" spans="1:13" x14ac:dyDescent="0.25">
      <c r="A13" s="65">
        <v>3</v>
      </c>
      <c r="B13" s="66" t="s">
        <v>239</v>
      </c>
      <c r="C13" s="67">
        <v>43145</v>
      </c>
      <c r="D13" s="68">
        <f>(E13-E12)*F13</f>
        <v>130.45833190989134</v>
      </c>
      <c r="E13" s="69">
        <v>0.8898465242979986</v>
      </c>
      <c r="F13" s="68">
        <f>F12-G13+H13</f>
        <v>481</v>
      </c>
      <c r="G13" s="68"/>
      <c r="H13" s="70"/>
      <c r="I13" s="68">
        <f>E13*F13</f>
        <v>428.01617818733735</v>
      </c>
      <c r="J13" s="70">
        <v>230</v>
      </c>
      <c r="K13" s="69">
        <f t="shared" si="0"/>
        <v>0.4781704781704782</v>
      </c>
      <c r="L13" s="70">
        <f>IF(J13&lt;&gt;"",J13-J12,"")</f>
        <v>110</v>
      </c>
      <c r="M13" s="68"/>
    </row>
    <row r="14" spans="1:13" x14ac:dyDescent="0.25">
      <c r="A14" s="65">
        <v>4</v>
      </c>
      <c r="B14" s="66" t="s">
        <v>240</v>
      </c>
      <c r="C14" s="67">
        <v>43146</v>
      </c>
      <c r="D14" s="68">
        <f>(E14-E13)*F14</f>
        <v>39.899284240238167</v>
      </c>
      <c r="E14" s="69">
        <v>0.97279721918414863</v>
      </c>
      <c r="F14" s="68">
        <f>F13-G14+H14</f>
        <v>481</v>
      </c>
      <c r="G14" s="68"/>
      <c r="H14" s="70"/>
      <c r="I14" s="68">
        <f>E14*F14</f>
        <v>467.91546242757551</v>
      </c>
      <c r="J14" s="70">
        <v>430</v>
      </c>
      <c r="K14" s="69">
        <f t="shared" si="0"/>
        <v>0.89397089397089402</v>
      </c>
      <c r="L14" s="70">
        <f>IF(J14&lt;&gt;"",J14-J13,"")</f>
        <v>200</v>
      </c>
      <c r="M14" s="68"/>
    </row>
    <row r="15" spans="1:13" x14ac:dyDescent="0.25">
      <c r="A15" s="65">
        <v>5</v>
      </c>
      <c r="B15" s="66" t="s">
        <v>241</v>
      </c>
      <c r="C15" s="67">
        <v>43147</v>
      </c>
      <c r="D15" s="68">
        <f>(E15-E14)*F15</f>
        <v>13.084537572424509</v>
      </c>
      <c r="E15" s="69">
        <v>1</v>
      </c>
      <c r="F15" s="68">
        <f>F14-G15+H15</f>
        <v>481</v>
      </c>
      <c r="G15" s="68"/>
      <c r="H15" s="70"/>
      <c r="I15" s="68">
        <f>E15*F15</f>
        <v>481</v>
      </c>
      <c r="J15" s="70">
        <v>481</v>
      </c>
      <c r="K15" s="69">
        <f t="shared" si="0"/>
        <v>1</v>
      </c>
      <c r="L15" s="70">
        <f>IF(J15&lt;&gt;"",J15-J14,"")</f>
        <v>51</v>
      </c>
      <c r="M15" s="68"/>
    </row>
    <row r="16" spans="1:13" x14ac:dyDescent="0.25">
      <c r="A16" s="72" t="s">
        <v>242</v>
      </c>
      <c r="B16" s="73"/>
      <c r="C16" s="74"/>
      <c r="D16" s="75"/>
      <c r="E16" s="76"/>
      <c r="F16" s="75"/>
      <c r="G16" s="75"/>
      <c r="H16" s="77"/>
      <c r="I16" s="75"/>
      <c r="J16" s="77"/>
      <c r="K16" s="78"/>
      <c r="L16" s="77"/>
      <c r="M16" s="75"/>
    </row>
    <row r="17" spans="1:13" x14ac:dyDescent="0.25">
      <c r="A17" s="72" t="s">
        <v>242</v>
      </c>
      <c r="B17" s="73"/>
      <c r="C17" s="74"/>
      <c r="D17" s="75"/>
      <c r="E17" s="76"/>
      <c r="F17" s="75"/>
      <c r="G17" s="75"/>
      <c r="H17" s="77"/>
      <c r="I17" s="75"/>
      <c r="J17" s="77"/>
      <c r="K17" s="78"/>
      <c r="L17" s="77"/>
      <c r="M17" s="75"/>
    </row>
    <row r="18" spans="1:13" x14ac:dyDescent="0.25">
      <c r="A18" s="72" t="s">
        <v>242</v>
      </c>
      <c r="B18" s="73"/>
      <c r="C18" s="74"/>
      <c r="D18" s="75"/>
      <c r="E18" s="76"/>
      <c r="F18" s="75"/>
      <c r="G18" s="75"/>
      <c r="H18" s="77"/>
      <c r="I18" s="75"/>
      <c r="J18" s="77"/>
      <c r="K18" s="78"/>
      <c r="L18" s="77"/>
      <c r="M18" s="75"/>
    </row>
    <row r="19" spans="1:13" x14ac:dyDescent="0.25">
      <c r="A19" s="72" t="s">
        <v>242</v>
      </c>
      <c r="B19" s="73"/>
      <c r="C19" s="74"/>
      <c r="D19" s="75"/>
      <c r="E19" s="76"/>
      <c r="F19" s="75"/>
      <c r="G19" s="75"/>
      <c r="H19" s="77"/>
      <c r="I19" s="75"/>
      <c r="J19" s="77"/>
      <c r="K19" s="78"/>
      <c r="L19" s="77"/>
      <c r="M19" s="75"/>
    </row>
    <row r="20" spans="1:13" x14ac:dyDescent="0.25">
      <c r="A20" s="72" t="s">
        <v>242</v>
      </c>
      <c r="B20" s="73"/>
      <c r="C20" s="74"/>
      <c r="D20" s="75"/>
      <c r="E20" s="76"/>
      <c r="F20" s="75"/>
      <c r="G20" s="75"/>
      <c r="H20" s="77"/>
      <c r="I20" s="75"/>
      <c r="J20" s="77"/>
      <c r="K20" s="78"/>
      <c r="L20" s="77"/>
      <c r="M20" s="75"/>
    </row>
    <row r="21" spans="1:13" x14ac:dyDescent="0.25">
      <c r="A21" s="72" t="s">
        <v>242</v>
      </c>
      <c r="B21" s="73"/>
      <c r="C21" s="74"/>
      <c r="D21" s="75"/>
      <c r="E21" s="76"/>
      <c r="F21" s="75"/>
      <c r="G21" s="75"/>
      <c r="H21" s="77"/>
      <c r="I21" s="75"/>
      <c r="J21" s="77"/>
      <c r="K21" s="78"/>
      <c r="L21" s="77"/>
      <c r="M21" s="75"/>
    </row>
    <row r="22" spans="1:13" x14ac:dyDescent="0.25">
      <c r="A22" s="72" t="s">
        <v>242</v>
      </c>
      <c r="B22" s="73"/>
      <c r="C22" s="74"/>
      <c r="D22" s="75"/>
      <c r="E22" s="76"/>
      <c r="F22" s="75"/>
      <c r="G22" s="75"/>
      <c r="H22" s="77"/>
      <c r="I22" s="75"/>
      <c r="J22" s="77"/>
      <c r="K22" s="78"/>
      <c r="L22" s="77"/>
      <c r="M22" s="75"/>
    </row>
    <row r="23" spans="1:13" x14ac:dyDescent="0.25">
      <c r="A23" s="72" t="s">
        <v>242</v>
      </c>
      <c r="B23" s="73"/>
      <c r="C23" s="74"/>
      <c r="D23" s="75"/>
      <c r="E23" s="76"/>
      <c r="F23" s="75"/>
      <c r="G23" s="75"/>
      <c r="H23" s="77"/>
      <c r="I23" s="75"/>
      <c r="J23" s="77"/>
      <c r="K23" s="78"/>
      <c r="L23" s="77"/>
      <c r="M23" s="75"/>
    </row>
    <row r="24" spans="1:13" x14ac:dyDescent="0.25">
      <c r="A24" s="72" t="s">
        <v>242</v>
      </c>
      <c r="B24" s="73"/>
      <c r="C24" s="74"/>
      <c r="D24" s="75"/>
      <c r="E24" s="76"/>
      <c r="F24" s="75"/>
      <c r="G24" s="75"/>
      <c r="H24" s="77"/>
      <c r="I24" s="75"/>
      <c r="J24" s="77"/>
      <c r="K24" s="78"/>
      <c r="L24" s="77"/>
      <c r="M24" s="75"/>
    </row>
    <row r="25" spans="1:13" s="53" customFormat="1" x14ac:dyDescent="0.25"/>
    <row r="26" spans="1:13" s="53" customFormat="1" x14ac:dyDescent="0.25"/>
    <row r="27" spans="1:13" s="53" customFormat="1" x14ac:dyDescent="0.25"/>
    <row r="28" spans="1:13" s="53" customFormat="1" x14ac:dyDescent="0.25"/>
    <row r="29" spans="1:13" s="53" customFormat="1" x14ac:dyDescent="0.25"/>
    <row r="30" spans="1:13" s="53" customFormat="1" x14ac:dyDescent="0.25"/>
    <row r="31" spans="1:13" s="53" customFormat="1" x14ac:dyDescent="0.25"/>
    <row r="32" spans="1:13" s="53" customFormat="1" x14ac:dyDescent="0.25"/>
    <row r="33" s="53" customFormat="1" x14ac:dyDescent="0.25"/>
    <row r="34" s="53" customFormat="1" x14ac:dyDescent="0.25"/>
    <row r="35" s="53" customFormat="1" x14ac:dyDescent="0.25"/>
    <row r="36" s="53" customFormat="1" x14ac:dyDescent="0.25"/>
    <row r="37" s="53" customFormat="1" x14ac:dyDescent="0.25"/>
    <row r="38" s="53" customFormat="1" x14ac:dyDescent="0.25"/>
    <row r="39" s="53" customFormat="1" x14ac:dyDescent="0.25"/>
    <row r="40" s="53" customFormat="1" x14ac:dyDescent="0.25"/>
    <row r="41" s="53" customFormat="1" x14ac:dyDescent="0.25"/>
    <row r="42" s="53" customFormat="1" x14ac:dyDescent="0.25"/>
    <row r="43" s="53" customFormat="1" x14ac:dyDescent="0.25"/>
    <row r="44" s="53" customFormat="1" x14ac:dyDescent="0.25"/>
    <row r="45" s="53" customFormat="1" x14ac:dyDescent="0.25"/>
    <row r="46" s="53" customFormat="1" x14ac:dyDescent="0.25"/>
    <row r="47" s="53" customFormat="1" x14ac:dyDescent="0.25"/>
    <row r="48" s="53" customFormat="1" x14ac:dyDescent="0.25"/>
    <row r="49" s="53" customFormat="1" x14ac:dyDescent="0.25"/>
    <row r="50" s="53" customFormat="1" x14ac:dyDescent="0.25"/>
    <row r="51" s="53" customFormat="1" x14ac:dyDescent="0.25"/>
    <row r="52" s="53" customFormat="1" x14ac:dyDescent="0.25"/>
    <row r="53" s="53" customFormat="1" x14ac:dyDescent="0.25"/>
    <row r="54" s="53" customFormat="1" x14ac:dyDescent="0.25"/>
    <row r="55" s="53" customFormat="1" x14ac:dyDescent="0.25"/>
    <row r="56" s="53" customFormat="1" x14ac:dyDescent="0.25"/>
    <row r="57" s="53" customFormat="1" x14ac:dyDescent="0.25"/>
    <row r="58" s="53" customFormat="1" x14ac:dyDescent="0.25"/>
    <row r="59" s="53" customFormat="1" x14ac:dyDescent="0.25"/>
    <row r="60" s="53" customFormat="1" x14ac:dyDescent="0.25"/>
    <row r="61" s="53" customFormat="1" x14ac:dyDescent="0.25"/>
    <row r="62" s="53" customFormat="1" x14ac:dyDescent="0.25"/>
    <row r="63" s="53" customFormat="1" x14ac:dyDescent="0.25"/>
    <row r="64" s="53" customFormat="1" x14ac:dyDescent="0.25"/>
    <row r="65" s="53" customFormat="1" x14ac:dyDescent="0.25"/>
    <row r="66" s="53" customFormat="1" x14ac:dyDescent="0.25"/>
    <row r="67" s="53" customFormat="1" x14ac:dyDescent="0.25"/>
    <row r="68" s="53" customFormat="1" x14ac:dyDescent="0.25"/>
    <row r="69" s="53" customFormat="1" x14ac:dyDescent="0.25"/>
    <row r="70" s="53" customFormat="1" x14ac:dyDescent="0.25"/>
    <row r="71" s="53" customFormat="1" x14ac:dyDescent="0.25"/>
    <row r="72" s="53" customFormat="1" x14ac:dyDescent="0.25"/>
    <row r="73" s="53" customFormat="1" x14ac:dyDescent="0.25"/>
    <row r="74" s="53" customFormat="1" x14ac:dyDescent="0.25"/>
    <row r="75" s="53" customFormat="1" x14ac:dyDescent="0.25"/>
    <row r="76" s="53" customFormat="1" x14ac:dyDescent="0.25"/>
    <row r="77" s="53" customFormat="1" x14ac:dyDescent="0.25"/>
    <row r="78" s="53" customFormat="1" x14ac:dyDescent="0.25"/>
    <row r="79" s="53" customFormat="1" x14ac:dyDescent="0.25"/>
    <row r="80" s="53" customFormat="1" x14ac:dyDescent="0.25"/>
    <row r="81" s="53" customFormat="1" x14ac:dyDescent="0.25"/>
    <row r="82" s="53" customFormat="1" x14ac:dyDescent="0.25"/>
    <row r="83" s="53" customFormat="1" x14ac:dyDescent="0.25"/>
    <row r="84" s="53" customFormat="1" x14ac:dyDescent="0.25"/>
    <row r="85" s="53" customFormat="1" x14ac:dyDescent="0.25"/>
    <row r="86" s="53" customFormat="1" x14ac:dyDescent="0.25"/>
    <row r="87" s="53" customFormat="1" x14ac:dyDescent="0.25"/>
    <row r="88" s="53" customFormat="1" x14ac:dyDescent="0.25"/>
    <row r="89" s="53" customFormat="1" x14ac:dyDescent="0.25"/>
    <row r="90" s="53" customFormat="1" x14ac:dyDescent="0.25"/>
    <row r="91" s="53" customFormat="1" x14ac:dyDescent="0.25"/>
    <row r="92" s="53" customFormat="1" x14ac:dyDescent="0.25"/>
    <row r="93" s="53" customFormat="1" x14ac:dyDescent="0.25"/>
    <row r="94" s="53" customFormat="1" x14ac:dyDescent="0.25"/>
    <row r="95" s="53" customFormat="1" x14ac:dyDescent="0.25"/>
    <row r="96" s="53" customFormat="1" x14ac:dyDescent="0.25"/>
    <row r="97" s="53" customFormat="1" x14ac:dyDescent="0.25"/>
    <row r="98" s="53" customFormat="1" x14ac:dyDescent="0.25"/>
    <row r="99" s="53" customFormat="1" x14ac:dyDescent="0.25"/>
    <row r="100" s="53" customFormat="1" x14ac:dyDescent="0.25"/>
    <row r="101" s="53" customFormat="1" x14ac:dyDescent="0.25"/>
    <row r="102" s="53" customFormat="1" x14ac:dyDescent="0.25"/>
    <row r="103" s="53" customFormat="1" x14ac:dyDescent="0.25"/>
    <row r="104" s="53" customFormat="1" x14ac:dyDescent="0.25"/>
    <row r="105" s="53" customFormat="1" x14ac:dyDescent="0.25"/>
    <row r="106" s="53" customFormat="1" x14ac:dyDescent="0.25"/>
    <row r="107" s="53" customFormat="1" x14ac:dyDescent="0.25"/>
    <row r="108" s="53" customFormat="1" x14ac:dyDescent="0.25"/>
    <row r="109" s="53" customFormat="1" x14ac:dyDescent="0.25"/>
    <row r="110" s="53" customFormat="1" x14ac:dyDescent="0.25"/>
    <row r="111" s="53" customFormat="1" x14ac:dyDescent="0.25"/>
    <row r="112" s="53" customFormat="1" x14ac:dyDescent="0.25"/>
    <row r="113" s="53" customFormat="1" x14ac:dyDescent="0.25"/>
    <row r="114" s="53" customFormat="1" x14ac:dyDescent="0.25"/>
    <row r="115" s="53" customFormat="1" x14ac:dyDescent="0.25"/>
    <row r="116" s="53" customFormat="1" x14ac:dyDescent="0.25"/>
    <row r="117" s="53" customFormat="1" x14ac:dyDescent="0.25"/>
    <row r="118" s="53" customFormat="1" x14ac:dyDescent="0.25"/>
    <row r="119" s="53" customFormat="1" x14ac:dyDescent="0.25"/>
    <row r="120" s="53" customFormat="1" x14ac:dyDescent="0.25"/>
    <row r="121" s="53" customFormat="1" x14ac:dyDescent="0.25"/>
    <row r="122" s="53" customFormat="1" x14ac:dyDescent="0.25"/>
    <row r="123" s="53" customFormat="1" x14ac:dyDescent="0.25"/>
    <row r="124" s="53" customFormat="1" x14ac:dyDescent="0.25"/>
    <row r="125" s="53" customFormat="1" x14ac:dyDescent="0.25"/>
    <row r="126" s="53" customFormat="1" x14ac:dyDescent="0.25"/>
    <row r="127" s="53" customFormat="1" x14ac:dyDescent="0.25"/>
    <row r="128" s="53" customFormat="1" x14ac:dyDescent="0.25"/>
    <row r="129" s="53" customFormat="1" x14ac:dyDescent="0.25"/>
    <row r="130" s="53" customFormat="1" x14ac:dyDescent="0.25"/>
    <row r="131" s="53" customFormat="1" x14ac:dyDescent="0.25"/>
    <row r="132" s="53" customFormat="1" x14ac:dyDescent="0.25"/>
    <row r="133" s="53" customFormat="1" x14ac:dyDescent="0.25"/>
    <row r="134" s="53" customFormat="1" x14ac:dyDescent="0.25"/>
    <row r="135" s="53" customFormat="1" x14ac:dyDescent="0.25"/>
    <row r="136" s="53" customFormat="1" x14ac:dyDescent="0.25"/>
    <row r="137" s="53" customFormat="1" x14ac:dyDescent="0.25"/>
    <row r="138" s="53" customFormat="1" x14ac:dyDescent="0.25"/>
    <row r="139" s="53" customFormat="1" x14ac:dyDescent="0.25"/>
    <row r="140" s="53" customFormat="1" x14ac:dyDescent="0.25"/>
    <row r="141" s="53" customFormat="1" x14ac:dyDescent="0.25"/>
    <row r="142" s="53" customFormat="1" x14ac:dyDescent="0.25"/>
    <row r="143" s="53" customFormat="1" x14ac:dyDescent="0.25"/>
    <row r="144" s="53" customFormat="1" x14ac:dyDescent="0.25"/>
    <row r="145" s="53" customFormat="1" x14ac:dyDescent="0.25"/>
    <row r="146" s="53" customFormat="1" x14ac:dyDescent="0.25"/>
    <row r="147" s="53" customFormat="1" x14ac:dyDescent="0.25"/>
    <row r="148" s="53" customFormat="1" x14ac:dyDescent="0.25"/>
    <row r="149" s="53" customFormat="1" x14ac:dyDescent="0.25"/>
    <row r="150" s="53" customFormat="1" x14ac:dyDescent="0.25"/>
    <row r="151" s="53" customFormat="1" x14ac:dyDescent="0.25"/>
    <row r="152" s="53" customFormat="1" x14ac:dyDescent="0.25"/>
    <row r="153" s="53" customFormat="1" x14ac:dyDescent="0.25"/>
    <row r="154" s="53" customFormat="1" x14ac:dyDescent="0.25"/>
    <row r="155" s="53" customFormat="1" x14ac:dyDescent="0.25"/>
    <row r="156" s="53" customFormat="1" x14ac:dyDescent="0.25"/>
    <row r="157" s="53" customFormat="1" x14ac:dyDescent="0.25"/>
    <row r="158" s="53" customFormat="1" x14ac:dyDescent="0.25"/>
    <row r="159" s="53" customFormat="1" x14ac:dyDescent="0.25"/>
    <row r="160" s="53" customFormat="1" x14ac:dyDescent="0.25"/>
    <row r="161" s="53" customFormat="1" x14ac:dyDescent="0.25"/>
    <row r="162" s="53" customFormat="1" x14ac:dyDescent="0.25"/>
    <row r="163" s="53" customFormat="1" x14ac:dyDescent="0.25"/>
    <row r="164" s="53" customFormat="1" x14ac:dyDescent="0.25"/>
    <row r="165" s="53" customFormat="1" x14ac:dyDescent="0.25"/>
    <row r="166" s="53" customFormat="1" x14ac:dyDescent="0.25"/>
    <row r="167" s="53" customFormat="1" x14ac:dyDescent="0.25"/>
    <row r="168" s="53" customFormat="1" x14ac:dyDescent="0.25"/>
    <row r="169" s="53" customFormat="1" x14ac:dyDescent="0.25"/>
    <row r="170" s="53" customFormat="1" x14ac:dyDescent="0.25"/>
    <row r="171" s="53" customFormat="1" x14ac:dyDescent="0.25"/>
    <row r="172" s="53" customFormat="1" x14ac:dyDescent="0.25"/>
    <row r="173" s="53" customFormat="1" x14ac:dyDescent="0.25"/>
    <row r="174" s="53" customFormat="1" x14ac:dyDescent="0.25"/>
    <row r="175" s="53" customFormat="1" x14ac:dyDescent="0.25"/>
    <row r="176" s="53" customFormat="1" x14ac:dyDescent="0.25"/>
    <row r="177" s="53" customFormat="1" x14ac:dyDescent="0.25"/>
    <row r="178" s="53" customFormat="1" x14ac:dyDescent="0.25"/>
    <row r="179" s="53" customFormat="1" x14ac:dyDescent="0.25"/>
    <row r="180" s="53" customFormat="1" x14ac:dyDescent="0.25"/>
    <row r="181" s="53" customFormat="1" x14ac:dyDescent="0.25"/>
    <row r="182" s="53" customFormat="1" x14ac:dyDescent="0.25"/>
    <row r="183" s="53" customFormat="1" x14ac:dyDescent="0.25"/>
    <row r="184" s="53" customFormat="1" x14ac:dyDescent="0.25"/>
    <row r="185" s="53" customFormat="1" x14ac:dyDescent="0.25"/>
    <row r="186" s="53" customFormat="1" x14ac:dyDescent="0.25"/>
    <row r="187" s="53" customFormat="1" x14ac:dyDescent="0.25"/>
    <row r="188" s="53" customFormat="1" x14ac:dyDescent="0.25"/>
    <row r="189" s="53" customFormat="1" x14ac:dyDescent="0.25"/>
    <row r="190" s="53" customFormat="1" x14ac:dyDescent="0.25"/>
    <row r="191" s="53" customFormat="1" x14ac:dyDescent="0.25"/>
    <row r="192" s="53" customFormat="1" x14ac:dyDescent="0.25"/>
    <row r="193" s="53" customFormat="1" x14ac:dyDescent="0.25"/>
    <row r="194" s="53" customFormat="1" x14ac:dyDescent="0.25"/>
    <row r="195" s="53" customFormat="1" x14ac:dyDescent="0.25"/>
    <row r="196" s="53" customFormat="1" x14ac:dyDescent="0.25"/>
    <row r="197" s="53" customFormat="1" x14ac:dyDescent="0.25"/>
    <row r="198" s="53" customFormat="1" x14ac:dyDescent="0.25"/>
    <row r="199" s="53" customFormat="1" x14ac:dyDescent="0.25"/>
    <row r="200" s="53" customFormat="1" x14ac:dyDescent="0.25"/>
    <row r="201" s="53" customFormat="1" x14ac:dyDescent="0.25"/>
    <row r="202" s="53" customFormat="1" x14ac:dyDescent="0.25"/>
    <row r="203" s="53" customFormat="1" x14ac:dyDescent="0.25"/>
    <row r="204" s="53" customFormat="1" x14ac:dyDescent="0.25"/>
    <row r="205" s="53" customFormat="1" x14ac:dyDescent="0.25"/>
    <row r="206" s="53" customFormat="1" x14ac:dyDescent="0.25"/>
    <row r="207" s="53" customFormat="1" x14ac:dyDescent="0.25"/>
    <row r="208" s="53" customFormat="1" x14ac:dyDescent="0.25"/>
    <row r="209" s="53" customFormat="1" x14ac:dyDescent="0.25"/>
    <row r="210" s="53" customFormat="1" x14ac:dyDescent="0.25"/>
    <row r="211" s="53" customFormat="1" x14ac:dyDescent="0.25"/>
    <row r="212" s="53" customFormat="1" x14ac:dyDescent="0.25"/>
    <row r="213" s="53" customFormat="1" x14ac:dyDescent="0.25"/>
    <row r="214" s="53" customFormat="1" x14ac:dyDescent="0.25"/>
    <row r="215" s="53" customFormat="1" x14ac:dyDescent="0.25"/>
    <row r="216" s="53" customFormat="1" x14ac:dyDescent="0.25"/>
    <row r="217" s="53" customFormat="1" x14ac:dyDescent="0.25"/>
    <row r="218" s="53" customFormat="1" x14ac:dyDescent="0.25"/>
    <row r="219" s="53" customFormat="1" x14ac:dyDescent="0.25"/>
    <row r="220" s="53" customFormat="1" x14ac:dyDescent="0.25"/>
    <row r="221" s="53" customFormat="1" x14ac:dyDescent="0.25"/>
    <row r="222" s="53" customFormat="1" x14ac:dyDescent="0.25"/>
    <row r="223" s="53" customFormat="1" x14ac:dyDescent="0.25"/>
    <row r="224" s="53" customFormat="1" x14ac:dyDescent="0.25"/>
    <row r="225" s="53" customFormat="1" x14ac:dyDescent="0.25"/>
    <row r="226" s="53" customFormat="1" x14ac:dyDescent="0.25"/>
    <row r="227" s="53" customFormat="1" x14ac:dyDescent="0.25"/>
    <row r="228" s="53" customFormat="1" x14ac:dyDescent="0.25"/>
    <row r="229" s="53" customFormat="1" x14ac:dyDescent="0.25"/>
    <row r="230" s="53" customFormat="1" x14ac:dyDescent="0.25"/>
    <row r="231" s="53" customFormat="1" x14ac:dyDescent="0.25"/>
    <row r="232" s="53" customFormat="1" x14ac:dyDescent="0.25"/>
    <row r="233" s="53" customFormat="1" x14ac:dyDescent="0.25"/>
    <row r="234" s="53" customFormat="1" x14ac:dyDescent="0.25"/>
    <row r="235" s="53" customFormat="1" x14ac:dyDescent="0.25"/>
    <row r="236" s="53" customFormat="1" x14ac:dyDescent="0.25"/>
    <row r="237" s="53" customFormat="1" x14ac:dyDescent="0.25"/>
    <row r="238" s="53" customFormat="1" x14ac:dyDescent="0.25"/>
    <row r="239" s="53" customFormat="1" x14ac:dyDescent="0.25"/>
    <row r="240" s="53" customFormat="1" x14ac:dyDescent="0.25"/>
    <row r="241" s="53" customFormat="1" x14ac:dyDescent="0.25"/>
    <row r="242" s="53" customFormat="1" x14ac:dyDescent="0.25"/>
    <row r="243" s="53" customFormat="1" x14ac:dyDescent="0.25"/>
    <row r="244" s="53" customFormat="1" x14ac:dyDescent="0.25"/>
    <row r="245" s="53" customFormat="1" x14ac:dyDescent="0.25"/>
    <row r="246" s="53" customFormat="1" x14ac:dyDescent="0.25"/>
    <row r="247" s="53" customFormat="1" x14ac:dyDescent="0.25"/>
    <row r="248" s="53" customFormat="1" x14ac:dyDescent="0.25"/>
    <row r="249" s="53" customFormat="1" x14ac:dyDescent="0.25"/>
    <row r="250" s="53" customFormat="1" x14ac:dyDescent="0.25"/>
    <row r="251" s="53" customFormat="1" x14ac:dyDescent="0.25"/>
    <row r="252" s="53" customFormat="1" x14ac:dyDescent="0.25"/>
    <row r="253" s="53" customFormat="1" x14ac:dyDescent="0.25"/>
    <row r="254" s="53" customFormat="1" x14ac:dyDescent="0.25"/>
    <row r="255" s="53" customFormat="1" x14ac:dyDescent="0.25"/>
    <row r="256" s="53" customFormat="1" x14ac:dyDescent="0.25"/>
    <row r="257" s="53" customFormat="1" x14ac:dyDescent="0.25"/>
    <row r="258" s="53" customFormat="1" x14ac:dyDescent="0.25"/>
    <row r="259" s="53" customFormat="1" x14ac:dyDescent="0.25"/>
    <row r="260" s="53" customFormat="1" x14ac:dyDescent="0.25"/>
    <row r="261" s="53" customFormat="1" x14ac:dyDescent="0.25"/>
    <row r="262" s="53" customFormat="1" x14ac:dyDescent="0.25"/>
    <row r="263" s="53" customFormat="1" x14ac:dyDescent="0.25"/>
    <row r="264" s="53" customFormat="1" x14ac:dyDescent="0.25"/>
    <row r="265" s="53" customFormat="1" x14ac:dyDescent="0.25"/>
    <row r="266" s="53" customFormat="1" x14ac:dyDescent="0.25"/>
    <row r="267" s="53" customFormat="1" x14ac:dyDescent="0.25"/>
    <row r="268" s="53" customFormat="1" x14ac:dyDescent="0.25"/>
    <row r="269" s="53" customFormat="1" x14ac:dyDescent="0.25"/>
    <row r="270" s="53" customFormat="1" x14ac:dyDescent="0.25"/>
    <row r="271" s="53" customFormat="1" x14ac:dyDescent="0.25"/>
    <row r="272" s="53" customFormat="1" x14ac:dyDescent="0.25"/>
    <row r="273" s="53" customFormat="1" x14ac:dyDescent="0.25"/>
    <row r="274" s="53" customFormat="1" x14ac:dyDescent="0.25"/>
    <row r="275" s="53" customFormat="1" x14ac:dyDescent="0.25"/>
    <row r="276" s="53" customFormat="1" x14ac:dyDescent="0.25"/>
    <row r="277" s="53" customFormat="1" x14ac:dyDescent="0.25"/>
    <row r="278" s="53" customFormat="1" x14ac:dyDescent="0.25"/>
    <row r="279" s="53" customFormat="1" x14ac:dyDescent="0.25"/>
    <row r="280" s="53" customFormat="1" x14ac:dyDescent="0.25"/>
    <row r="281" s="53" customFormat="1" x14ac:dyDescent="0.25"/>
    <row r="282" s="53" customFormat="1" x14ac:dyDescent="0.25"/>
    <row r="283" s="53" customFormat="1" x14ac:dyDescent="0.25"/>
    <row r="284" s="53" customFormat="1" x14ac:dyDescent="0.25"/>
    <row r="285" s="53" customFormat="1" x14ac:dyDescent="0.25"/>
    <row r="286" s="53" customFormat="1" x14ac:dyDescent="0.25"/>
    <row r="287" s="53" customFormat="1" x14ac:dyDescent="0.25"/>
    <row r="288" s="53" customFormat="1" x14ac:dyDescent="0.25"/>
    <row r="289" s="53" customFormat="1" x14ac:dyDescent="0.25"/>
    <row r="290" s="53" customFormat="1" x14ac:dyDescent="0.25"/>
    <row r="291" s="53" customFormat="1" x14ac:dyDescent="0.25"/>
    <row r="292" s="53" customFormat="1" x14ac:dyDescent="0.25"/>
    <row r="293" s="53" customFormat="1" x14ac:dyDescent="0.25"/>
    <row r="294" s="53" customFormat="1" x14ac:dyDescent="0.25"/>
    <row r="295" s="53" customFormat="1" x14ac:dyDescent="0.25"/>
    <row r="296" s="53" customFormat="1" x14ac:dyDescent="0.25"/>
    <row r="297" s="53" customFormat="1" x14ac:dyDescent="0.25"/>
    <row r="298" s="53" customFormat="1" x14ac:dyDescent="0.25"/>
    <row r="299" s="53" customFormat="1" x14ac:dyDescent="0.25"/>
    <row r="300" s="53" customFormat="1" x14ac:dyDescent="0.25"/>
    <row r="301" s="53" customFormat="1" x14ac:dyDescent="0.25"/>
    <row r="302" s="53" customFormat="1" x14ac:dyDescent="0.25"/>
    <row r="303" s="53" customFormat="1" x14ac:dyDescent="0.25"/>
    <row r="304" s="53" customFormat="1" x14ac:dyDescent="0.25"/>
    <row r="305" s="53" customFormat="1" x14ac:dyDescent="0.25"/>
    <row r="306" s="53" customFormat="1" x14ac:dyDescent="0.25"/>
    <row r="307" s="53" customFormat="1" x14ac:dyDescent="0.25"/>
    <row r="308" s="53" customFormat="1" x14ac:dyDescent="0.25"/>
    <row r="309" s="53" customFormat="1" x14ac:dyDescent="0.25"/>
    <row r="310" s="53" customFormat="1" x14ac:dyDescent="0.25"/>
    <row r="311" s="53" customFormat="1" x14ac:dyDescent="0.25"/>
    <row r="312" s="53" customFormat="1" x14ac:dyDescent="0.25"/>
    <row r="313" s="53" customFormat="1" x14ac:dyDescent="0.25"/>
    <row r="314" s="53" customFormat="1" x14ac:dyDescent="0.25"/>
    <row r="315" s="53" customFormat="1" x14ac:dyDescent="0.25"/>
    <row r="316" s="53" customFormat="1" x14ac:dyDescent="0.25"/>
    <row r="317" s="53" customFormat="1" x14ac:dyDescent="0.25"/>
    <row r="318" s="53" customFormat="1" x14ac:dyDescent="0.25"/>
    <row r="319" s="53" customFormat="1" x14ac:dyDescent="0.25"/>
    <row r="320" s="53" customFormat="1" x14ac:dyDescent="0.25"/>
    <row r="321" s="53" customFormat="1" x14ac:dyDescent="0.25"/>
    <row r="322" s="53" customFormat="1" x14ac:dyDescent="0.25"/>
    <row r="323" s="53" customFormat="1" x14ac:dyDescent="0.25"/>
    <row r="324" s="53" customFormat="1" x14ac:dyDescent="0.25"/>
    <row r="325" s="53" customFormat="1" x14ac:dyDescent="0.25"/>
    <row r="326" s="53" customFormat="1" x14ac:dyDescent="0.25"/>
    <row r="327" s="53" customFormat="1" x14ac:dyDescent="0.25"/>
    <row r="328" s="53" customFormat="1" x14ac:dyDescent="0.25"/>
    <row r="329" s="53" customFormat="1" x14ac:dyDescent="0.25"/>
    <row r="330" s="53" customFormat="1" x14ac:dyDescent="0.25"/>
    <row r="331" s="53" customFormat="1" x14ac:dyDescent="0.25"/>
    <row r="332" s="53" customFormat="1" x14ac:dyDescent="0.25"/>
    <row r="333" s="53" customFormat="1" x14ac:dyDescent="0.25"/>
    <row r="334" s="53" customFormat="1" x14ac:dyDescent="0.25"/>
    <row r="335" s="53" customFormat="1" x14ac:dyDescent="0.25"/>
    <row r="336" s="53" customFormat="1" x14ac:dyDescent="0.25"/>
    <row r="337" s="53" customFormat="1" x14ac:dyDescent="0.25"/>
    <row r="338" s="53" customFormat="1" x14ac:dyDescent="0.25"/>
    <row r="339" s="53" customFormat="1" x14ac:dyDescent="0.25"/>
    <row r="340" s="53" customFormat="1" x14ac:dyDescent="0.25"/>
    <row r="341" s="53" customFormat="1" x14ac:dyDescent="0.25"/>
    <row r="342" s="53" customFormat="1" x14ac:dyDescent="0.25"/>
    <row r="343" s="53" customFormat="1" x14ac:dyDescent="0.25"/>
    <row r="344" s="53" customFormat="1" x14ac:dyDescent="0.25"/>
    <row r="345" s="53" customFormat="1" x14ac:dyDescent="0.25"/>
    <row r="346" s="53" customFormat="1" x14ac:dyDescent="0.25"/>
    <row r="347" s="53" customFormat="1" x14ac:dyDescent="0.25"/>
    <row r="348" s="53" customFormat="1" x14ac:dyDescent="0.25"/>
    <row r="349" s="53" customFormat="1" x14ac:dyDescent="0.25"/>
    <row r="350" s="53" customFormat="1" x14ac:dyDescent="0.25"/>
    <row r="351" s="53" customFormat="1" x14ac:dyDescent="0.25"/>
    <row r="352" s="53" customFormat="1" x14ac:dyDescent="0.25"/>
    <row r="353" s="53" customFormat="1" x14ac:dyDescent="0.25"/>
    <row r="354" s="53" customFormat="1" x14ac:dyDescent="0.25"/>
    <row r="355" s="53" customFormat="1" x14ac:dyDescent="0.25"/>
    <row r="356" s="53" customFormat="1" x14ac:dyDescent="0.25"/>
    <row r="357" s="53" customFormat="1" x14ac:dyDescent="0.25"/>
    <row r="358" s="53" customFormat="1" x14ac:dyDescent="0.25"/>
    <row r="359" s="53" customFormat="1" x14ac:dyDescent="0.25"/>
    <row r="360" s="53" customFormat="1" x14ac:dyDescent="0.25"/>
    <row r="361" s="53" customFormat="1" x14ac:dyDescent="0.25"/>
    <row r="362" s="53" customFormat="1" x14ac:dyDescent="0.25"/>
    <row r="363" s="53" customFormat="1" x14ac:dyDescent="0.25"/>
    <row r="364" s="53" customFormat="1" x14ac:dyDescent="0.25"/>
    <row r="365" s="53" customFormat="1" x14ac:dyDescent="0.25"/>
    <row r="366" s="53" customFormat="1" x14ac:dyDescent="0.25"/>
    <row r="367" s="53" customFormat="1" x14ac:dyDescent="0.25"/>
    <row r="368" s="53" customFormat="1" x14ac:dyDescent="0.25"/>
    <row r="369" s="53" customFormat="1" x14ac:dyDescent="0.25"/>
    <row r="370" s="53" customFormat="1" x14ac:dyDescent="0.25"/>
    <row r="371" s="53" customFormat="1" x14ac:dyDescent="0.25"/>
    <row r="372" s="53" customFormat="1" x14ac:dyDescent="0.25"/>
    <row r="373" s="53" customFormat="1" x14ac:dyDescent="0.25"/>
    <row r="374" s="53" customFormat="1" x14ac:dyDescent="0.25"/>
    <row r="375" s="53" customFormat="1" x14ac:dyDescent="0.25"/>
    <row r="376" s="53" customFormat="1" x14ac:dyDescent="0.25"/>
    <row r="377" s="53" customFormat="1" x14ac:dyDescent="0.25"/>
    <row r="378" s="53" customFormat="1" x14ac:dyDescent="0.25"/>
    <row r="379" s="53" customFormat="1" x14ac:dyDescent="0.25"/>
    <row r="380" s="53" customFormat="1" x14ac:dyDescent="0.25"/>
    <row r="381" s="53" customFormat="1" x14ac:dyDescent="0.25"/>
    <row r="382" s="53" customFormat="1" x14ac:dyDescent="0.25"/>
    <row r="383" s="53" customFormat="1" x14ac:dyDescent="0.25"/>
    <row r="384" s="53" customFormat="1" x14ac:dyDescent="0.25"/>
    <row r="385" s="53" customFormat="1" x14ac:dyDescent="0.25"/>
    <row r="386" s="53" customFormat="1" x14ac:dyDescent="0.25"/>
    <row r="387" s="53" customFormat="1" x14ac:dyDescent="0.25"/>
    <row r="388" s="53" customFormat="1" x14ac:dyDescent="0.25"/>
    <row r="389" s="53" customFormat="1" x14ac:dyDescent="0.25"/>
    <row r="390" s="53" customFormat="1" x14ac:dyDescent="0.25"/>
    <row r="391" s="53" customFormat="1" x14ac:dyDescent="0.25"/>
    <row r="392" s="53" customFormat="1" x14ac:dyDescent="0.25"/>
    <row r="393" s="53" customFormat="1" x14ac:dyDescent="0.25"/>
    <row r="394" s="53" customFormat="1" x14ac:dyDescent="0.25"/>
    <row r="395" s="53" customFormat="1" x14ac:dyDescent="0.25"/>
    <row r="396" s="53" customFormat="1" x14ac:dyDescent="0.25"/>
    <row r="397" s="53" customFormat="1" x14ac:dyDescent="0.25"/>
    <row r="398" s="53" customFormat="1" x14ac:dyDescent="0.25"/>
    <row r="399" s="53" customFormat="1" x14ac:dyDescent="0.25"/>
    <row r="400" s="53" customFormat="1" x14ac:dyDescent="0.25"/>
    <row r="401" s="53" customFormat="1" x14ac:dyDescent="0.25"/>
    <row r="402" s="53" customFormat="1" x14ac:dyDescent="0.25"/>
    <row r="403" s="53" customFormat="1" x14ac:dyDescent="0.25"/>
    <row r="404" s="53" customFormat="1" x14ac:dyDescent="0.25"/>
    <row r="405" s="53" customFormat="1" x14ac:dyDescent="0.25"/>
    <row r="406" s="53" customFormat="1" x14ac:dyDescent="0.25"/>
    <row r="407" s="53" customFormat="1" x14ac:dyDescent="0.25"/>
    <row r="408" s="53" customFormat="1" x14ac:dyDescent="0.25"/>
    <row r="409" s="53" customFormat="1" x14ac:dyDescent="0.25"/>
    <row r="410" s="53" customFormat="1" x14ac:dyDescent="0.25"/>
    <row r="411" s="53" customFormat="1" x14ac:dyDescent="0.25"/>
    <row r="412" s="53" customFormat="1" x14ac:dyDescent="0.25"/>
    <row r="413" s="53" customFormat="1" x14ac:dyDescent="0.25"/>
    <row r="414" s="53" customFormat="1" x14ac:dyDescent="0.25"/>
    <row r="415" s="53" customFormat="1" x14ac:dyDescent="0.25"/>
    <row r="416" s="53" customFormat="1" x14ac:dyDescent="0.25"/>
    <row r="417" s="53" customFormat="1" x14ac:dyDescent="0.25"/>
    <row r="418" s="53" customFormat="1" x14ac:dyDescent="0.25"/>
    <row r="419" s="53" customFormat="1" x14ac:dyDescent="0.25"/>
    <row r="420" s="53" customFormat="1" x14ac:dyDescent="0.25"/>
    <row r="421" s="53" customFormat="1" x14ac:dyDescent="0.25"/>
    <row r="422" s="53" customFormat="1" x14ac:dyDescent="0.25"/>
    <row r="423" s="53" customFormat="1" x14ac:dyDescent="0.25"/>
    <row r="424" s="53" customFormat="1" x14ac:dyDescent="0.25"/>
    <row r="425" s="53" customFormat="1" x14ac:dyDescent="0.25"/>
    <row r="426" s="53" customFormat="1" x14ac:dyDescent="0.25"/>
    <row r="427" s="53" customFormat="1" x14ac:dyDescent="0.25"/>
    <row r="428" s="53" customFormat="1" x14ac:dyDescent="0.25"/>
    <row r="429" s="53" customFormat="1" x14ac:dyDescent="0.25"/>
    <row r="430" s="53" customFormat="1" x14ac:dyDescent="0.25"/>
    <row r="431" s="53" customFormat="1" x14ac:dyDescent="0.25"/>
    <row r="432" s="53" customFormat="1" x14ac:dyDescent="0.25"/>
    <row r="433" s="53" customFormat="1" x14ac:dyDescent="0.25"/>
    <row r="434" s="53" customFormat="1" x14ac:dyDescent="0.25"/>
    <row r="435" s="53" customFormat="1" x14ac:dyDescent="0.25"/>
    <row r="436" s="53" customFormat="1" x14ac:dyDescent="0.25"/>
    <row r="437" s="53" customFormat="1" x14ac:dyDescent="0.25"/>
    <row r="438" s="53" customFormat="1" x14ac:dyDescent="0.25"/>
    <row r="439" s="53" customFormat="1" x14ac:dyDescent="0.25"/>
    <row r="440" s="53" customFormat="1" x14ac:dyDescent="0.25"/>
    <row r="441" s="53" customFormat="1" x14ac:dyDescent="0.25"/>
    <row r="442" s="53" customFormat="1" x14ac:dyDescent="0.25"/>
    <row r="443" s="53" customFormat="1" x14ac:dyDescent="0.25"/>
    <row r="444" s="53" customFormat="1" x14ac:dyDescent="0.25"/>
    <row r="445" s="53" customFormat="1" x14ac:dyDescent="0.25"/>
    <row r="446" s="53" customFormat="1" x14ac:dyDescent="0.25"/>
    <row r="447" s="53" customFormat="1" x14ac:dyDescent="0.25"/>
    <row r="448" s="53" customFormat="1" x14ac:dyDescent="0.25"/>
    <row r="449" s="53" customFormat="1" x14ac:dyDescent="0.25"/>
    <row r="450" s="53" customFormat="1" x14ac:dyDescent="0.25"/>
    <row r="451" s="53" customFormat="1" x14ac:dyDescent="0.25"/>
    <row r="452" s="53" customFormat="1" x14ac:dyDescent="0.25"/>
    <row r="453" s="53" customFormat="1" x14ac:dyDescent="0.25"/>
    <row r="454" s="53" customFormat="1" x14ac:dyDescent="0.25"/>
    <row r="455" s="53" customFormat="1" x14ac:dyDescent="0.25"/>
    <row r="456" s="53" customFormat="1" x14ac:dyDescent="0.25"/>
    <row r="457" s="53" customFormat="1" x14ac:dyDescent="0.25"/>
    <row r="458" s="53" customFormat="1" x14ac:dyDescent="0.25"/>
    <row r="459" s="53" customFormat="1" x14ac:dyDescent="0.25"/>
    <row r="460" s="53" customFormat="1" x14ac:dyDescent="0.25"/>
    <row r="461" s="53" customFormat="1" x14ac:dyDescent="0.25"/>
    <row r="462" s="53" customFormat="1" x14ac:dyDescent="0.25"/>
    <row r="463" s="53" customFormat="1" x14ac:dyDescent="0.25"/>
    <row r="464" s="53" customFormat="1" x14ac:dyDescent="0.25"/>
    <row r="465" s="53" customFormat="1" x14ac:dyDescent="0.25"/>
    <row r="466" s="53" customFormat="1" x14ac:dyDescent="0.25"/>
    <row r="467" s="53" customFormat="1" x14ac:dyDescent="0.25"/>
    <row r="468" s="53" customFormat="1" x14ac:dyDescent="0.25"/>
    <row r="469" s="53" customFormat="1" x14ac:dyDescent="0.25"/>
    <row r="470" s="53" customFormat="1" x14ac:dyDescent="0.25"/>
    <row r="471" s="53" customFormat="1" x14ac:dyDescent="0.25"/>
    <row r="472" s="53" customFormat="1" x14ac:dyDescent="0.25"/>
    <row r="473" s="53" customFormat="1" x14ac:dyDescent="0.25"/>
    <row r="474" s="53" customFormat="1" x14ac:dyDescent="0.25"/>
    <row r="475" s="53" customFormat="1" x14ac:dyDescent="0.25"/>
    <row r="476" s="53" customFormat="1" x14ac:dyDescent="0.25"/>
    <row r="477" s="53" customFormat="1" x14ac:dyDescent="0.25"/>
    <row r="478" s="53" customFormat="1" x14ac:dyDescent="0.25"/>
    <row r="479" s="53" customFormat="1" x14ac:dyDescent="0.25"/>
    <row r="480" s="53" customFormat="1" x14ac:dyDescent="0.25"/>
    <row r="481" s="53" customFormat="1" x14ac:dyDescent="0.25"/>
    <row r="482" s="53" customFormat="1" x14ac:dyDescent="0.25"/>
    <row r="483" s="53" customFormat="1" x14ac:dyDescent="0.25"/>
    <row r="484" s="53" customFormat="1" x14ac:dyDescent="0.25"/>
    <row r="485" s="53" customFormat="1" x14ac:dyDescent="0.25"/>
    <row r="486" s="53" customFormat="1" x14ac:dyDescent="0.25"/>
    <row r="487" s="53" customFormat="1" x14ac:dyDescent="0.25"/>
    <row r="488" s="53" customFormat="1" x14ac:dyDescent="0.25"/>
    <row r="489" s="53" customFormat="1" x14ac:dyDescent="0.25"/>
    <row r="490" s="53" customFormat="1" x14ac:dyDescent="0.25"/>
    <row r="491" s="53" customFormat="1" x14ac:dyDescent="0.25"/>
    <row r="492" s="53" customFormat="1" x14ac:dyDescent="0.25"/>
    <row r="493" s="53" customFormat="1" x14ac:dyDescent="0.25"/>
    <row r="494" s="53" customFormat="1" x14ac:dyDescent="0.25"/>
    <row r="495" s="53" customFormat="1" x14ac:dyDescent="0.25"/>
    <row r="496" s="53" customFormat="1" x14ac:dyDescent="0.25"/>
    <row r="497" s="53" customFormat="1" x14ac:dyDescent="0.25"/>
    <row r="498" s="53" customFormat="1" x14ac:dyDescent="0.25"/>
    <row r="499" s="53" customFormat="1" x14ac:dyDescent="0.25"/>
    <row r="500" s="53" customFormat="1" x14ac:dyDescent="0.25"/>
    <row r="501" s="53" customFormat="1" x14ac:dyDescent="0.25"/>
    <row r="502" s="53" customFormat="1" x14ac:dyDescent="0.25"/>
    <row r="503" s="53" customFormat="1" x14ac:dyDescent="0.25"/>
    <row r="504" s="53" customFormat="1" x14ac:dyDescent="0.25"/>
    <row r="505" s="53" customFormat="1" x14ac:dyDescent="0.25"/>
    <row r="506" s="53" customFormat="1" x14ac:dyDescent="0.25"/>
    <row r="507" s="53" customFormat="1" x14ac:dyDescent="0.25"/>
    <row r="508" s="53" customFormat="1" x14ac:dyDescent="0.25"/>
    <row r="509" s="53" customFormat="1" x14ac:dyDescent="0.25"/>
    <row r="510" s="53" customFormat="1" x14ac:dyDescent="0.25"/>
    <row r="511" s="53" customFormat="1" x14ac:dyDescent="0.25"/>
    <row r="512" s="53" customFormat="1" x14ac:dyDescent="0.25"/>
    <row r="513" s="53" customFormat="1" x14ac:dyDescent="0.25"/>
    <row r="514" s="53" customFormat="1" x14ac:dyDescent="0.25"/>
    <row r="515" s="53" customFormat="1" x14ac:dyDescent="0.25"/>
    <row r="516" s="53" customFormat="1" x14ac:dyDescent="0.25"/>
    <row r="517" s="53" customFormat="1" x14ac:dyDescent="0.25"/>
    <row r="518" s="53" customFormat="1" x14ac:dyDescent="0.25"/>
    <row r="519" s="53" customFormat="1" x14ac:dyDescent="0.25"/>
    <row r="520" s="53" customFormat="1" x14ac:dyDescent="0.25"/>
    <row r="521" s="53" customFormat="1" x14ac:dyDescent="0.25"/>
    <row r="522" s="53" customFormat="1" x14ac:dyDescent="0.25"/>
    <row r="523" s="53" customFormat="1" x14ac:dyDescent="0.25"/>
    <row r="524" s="53" customFormat="1" x14ac:dyDescent="0.25"/>
    <row r="525" s="53" customFormat="1" x14ac:dyDescent="0.25"/>
    <row r="526" s="53" customFormat="1" x14ac:dyDescent="0.25"/>
    <row r="527" s="53" customFormat="1" x14ac:dyDescent="0.25"/>
    <row r="528" s="53" customFormat="1" x14ac:dyDescent="0.25"/>
    <row r="529" s="53" customFormat="1" x14ac:dyDescent="0.25"/>
    <row r="530" s="53" customFormat="1" x14ac:dyDescent="0.25"/>
    <row r="531" s="53" customFormat="1" x14ac:dyDescent="0.25"/>
    <row r="532" s="53" customFormat="1" x14ac:dyDescent="0.25"/>
    <row r="533" s="53" customFormat="1" x14ac:dyDescent="0.25"/>
    <row r="534" s="53" customFormat="1" x14ac:dyDescent="0.25"/>
    <row r="535" s="53" customFormat="1" x14ac:dyDescent="0.25"/>
    <row r="536" s="53" customFormat="1" x14ac:dyDescent="0.25"/>
    <row r="537" s="53" customFormat="1" x14ac:dyDescent="0.25"/>
    <row r="538" s="53" customFormat="1" x14ac:dyDescent="0.25"/>
    <row r="539" s="53" customFormat="1" x14ac:dyDescent="0.25"/>
    <row r="540" s="53" customFormat="1" x14ac:dyDescent="0.25"/>
    <row r="541" s="53" customFormat="1" x14ac:dyDescent="0.25"/>
    <row r="542" s="53" customFormat="1" x14ac:dyDescent="0.25"/>
    <row r="543" s="53" customFormat="1" x14ac:dyDescent="0.25"/>
    <row r="544" s="53" customFormat="1" x14ac:dyDescent="0.25"/>
    <row r="545" s="53" customFormat="1" x14ac:dyDescent="0.25"/>
    <row r="546" s="53" customFormat="1" x14ac:dyDescent="0.25"/>
    <row r="547" s="53" customFormat="1" x14ac:dyDescent="0.25"/>
    <row r="548" s="53" customFormat="1" x14ac:dyDescent="0.25"/>
    <row r="549" s="53" customFormat="1" x14ac:dyDescent="0.25"/>
    <row r="550" s="53" customFormat="1" x14ac:dyDescent="0.25"/>
    <row r="551" s="53" customFormat="1" x14ac:dyDescent="0.25"/>
    <row r="552" s="53" customFormat="1" x14ac:dyDescent="0.25"/>
    <row r="553" s="53" customFormat="1" x14ac:dyDescent="0.25"/>
    <row r="554" s="53" customFormat="1" x14ac:dyDescent="0.25"/>
    <row r="555" s="53" customFormat="1" x14ac:dyDescent="0.25"/>
    <row r="556" s="53" customFormat="1" x14ac:dyDescent="0.25"/>
    <row r="557" s="53" customFormat="1" x14ac:dyDescent="0.25"/>
    <row r="558" s="53" customFormat="1" x14ac:dyDescent="0.25"/>
    <row r="559" s="53" customFormat="1" x14ac:dyDescent="0.25"/>
    <row r="560" s="53" customFormat="1" x14ac:dyDescent="0.25"/>
    <row r="561" s="53" customFormat="1" x14ac:dyDescent="0.25"/>
    <row r="562" s="53" customFormat="1" x14ac:dyDescent="0.25"/>
    <row r="563" s="53" customFormat="1" x14ac:dyDescent="0.25"/>
    <row r="564" s="53" customFormat="1" x14ac:dyDescent="0.25"/>
    <row r="565" s="53" customFormat="1" x14ac:dyDescent="0.25"/>
    <row r="566" s="53" customFormat="1" x14ac:dyDescent="0.25"/>
    <row r="567" s="53" customFormat="1" x14ac:dyDescent="0.25"/>
    <row r="568" s="53" customFormat="1" x14ac:dyDescent="0.25"/>
    <row r="569" s="53" customFormat="1" x14ac:dyDescent="0.25"/>
    <row r="570" s="53" customFormat="1" x14ac:dyDescent="0.25"/>
    <row r="571" s="53" customFormat="1" x14ac:dyDescent="0.25"/>
    <row r="572" s="53" customFormat="1" x14ac:dyDescent="0.25"/>
    <row r="573" s="53" customFormat="1" x14ac:dyDescent="0.25"/>
    <row r="574" s="53" customFormat="1" x14ac:dyDescent="0.25"/>
    <row r="575" s="53" customFormat="1" x14ac:dyDescent="0.25"/>
    <row r="576" s="53" customFormat="1" x14ac:dyDescent="0.25"/>
    <row r="577" s="53" customFormat="1" x14ac:dyDescent="0.25"/>
    <row r="578" s="53" customFormat="1" x14ac:dyDescent="0.25"/>
    <row r="579" s="53" customFormat="1" x14ac:dyDescent="0.25"/>
    <row r="580" s="53" customFormat="1" x14ac:dyDescent="0.25"/>
    <row r="581" s="53" customFormat="1" x14ac:dyDescent="0.25"/>
    <row r="582" s="53" customFormat="1" x14ac:dyDescent="0.25"/>
    <row r="583" s="53" customFormat="1" x14ac:dyDescent="0.25"/>
    <row r="584" s="53" customFormat="1" x14ac:dyDescent="0.25"/>
    <row r="585" s="53" customFormat="1" x14ac:dyDescent="0.25"/>
    <row r="586" s="53" customFormat="1" x14ac:dyDescent="0.25"/>
    <row r="587" s="53" customFormat="1" x14ac:dyDescent="0.25"/>
    <row r="588" s="53" customFormat="1" x14ac:dyDescent="0.25"/>
    <row r="589" s="53" customFormat="1" x14ac:dyDescent="0.25"/>
    <row r="590" s="53" customFormat="1" x14ac:dyDescent="0.25"/>
    <row r="591" s="53" customFormat="1" x14ac:dyDescent="0.25"/>
    <row r="592" s="53" customFormat="1" x14ac:dyDescent="0.25"/>
    <row r="593" s="53" customFormat="1" x14ac:dyDescent="0.25"/>
    <row r="594" s="53" customFormat="1" x14ac:dyDescent="0.25"/>
    <row r="595" s="53" customFormat="1" x14ac:dyDescent="0.25"/>
    <row r="596" s="53" customFormat="1" x14ac:dyDescent="0.25"/>
    <row r="597" s="53" customFormat="1" x14ac:dyDescent="0.25"/>
    <row r="598" s="53" customFormat="1" x14ac:dyDescent="0.25"/>
    <row r="599" s="53" customFormat="1" x14ac:dyDescent="0.25"/>
    <row r="600" s="53" customFormat="1" x14ac:dyDescent="0.25"/>
    <row r="601" s="53" customFormat="1" x14ac:dyDescent="0.25"/>
    <row r="602" s="53" customFormat="1" x14ac:dyDescent="0.25"/>
    <row r="603" s="53" customFormat="1" x14ac:dyDescent="0.25"/>
    <row r="604" s="53" customFormat="1" x14ac:dyDescent="0.25"/>
    <row r="605" s="53" customFormat="1" x14ac:dyDescent="0.25"/>
    <row r="606" s="53" customFormat="1" x14ac:dyDescent="0.25"/>
    <row r="607" s="53" customFormat="1" x14ac:dyDescent="0.25"/>
    <row r="608" s="53" customFormat="1" x14ac:dyDescent="0.25"/>
    <row r="609" s="53" customFormat="1" x14ac:dyDescent="0.25"/>
    <row r="610" s="53" customFormat="1" x14ac:dyDescent="0.25"/>
    <row r="611" s="53" customFormat="1" x14ac:dyDescent="0.25"/>
    <row r="612" s="53" customFormat="1" x14ac:dyDescent="0.25"/>
    <row r="613" s="53" customFormat="1" x14ac:dyDescent="0.25"/>
    <row r="614" s="53" customFormat="1" x14ac:dyDescent="0.25"/>
    <row r="615" s="53" customFormat="1" x14ac:dyDescent="0.25"/>
    <row r="616" s="53" customFormat="1" x14ac:dyDescent="0.25"/>
    <row r="617" s="53" customFormat="1" x14ac:dyDescent="0.25"/>
    <row r="618" s="53" customFormat="1" x14ac:dyDescent="0.25"/>
    <row r="619" s="53" customFormat="1" x14ac:dyDescent="0.25"/>
    <row r="620" s="53" customFormat="1" x14ac:dyDescent="0.25"/>
    <row r="621" s="53" customFormat="1" x14ac:dyDescent="0.25"/>
    <row r="622" s="53" customFormat="1" x14ac:dyDescent="0.25"/>
    <row r="623" s="53" customFormat="1" x14ac:dyDescent="0.25"/>
    <row r="624" s="53" customFormat="1" x14ac:dyDescent="0.25"/>
    <row r="625" s="53" customFormat="1" x14ac:dyDescent="0.25"/>
    <row r="626" s="53" customFormat="1" x14ac:dyDescent="0.25"/>
    <row r="627" s="53" customFormat="1" x14ac:dyDescent="0.25"/>
    <row r="628" s="53" customFormat="1" x14ac:dyDescent="0.25"/>
    <row r="629" s="53" customFormat="1" x14ac:dyDescent="0.25"/>
    <row r="630" s="53" customFormat="1" x14ac:dyDescent="0.25"/>
    <row r="631" s="53" customFormat="1" x14ac:dyDescent="0.25"/>
    <row r="632" s="53" customFormat="1" x14ac:dyDescent="0.25"/>
    <row r="633" s="53" customFormat="1" x14ac:dyDescent="0.25"/>
    <row r="634" s="53" customFormat="1" x14ac:dyDescent="0.25"/>
    <row r="635" s="53" customFormat="1" x14ac:dyDescent="0.25"/>
    <row r="636" s="53" customFormat="1" x14ac:dyDescent="0.25"/>
    <row r="637" s="53" customFormat="1" x14ac:dyDescent="0.25"/>
    <row r="638" s="53" customFormat="1" x14ac:dyDescent="0.25"/>
    <row r="639" s="53" customFormat="1" x14ac:dyDescent="0.25"/>
    <row r="640" s="53" customFormat="1" x14ac:dyDescent="0.25"/>
    <row r="641" s="53" customFormat="1" x14ac:dyDescent="0.25"/>
    <row r="642" s="53" customFormat="1" x14ac:dyDescent="0.25"/>
    <row r="643" s="53" customFormat="1" x14ac:dyDescent="0.25"/>
    <row r="644" s="53" customFormat="1" x14ac:dyDescent="0.25"/>
    <row r="645" s="53" customFormat="1" x14ac:dyDescent="0.25"/>
    <row r="646" s="53" customFormat="1" x14ac:dyDescent="0.25"/>
    <row r="647" s="53" customFormat="1" x14ac:dyDescent="0.25"/>
    <row r="648" s="53" customFormat="1" x14ac:dyDescent="0.25"/>
    <row r="649" s="53" customFormat="1" x14ac:dyDescent="0.25"/>
    <row r="650" s="53" customFormat="1" x14ac:dyDescent="0.25"/>
    <row r="651" s="53" customFormat="1" x14ac:dyDescent="0.25"/>
    <row r="652" s="53" customFormat="1" x14ac:dyDescent="0.25"/>
    <row r="653" s="53" customFormat="1" x14ac:dyDescent="0.25"/>
    <row r="654" s="53" customFormat="1" x14ac:dyDescent="0.25"/>
    <row r="655" s="53" customFormat="1" x14ac:dyDescent="0.25"/>
    <row r="656" s="53" customFormat="1" x14ac:dyDescent="0.25"/>
    <row r="657" s="53" customFormat="1" x14ac:dyDescent="0.25"/>
    <row r="658" s="53" customFormat="1" x14ac:dyDescent="0.25"/>
    <row r="659" s="53" customFormat="1" x14ac:dyDescent="0.25"/>
    <row r="660" s="53" customFormat="1" x14ac:dyDescent="0.25"/>
    <row r="661" s="53" customFormat="1" x14ac:dyDescent="0.25"/>
    <row r="662" s="53" customFormat="1" x14ac:dyDescent="0.25"/>
    <row r="663" s="53" customFormat="1" x14ac:dyDescent="0.25"/>
    <row r="664" s="53" customFormat="1" x14ac:dyDescent="0.25"/>
    <row r="665" s="53" customFormat="1" x14ac:dyDescent="0.25"/>
    <row r="666" s="53" customFormat="1" x14ac:dyDescent="0.25"/>
    <row r="667" s="53" customFormat="1" x14ac:dyDescent="0.25"/>
    <row r="668" s="53" customFormat="1" x14ac:dyDescent="0.25"/>
    <row r="669" s="53" customFormat="1" x14ac:dyDescent="0.25"/>
    <row r="670" s="53" customFormat="1" x14ac:dyDescent="0.25"/>
    <row r="671" s="53" customFormat="1" x14ac:dyDescent="0.25"/>
    <row r="672" s="53" customFormat="1" x14ac:dyDescent="0.25"/>
    <row r="673" s="53" customFormat="1" x14ac:dyDescent="0.25"/>
    <row r="674" s="53" customFormat="1" x14ac:dyDescent="0.25"/>
    <row r="675" s="53" customFormat="1" x14ac:dyDescent="0.25"/>
    <row r="676" s="53" customFormat="1" x14ac:dyDescent="0.25"/>
    <row r="677" s="53" customFormat="1" x14ac:dyDescent="0.25"/>
    <row r="678" s="53" customFormat="1" x14ac:dyDescent="0.25"/>
    <row r="679" s="53" customFormat="1" x14ac:dyDescent="0.25"/>
    <row r="680" s="53" customFormat="1" x14ac:dyDescent="0.25"/>
    <row r="681" s="53" customFormat="1" x14ac:dyDescent="0.25"/>
    <row r="682" s="53" customFormat="1" x14ac:dyDescent="0.25"/>
    <row r="683" s="53" customFormat="1" x14ac:dyDescent="0.25"/>
    <row r="684" s="53" customFormat="1" x14ac:dyDescent="0.25"/>
    <row r="685" s="53" customFormat="1" x14ac:dyDescent="0.25"/>
    <row r="686" s="53" customFormat="1" x14ac:dyDescent="0.25"/>
    <row r="687" s="53" customFormat="1" x14ac:dyDescent="0.25"/>
    <row r="688" s="53" customFormat="1" x14ac:dyDescent="0.25"/>
    <row r="689" s="53" customFormat="1" x14ac:dyDescent="0.25"/>
    <row r="690" s="53" customFormat="1" x14ac:dyDescent="0.25"/>
    <row r="691" s="53" customFormat="1" x14ac:dyDescent="0.25"/>
    <row r="692" s="53" customFormat="1" x14ac:dyDescent="0.25"/>
    <row r="693" s="53" customFormat="1" x14ac:dyDescent="0.25"/>
    <row r="694" s="53" customFormat="1" x14ac:dyDescent="0.25"/>
    <row r="695" s="53" customFormat="1" x14ac:dyDescent="0.25"/>
    <row r="696" s="53" customFormat="1" x14ac:dyDescent="0.25"/>
    <row r="697" s="53" customFormat="1" x14ac:dyDescent="0.25"/>
    <row r="698" s="53" customFormat="1" x14ac:dyDescent="0.25"/>
    <row r="699" s="53" customFormat="1" x14ac:dyDescent="0.25"/>
    <row r="700" s="53" customFormat="1" x14ac:dyDescent="0.25"/>
    <row r="701" s="53" customFormat="1" x14ac:dyDescent="0.25"/>
    <row r="702" s="53" customFormat="1" x14ac:dyDescent="0.25"/>
    <row r="703" s="53" customFormat="1" x14ac:dyDescent="0.25"/>
    <row r="704" s="53" customFormat="1" x14ac:dyDescent="0.25"/>
    <row r="705" s="53" customFormat="1" x14ac:dyDescent="0.25"/>
    <row r="706" s="53" customFormat="1" x14ac:dyDescent="0.25"/>
    <row r="707" s="53" customFormat="1" x14ac:dyDescent="0.25"/>
    <row r="708" s="53" customFormat="1" x14ac:dyDescent="0.25"/>
    <row r="709" s="53" customFormat="1" x14ac:dyDescent="0.25"/>
    <row r="710" s="53" customFormat="1" x14ac:dyDescent="0.25"/>
    <row r="711" s="53" customFormat="1" x14ac:dyDescent="0.25"/>
    <row r="712" s="53" customFormat="1" x14ac:dyDescent="0.25"/>
    <row r="713" s="53" customFormat="1" x14ac:dyDescent="0.25"/>
    <row r="714" s="53" customFormat="1" x14ac:dyDescent="0.25"/>
    <row r="715" s="53" customFormat="1" x14ac:dyDescent="0.25"/>
    <row r="716" s="53" customFormat="1" x14ac:dyDescent="0.25"/>
    <row r="717" s="53" customFormat="1" x14ac:dyDescent="0.25"/>
    <row r="718" s="53" customFormat="1" x14ac:dyDescent="0.25"/>
    <row r="719" s="53" customFormat="1" x14ac:dyDescent="0.25"/>
    <row r="720" s="53" customFormat="1" x14ac:dyDescent="0.25"/>
    <row r="721" s="53" customFormat="1" x14ac:dyDescent="0.25"/>
    <row r="722" s="53" customFormat="1" x14ac:dyDescent="0.25"/>
    <row r="723" s="53" customFormat="1" x14ac:dyDescent="0.25"/>
    <row r="724" s="53" customFormat="1" x14ac:dyDescent="0.25"/>
    <row r="725" s="53" customFormat="1" x14ac:dyDescent="0.25"/>
    <row r="726" s="53" customFormat="1" x14ac:dyDescent="0.25"/>
    <row r="727" s="53" customFormat="1" x14ac:dyDescent="0.25"/>
    <row r="728" s="53" customFormat="1" x14ac:dyDescent="0.25"/>
    <row r="729" s="53" customFormat="1" x14ac:dyDescent="0.25"/>
    <row r="730" s="53" customFormat="1" x14ac:dyDescent="0.25"/>
    <row r="731" s="53" customFormat="1" x14ac:dyDescent="0.25"/>
    <row r="732" s="53" customFormat="1" x14ac:dyDescent="0.25"/>
    <row r="733" s="53" customFormat="1" x14ac:dyDescent="0.25"/>
    <row r="734" s="53" customFormat="1" x14ac:dyDescent="0.25"/>
    <row r="735" s="53" customFormat="1" x14ac:dyDescent="0.25"/>
    <row r="736" s="53" customFormat="1" x14ac:dyDescent="0.25"/>
    <row r="737" s="53" customFormat="1" x14ac:dyDescent="0.25"/>
    <row r="738" s="53" customFormat="1" x14ac:dyDescent="0.25"/>
    <row r="739" s="53" customFormat="1" x14ac:dyDescent="0.25"/>
    <row r="740" s="53" customFormat="1" x14ac:dyDescent="0.25"/>
    <row r="741" s="53" customFormat="1" x14ac:dyDescent="0.25"/>
    <row r="742" s="53" customFormat="1" x14ac:dyDescent="0.25"/>
    <row r="743" s="53" customFormat="1" x14ac:dyDescent="0.25"/>
    <row r="744" s="53" customFormat="1" x14ac:dyDescent="0.25"/>
    <row r="745" s="53" customFormat="1" x14ac:dyDescent="0.25"/>
    <row r="746" s="53" customFormat="1" x14ac:dyDescent="0.25"/>
    <row r="747" s="53" customFormat="1" x14ac:dyDescent="0.25"/>
    <row r="748" s="53" customFormat="1" x14ac:dyDescent="0.25"/>
    <row r="749" s="53" customFormat="1" x14ac:dyDescent="0.25"/>
    <row r="750" s="53" customFormat="1" x14ac:dyDescent="0.25"/>
    <row r="751" s="53" customFormat="1" x14ac:dyDescent="0.25"/>
    <row r="752" s="53" customFormat="1" x14ac:dyDescent="0.25"/>
    <row r="753" s="53" customFormat="1" x14ac:dyDescent="0.25"/>
    <row r="754" s="53" customFormat="1" x14ac:dyDescent="0.25"/>
    <row r="755" s="53" customFormat="1" x14ac:dyDescent="0.25"/>
    <row r="756" s="53" customFormat="1" x14ac:dyDescent="0.25"/>
    <row r="757" s="53" customFormat="1" x14ac:dyDescent="0.25"/>
    <row r="758" s="53" customFormat="1" x14ac:dyDescent="0.25"/>
    <row r="759" s="53" customFormat="1" x14ac:dyDescent="0.25"/>
    <row r="760" s="53" customFormat="1" x14ac:dyDescent="0.25"/>
    <row r="761" s="53" customFormat="1" x14ac:dyDescent="0.25"/>
    <row r="762" s="53" customFormat="1" x14ac:dyDescent="0.25"/>
    <row r="763" s="53" customFormat="1" x14ac:dyDescent="0.25"/>
    <row r="764" s="53" customFormat="1" x14ac:dyDescent="0.25"/>
    <row r="765" s="53" customFormat="1" x14ac:dyDescent="0.25"/>
    <row r="766" s="53" customFormat="1" x14ac:dyDescent="0.25"/>
    <row r="767" s="53" customFormat="1" x14ac:dyDescent="0.25"/>
    <row r="768" s="53" customFormat="1" x14ac:dyDescent="0.25"/>
    <row r="769" s="53" customFormat="1" x14ac:dyDescent="0.25"/>
    <row r="770" s="53" customFormat="1" x14ac:dyDescent="0.25"/>
    <row r="771" s="53" customFormat="1" x14ac:dyDescent="0.25"/>
    <row r="772" s="53" customFormat="1" x14ac:dyDescent="0.25"/>
    <row r="773" s="53" customFormat="1" x14ac:dyDescent="0.25"/>
    <row r="774" s="53" customFormat="1" x14ac:dyDescent="0.25"/>
    <row r="775" s="53" customFormat="1" x14ac:dyDescent="0.25"/>
    <row r="776" s="53" customFormat="1" x14ac:dyDescent="0.25"/>
    <row r="777" s="53" customFormat="1" x14ac:dyDescent="0.25"/>
    <row r="778" s="53" customFormat="1" x14ac:dyDescent="0.25"/>
    <row r="779" s="53" customFormat="1" x14ac:dyDescent="0.25"/>
    <row r="780" s="53" customFormat="1" x14ac:dyDescent="0.25"/>
    <row r="781" s="53" customFormat="1" x14ac:dyDescent="0.25"/>
    <row r="782" s="53" customFormat="1" x14ac:dyDescent="0.25"/>
    <row r="783" s="53" customFormat="1" x14ac:dyDescent="0.25"/>
    <row r="784" s="53" customFormat="1" x14ac:dyDescent="0.25"/>
    <row r="785" s="53" customFormat="1" x14ac:dyDescent="0.25"/>
    <row r="786" s="53" customFormat="1" x14ac:dyDescent="0.25"/>
    <row r="787" s="53" customFormat="1" x14ac:dyDescent="0.25"/>
    <row r="788" s="53" customFormat="1" x14ac:dyDescent="0.25"/>
    <row r="789" s="53" customFormat="1" x14ac:dyDescent="0.25"/>
    <row r="790" s="53" customFormat="1" x14ac:dyDescent="0.25"/>
    <row r="791" s="53" customFormat="1" x14ac:dyDescent="0.25"/>
    <row r="792" s="53" customFormat="1" x14ac:dyDescent="0.25"/>
    <row r="793" s="53" customFormat="1" x14ac:dyDescent="0.25"/>
    <row r="794" s="53" customFormat="1" x14ac:dyDescent="0.25"/>
    <row r="795" s="53" customFormat="1" x14ac:dyDescent="0.25"/>
    <row r="796" s="53" customFormat="1" x14ac:dyDescent="0.25"/>
    <row r="797" s="53" customFormat="1" x14ac:dyDescent="0.25"/>
    <row r="798" s="53" customFormat="1" x14ac:dyDescent="0.25"/>
    <row r="799" s="53" customFormat="1" x14ac:dyDescent="0.25"/>
    <row r="800" s="53" customFormat="1" x14ac:dyDescent="0.25"/>
    <row r="801" s="53" customFormat="1" x14ac:dyDescent="0.25"/>
    <row r="802" s="53" customFormat="1" x14ac:dyDescent="0.25"/>
    <row r="803" s="53" customFormat="1" x14ac:dyDescent="0.25"/>
    <row r="804" s="53" customFormat="1" x14ac:dyDescent="0.25"/>
    <row r="805" s="53" customFormat="1" x14ac:dyDescent="0.25"/>
    <row r="806" s="53" customFormat="1" x14ac:dyDescent="0.25"/>
    <row r="807" s="53" customFormat="1" x14ac:dyDescent="0.25"/>
    <row r="808" s="53" customFormat="1" x14ac:dyDescent="0.25"/>
    <row r="809" s="53" customFormat="1" x14ac:dyDescent="0.25"/>
    <row r="810" s="53" customFormat="1" x14ac:dyDescent="0.25"/>
    <row r="811" s="53" customFormat="1" x14ac:dyDescent="0.25"/>
    <row r="812" s="53" customFormat="1" x14ac:dyDescent="0.25"/>
    <row r="813" s="53" customFormat="1" x14ac:dyDescent="0.25"/>
    <row r="814" s="53" customFormat="1" x14ac:dyDescent="0.25"/>
    <row r="815" s="53" customFormat="1" x14ac:dyDescent="0.25"/>
    <row r="816" s="53" customFormat="1" x14ac:dyDescent="0.25"/>
    <row r="817" s="53" customFormat="1" x14ac:dyDescent="0.25"/>
    <row r="818" s="53" customFormat="1" x14ac:dyDescent="0.25"/>
    <row r="819" s="53" customFormat="1" x14ac:dyDescent="0.25"/>
    <row r="820" s="53" customFormat="1" x14ac:dyDescent="0.25"/>
    <row r="821" s="53" customFormat="1" x14ac:dyDescent="0.25"/>
    <row r="822" s="53" customFormat="1" x14ac:dyDescent="0.25"/>
    <row r="823" s="53" customFormat="1" x14ac:dyDescent="0.25"/>
    <row r="824" s="53" customFormat="1" x14ac:dyDescent="0.25"/>
    <row r="825" s="53" customFormat="1" x14ac:dyDescent="0.25"/>
    <row r="826" s="53" customFormat="1" x14ac:dyDescent="0.25"/>
    <row r="827" s="53" customFormat="1" x14ac:dyDescent="0.25"/>
    <row r="828" s="53" customFormat="1" x14ac:dyDescent="0.25"/>
    <row r="829" s="53" customFormat="1" x14ac:dyDescent="0.25"/>
    <row r="830" s="53" customFormat="1" x14ac:dyDescent="0.25"/>
    <row r="831" s="53" customFormat="1" x14ac:dyDescent="0.25"/>
    <row r="832" s="53" customFormat="1" x14ac:dyDescent="0.25"/>
    <row r="833" s="53" customFormat="1" x14ac:dyDescent="0.25"/>
    <row r="834" s="53" customFormat="1" x14ac:dyDescent="0.25"/>
    <row r="835" s="53" customFormat="1" x14ac:dyDescent="0.25"/>
    <row r="836" s="53" customFormat="1" x14ac:dyDescent="0.25"/>
    <row r="837" s="53" customFormat="1" x14ac:dyDescent="0.25"/>
    <row r="838" s="53" customFormat="1" x14ac:dyDescent="0.25"/>
    <row r="839" s="53" customFormat="1" x14ac:dyDescent="0.25"/>
    <row r="840" s="53" customFormat="1" x14ac:dyDescent="0.25"/>
    <row r="841" s="53" customFormat="1" x14ac:dyDescent="0.25"/>
    <row r="842" s="53" customFormat="1" x14ac:dyDescent="0.25"/>
    <row r="843" s="53" customFormat="1" x14ac:dyDescent="0.25"/>
    <row r="844" s="53" customFormat="1" x14ac:dyDescent="0.25"/>
    <row r="845" s="53" customFormat="1" x14ac:dyDescent="0.25"/>
    <row r="846" s="53" customFormat="1" x14ac:dyDescent="0.25"/>
    <row r="847" s="53" customFormat="1" x14ac:dyDescent="0.25"/>
    <row r="848" s="53" customFormat="1" x14ac:dyDescent="0.25"/>
    <row r="849" s="53" customFormat="1" x14ac:dyDescent="0.25"/>
    <row r="850" s="53" customFormat="1" x14ac:dyDescent="0.25"/>
    <row r="851" s="53" customFormat="1" x14ac:dyDescent="0.25"/>
    <row r="852" s="53" customFormat="1" x14ac:dyDescent="0.25"/>
    <row r="853" s="53" customFormat="1" x14ac:dyDescent="0.25"/>
    <row r="854" s="53" customFormat="1" x14ac:dyDescent="0.25"/>
    <row r="855" s="53" customFormat="1" x14ac:dyDescent="0.25"/>
    <row r="856" s="53" customFormat="1" x14ac:dyDescent="0.25"/>
    <row r="857" s="53" customFormat="1" x14ac:dyDescent="0.25"/>
    <row r="858" s="53" customFormat="1" x14ac:dyDescent="0.25"/>
    <row r="859" s="53" customFormat="1" x14ac:dyDescent="0.25"/>
    <row r="860" s="53" customFormat="1" x14ac:dyDescent="0.25"/>
    <row r="861" s="53" customFormat="1" x14ac:dyDescent="0.25"/>
    <row r="862" s="53" customFormat="1" x14ac:dyDescent="0.25"/>
    <row r="863" s="53" customFormat="1" x14ac:dyDescent="0.25"/>
    <row r="864" s="53" customFormat="1" x14ac:dyDescent="0.25"/>
    <row r="865" s="53" customFormat="1" x14ac:dyDescent="0.25"/>
    <row r="866" s="53" customFormat="1" x14ac:dyDescent="0.25"/>
    <row r="867" s="53" customFormat="1" x14ac:dyDescent="0.25"/>
    <row r="868" s="53" customFormat="1" x14ac:dyDescent="0.25"/>
    <row r="869" s="53" customFormat="1" x14ac:dyDescent="0.25"/>
    <row r="870" s="53" customFormat="1" x14ac:dyDescent="0.25"/>
    <row r="871" s="53" customFormat="1" x14ac:dyDescent="0.25"/>
    <row r="872" s="53" customFormat="1" x14ac:dyDescent="0.25"/>
    <row r="873" s="53" customFormat="1" x14ac:dyDescent="0.25"/>
    <row r="874" s="53" customFormat="1" x14ac:dyDescent="0.25"/>
    <row r="875" s="53" customFormat="1" x14ac:dyDescent="0.25"/>
    <row r="876" s="53" customFormat="1" x14ac:dyDescent="0.25"/>
    <row r="877" s="53" customFormat="1" x14ac:dyDescent="0.25"/>
    <row r="878" s="53" customFormat="1" x14ac:dyDescent="0.25"/>
    <row r="879" s="53" customFormat="1" x14ac:dyDescent="0.25"/>
    <row r="880" s="53" customFormat="1" x14ac:dyDescent="0.25"/>
    <row r="881" s="53" customFormat="1" x14ac:dyDescent="0.25"/>
    <row r="882" s="53" customFormat="1" x14ac:dyDescent="0.25"/>
    <row r="883" s="53" customFormat="1" x14ac:dyDescent="0.25"/>
    <row r="884" s="53" customFormat="1" x14ac:dyDescent="0.25"/>
    <row r="885" s="53" customFormat="1" x14ac:dyDescent="0.25"/>
    <row r="886" s="53" customFormat="1" x14ac:dyDescent="0.25"/>
    <row r="887" s="53" customFormat="1" x14ac:dyDescent="0.25"/>
    <row r="888" s="53" customFormat="1" x14ac:dyDescent="0.25"/>
    <row r="889" s="53" customFormat="1" x14ac:dyDescent="0.25"/>
    <row r="890" s="53" customFormat="1" x14ac:dyDescent="0.25"/>
    <row r="891" s="53" customFormat="1" x14ac:dyDescent="0.25"/>
    <row r="892" s="53" customFormat="1" x14ac:dyDescent="0.25"/>
    <row r="893" s="53" customFormat="1" x14ac:dyDescent="0.25"/>
    <row r="894" s="53" customFormat="1" x14ac:dyDescent="0.25"/>
    <row r="895" s="53" customFormat="1" x14ac:dyDescent="0.25"/>
    <row r="896" s="53" customFormat="1" x14ac:dyDescent="0.25"/>
    <row r="897" s="53" customFormat="1" x14ac:dyDescent="0.25"/>
    <row r="898" s="53" customFormat="1" x14ac:dyDescent="0.25"/>
    <row r="899" s="53" customFormat="1" x14ac:dyDescent="0.25"/>
    <row r="900" s="53" customFormat="1" x14ac:dyDescent="0.25"/>
    <row r="901" s="53" customFormat="1" x14ac:dyDescent="0.25"/>
    <row r="902" s="53" customFormat="1" x14ac:dyDescent="0.25"/>
    <row r="903" s="53" customFormat="1" x14ac:dyDescent="0.25"/>
    <row r="904" s="53" customFormat="1" x14ac:dyDescent="0.25"/>
    <row r="905" s="53" customFormat="1" x14ac:dyDescent="0.25"/>
    <row r="906" s="53" customFormat="1" x14ac:dyDescent="0.25"/>
    <row r="907" s="53" customFormat="1" x14ac:dyDescent="0.25"/>
    <row r="908" s="53" customFormat="1" x14ac:dyDescent="0.25"/>
    <row r="909" s="53" customFormat="1" x14ac:dyDescent="0.25"/>
    <row r="910" s="53" customFormat="1" x14ac:dyDescent="0.25"/>
    <row r="911" s="53" customFormat="1" x14ac:dyDescent="0.25"/>
    <row r="912" s="53" customFormat="1" x14ac:dyDescent="0.25"/>
    <row r="913" s="53" customFormat="1" x14ac:dyDescent="0.25"/>
    <row r="914" s="53" customFormat="1" x14ac:dyDescent="0.25"/>
    <row r="915" s="53" customFormat="1" x14ac:dyDescent="0.25"/>
    <row r="916" s="53" customFormat="1" x14ac:dyDescent="0.25"/>
    <row r="917" s="53" customFormat="1" x14ac:dyDescent="0.25"/>
    <row r="918" s="53" customFormat="1" x14ac:dyDescent="0.25"/>
    <row r="919" s="53" customFormat="1" x14ac:dyDescent="0.25"/>
    <row r="920" s="53" customFormat="1" x14ac:dyDescent="0.25"/>
    <row r="921" s="53" customFormat="1" x14ac:dyDescent="0.25"/>
    <row r="922" s="53" customFormat="1" x14ac:dyDescent="0.25"/>
    <row r="923" s="53" customFormat="1" x14ac:dyDescent="0.25"/>
    <row r="924" s="53" customFormat="1" x14ac:dyDescent="0.25"/>
    <row r="925" s="53" customFormat="1" x14ac:dyDescent="0.25"/>
    <row r="926" s="53" customFormat="1" x14ac:dyDescent="0.25"/>
    <row r="927" s="53" customFormat="1" x14ac:dyDescent="0.25"/>
    <row r="928" s="53" customFormat="1" x14ac:dyDescent="0.25"/>
    <row r="929" s="53" customFormat="1" x14ac:dyDescent="0.25"/>
    <row r="930" s="53" customFormat="1" x14ac:dyDescent="0.25"/>
    <row r="931" s="53" customFormat="1" x14ac:dyDescent="0.25"/>
    <row r="932" s="53" customFormat="1" x14ac:dyDescent="0.25"/>
    <row r="933" s="53" customFormat="1" x14ac:dyDescent="0.25"/>
    <row r="934" s="53" customFormat="1" x14ac:dyDescent="0.25"/>
    <row r="935" s="53" customFormat="1" x14ac:dyDescent="0.25"/>
    <row r="936" s="53" customFormat="1" x14ac:dyDescent="0.25"/>
    <row r="937" s="53" customFormat="1" x14ac:dyDescent="0.25"/>
    <row r="938" s="53" customFormat="1" x14ac:dyDescent="0.25"/>
    <row r="939" s="53" customFormat="1" x14ac:dyDescent="0.25"/>
    <row r="940" s="53" customFormat="1" x14ac:dyDescent="0.25"/>
    <row r="941" s="53" customFormat="1" x14ac:dyDescent="0.25"/>
    <row r="942" s="53" customFormat="1" x14ac:dyDescent="0.25"/>
    <row r="943" s="53" customFormat="1" x14ac:dyDescent="0.25"/>
    <row r="944" s="53" customFormat="1" x14ac:dyDescent="0.25"/>
    <row r="945" s="53" customFormat="1" x14ac:dyDescent="0.25"/>
    <row r="946" s="53" customFormat="1" x14ac:dyDescent="0.25"/>
    <row r="947" s="53" customFormat="1" x14ac:dyDescent="0.25"/>
    <row r="948" s="53" customFormat="1" x14ac:dyDescent="0.25"/>
    <row r="949" s="53" customFormat="1" x14ac:dyDescent="0.25"/>
    <row r="950" s="53" customFormat="1" x14ac:dyDescent="0.25"/>
    <row r="951" s="53" customFormat="1" x14ac:dyDescent="0.25"/>
    <row r="952" s="53" customFormat="1" x14ac:dyDescent="0.25"/>
    <row r="953" s="53" customFormat="1" x14ac:dyDescent="0.25"/>
    <row r="954" s="53" customFormat="1" x14ac:dyDescent="0.25"/>
    <row r="955" s="53" customFormat="1" x14ac:dyDescent="0.25"/>
    <row r="956" s="53" customFormat="1" x14ac:dyDescent="0.25"/>
    <row r="957" s="53" customFormat="1" x14ac:dyDescent="0.25"/>
    <row r="958" s="53" customFormat="1" x14ac:dyDescent="0.25"/>
    <row r="959" s="53" customFormat="1" x14ac:dyDescent="0.25"/>
    <row r="960" s="53" customFormat="1" x14ac:dyDescent="0.25"/>
    <row r="961" s="53" customFormat="1" x14ac:dyDescent="0.25"/>
    <row r="962" s="53" customFormat="1" x14ac:dyDescent="0.25"/>
    <row r="963" s="53" customFormat="1" x14ac:dyDescent="0.25"/>
    <row r="964" s="53" customFormat="1" x14ac:dyDescent="0.25"/>
    <row r="965" s="53" customFormat="1" x14ac:dyDescent="0.25"/>
    <row r="966" s="53" customFormat="1" x14ac:dyDescent="0.25"/>
    <row r="967" s="53" customFormat="1" x14ac:dyDescent="0.25"/>
    <row r="968" s="53" customFormat="1" x14ac:dyDescent="0.25"/>
    <row r="969" s="53" customFormat="1" x14ac:dyDescent="0.25"/>
    <row r="970" s="53" customFormat="1" x14ac:dyDescent="0.25"/>
    <row r="971" s="53" customFormat="1" x14ac:dyDescent="0.25"/>
    <row r="972" s="53" customFormat="1" x14ac:dyDescent="0.25"/>
    <row r="973" s="53" customFormat="1" x14ac:dyDescent="0.25"/>
    <row r="974" s="53" customFormat="1" x14ac:dyDescent="0.25"/>
    <row r="975" s="53" customFormat="1" x14ac:dyDescent="0.25"/>
    <row r="976" s="53" customFormat="1" x14ac:dyDescent="0.25"/>
    <row r="977" s="53" customFormat="1" x14ac:dyDescent="0.25"/>
    <row r="978" s="53" customFormat="1" x14ac:dyDescent="0.25"/>
    <row r="979" s="53" customFormat="1" x14ac:dyDescent="0.25"/>
    <row r="980" s="53" customFormat="1" x14ac:dyDescent="0.25"/>
    <row r="981" s="53" customFormat="1" x14ac:dyDescent="0.25"/>
    <row r="982" s="53" customFormat="1" x14ac:dyDescent="0.25"/>
    <row r="983" s="53" customFormat="1" x14ac:dyDescent="0.25"/>
    <row r="984" s="53" customFormat="1" x14ac:dyDescent="0.25"/>
    <row r="985" s="53" customFormat="1" x14ac:dyDescent="0.25"/>
    <row r="986" s="53" customFormat="1" x14ac:dyDescent="0.25"/>
    <row r="987" s="53" customFormat="1" x14ac:dyDescent="0.25"/>
    <row r="988" s="53" customFormat="1" x14ac:dyDescent="0.25"/>
    <row r="989" s="53" customFormat="1" x14ac:dyDescent="0.25"/>
    <row r="990" s="53" customFormat="1" x14ac:dyDescent="0.25"/>
    <row r="991" s="53" customFormat="1" x14ac:dyDescent="0.25"/>
    <row r="992" s="53" customFormat="1" x14ac:dyDescent="0.25"/>
    <row r="993" s="53" customFormat="1" x14ac:dyDescent="0.25"/>
    <row r="994" s="53" customFormat="1" x14ac:dyDescent="0.25"/>
    <row r="995" s="53" customFormat="1" x14ac:dyDescent="0.25"/>
    <row r="996" s="53" customFormat="1" x14ac:dyDescent="0.25"/>
    <row r="997" s="53" customFormat="1" x14ac:dyDescent="0.25"/>
    <row r="998" s="53" customFormat="1" x14ac:dyDescent="0.25"/>
    <row r="999" s="53" customFormat="1" x14ac:dyDescent="0.25"/>
    <row r="1000" s="53" customFormat="1" x14ac:dyDescent="0.25"/>
    <row r="1001" s="53" customFormat="1" x14ac:dyDescent="0.25"/>
    <row r="1002" s="53" customFormat="1" x14ac:dyDescent="0.25"/>
    <row r="1003" s="53" customFormat="1" x14ac:dyDescent="0.25"/>
    <row r="1004" s="53" customFormat="1" x14ac:dyDescent="0.25"/>
    <row r="1005" s="53" customFormat="1" x14ac:dyDescent="0.25"/>
    <row r="1006" s="53" customFormat="1" x14ac:dyDescent="0.25"/>
    <row r="1007" s="53" customFormat="1" x14ac:dyDescent="0.25"/>
    <row r="1008" s="53" customFormat="1" x14ac:dyDescent="0.25"/>
    <row r="1009" s="53" customFormat="1" x14ac:dyDescent="0.25"/>
    <row r="1010" s="53" customFormat="1" x14ac:dyDescent="0.25"/>
    <row r="1011" s="53" customFormat="1" x14ac:dyDescent="0.25"/>
    <row r="1012" s="53" customFormat="1" x14ac:dyDescent="0.25"/>
    <row r="1013" s="53" customFormat="1" x14ac:dyDescent="0.25"/>
    <row r="1014" s="53" customFormat="1" x14ac:dyDescent="0.25"/>
    <row r="1015" s="53" customFormat="1" x14ac:dyDescent="0.25"/>
    <row r="1016" s="53" customFormat="1" x14ac:dyDescent="0.25"/>
    <row r="1017" s="53" customFormat="1" x14ac:dyDescent="0.25"/>
    <row r="1018" s="53" customFormat="1" x14ac:dyDescent="0.25"/>
    <row r="1019" s="53" customFormat="1" x14ac:dyDescent="0.25"/>
    <row r="1020" s="53" customFormat="1" x14ac:dyDescent="0.25"/>
    <row r="1021" s="53" customFormat="1" x14ac:dyDescent="0.25"/>
    <row r="1022" s="53" customFormat="1" x14ac:dyDescent="0.25"/>
    <row r="1023" s="53" customFormat="1" x14ac:dyDescent="0.25"/>
    <row r="1024" s="53" customFormat="1" x14ac:dyDescent="0.25"/>
    <row r="1025" s="53" customFormat="1" x14ac:dyDescent="0.25"/>
    <row r="1026" s="53" customFormat="1" x14ac:dyDescent="0.25"/>
    <row r="1027" s="53" customFormat="1" x14ac:dyDescent="0.25"/>
    <row r="1028" s="53" customFormat="1" x14ac:dyDescent="0.25"/>
    <row r="1029" s="53" customFormat="1" x14ac:dyDescent="0.25"/>
    <row r="1030" s="53" customFormat="1" x14ac:dyDescent="0.25"/>
    <row r="1031" s="53" customFormat="1" x14ac:dyDescent="0.25"/>
    <row r="1032" s="53" customFormat="1" x14ac:dyDescent="0.25"/>
    <row r="1033" s="53" customFormat="1" x14ac:dyDescent="0.25"/>
    <row r="1034" s="53" customFormat="1" x14ac:dyDescent="0.25"/>
    <row r="1035" s="53" customFormat="1" x14ac:dyDescent="0.25"/>
    <row r="1036" s="53" customFormat="1" x14ac:dyDescent="0.25"/>
    <row r="1037" s="53" customFormat="1" x14ac:dyDescent="0.25"/>
    <row r="1038" s="53" customFormat="1" x14ac:dyDescent="0.25"/>
    <row r="1039" s="53" customFormat="1" x14ac:dyDescent="0.25"/>
    <row r="1040" s="53" customFormat="1" x14ac:dyDescent="0.25"/>
    <row r="1041" s="53" customFormat="1" x14ac:dyDescent="0.25"/>
    <row r="1042" s="53" customFormat="1" x14ac:dyDescent="0.25"/>
    <row r="1043" s="53" customFormat="1" x14ac:dyDescent="0.25"/>
    <row r="1044" s="53" customFormat="1" x14ac:dyDescent="0.25"/>
    <row r="1045" s="53" customFormat="1" x14ac:dyDescent="0.25"/>
    <row r="1046" s="53" customFormat="1" x14ac:dyDescent="0.25"/>
    <row r="1047" s="53" customFormat="1" x14ac:dyDescent="0.25"/>
    <row r="1048" s="53" customFormat="1" x14ac:dyDescent="0.25"/>
    <row r="1049" s="53" customFormat="1" x14ac:dyDescent="0.25"/>
    <row r="1050" s="53" customFormat="1" x14ac:dyDescent="0.25"/>
    <row r="1051" s="53" customFormat="1" x14ac:dyDescent="0.25"/>
    <row r="1052" s="53" customFormat="1" x14ac:dyDescent="0.25"/>
    <row r="1053" s="53" customFormat="1" x14ac:dyDescent="0.25"/>
    <row r="1054" s="53" customFormat="1" x14ac:dyDescent="0.25"/>
    <row r="1055" s="53" customFormat="1" x14ac:dyDescent="0.25"/>
    <row r="1056" s="53" customFormat="1" x14ac:dyDescent="0.25"/>
    <row r="1057" s="53" customFormat="1" x14ac:dyDescent="0.25"/>
    <row r="1058" s="53" customFormat="1" x14ac:dyDescent="0.25"/>
    <row r="1059" s="53" customFormat="1" x14ac:dyDescent="0.25"/>
    <row r="1060" s="53" customFormat="1" x14ac:dyDescent="0.25"/>
    <row r="1061" s="53" customFormat="1" x14ac:dyDescent="0.25"/>
    <row r="1062" s="53" customFormat="1" x14ac:dyDescent="0.25"/>
    <row r="1063" s="53" customFormat="1" x14ac:dyDescent="0.25"/>
    <row r="1064" s="53" customFormat="1" x14ac:dyDescent="0.25"/>
    <row r="1065" s="53" customFormat="1" x14ac:dyDescent="0.25"/>
    <row r="1066" s="53" customFormat="1" x14ac:dyDescent="0.25"/>
    <row r="1067" s="53" customFormat="1" x14ac:dyDescent="0.25"/>
    <row r="1068" s="53" customFormat="1" x14ac:dyDescent="0.25"/>
    <row r="1069" s="53" customFormat="1" x14ac:dyDescent="0.25"/>
    <row r="1070" s="53" customFormat="1" x14ac:dyDescent="0.25"/>
    <row r="1071" s="53" customFormat="1" x14ac:dyDescent="0.25"/>
    <row r="1072" s="53" customFormat="1" x14ac:dyDescent="0.25"/>
    <row r="1073" s="53" customFormat="1" x14ac:dyDescent="0.25"/>
    <row r="1074" s="53" customFormat="1" x14ac:dyDescent="0.25"/>
    <row r="1075" s="53" customFormat="1" x14ac:dyDescent="0.25"/>
    <row r="1076" s="53" customFormat="1" x14ac:dyDescent="0.25"/>
    <row r="1077" s="53" customFormat="1" x14ac:dyDescent="0.25"/>
    <row r="1078" s="53" customFormat="1" x14ac:dyDescent="0.25"/>
    <row r="1079" s="53" customFormat="1" x14ac:dyDescent="0.25"/>
    <row r="1080" s="53" customFormat="1" x14ac:dyDescent="0.25"/>
    <row r="1081" s="53" customFormat="1" x14ac:dyDescent="0.25"/>
    <row r="1082" s="53" customFormat="1" x14ac:dyDescent="0.25"/>
    <row r="1083" s="53" customFormat="1" x14ac:dyDescent="0.25"/>
    <row r="1084" s="53" customFormat="1" x14ac:dyDescent="0.25"/>
    <row r="1085" s="53" customFormat="1" x14ac:dyDescent="0.25"/>
    <row r="1086" s="53" customFormat="1" x14ac:dyDescent="0.25"/>
    <row r="1087" s="53" customFormat="1" x14ac:dyDescent="0.25"/>
    <row r="1088" s="53" customFormat="1" x14ac:dyDescent="0.25"/>
    <row r="1089" s="53" customFormat="1" x14ac:dyDescent="0.25"/>
    <row r="1090" s="53" customFormat="1" x14ac:dyDescent="0.25"/>
    <row r="1091" s="53" customFormat="1" x14ac:dyDescent="0.25"/>
    <row r="1092" s="53" customFormat="1" x14ac:dyDescent="0.25"/>
    <row r="1093" s="53" customFormat="1" x14ac:dyDescent="0.25"/>
    <row r="1094" s="53" customFormat="1" x14ac:dyDescent="0.25"/>
    <row r="1095" s="53" customFormat="1" x14ac:dyDescent="0.25"/>
    <row r="1096" s="53" customFormat="1" x14ac:dyDescent="0.25"/>
    <row r="1097" s="53" customFormat="1" x14ac:dyDescent="0.25"/>
    <row r="1098" s="53" customFormat="1" x14ac:dyDescent="0.25"/>
    <row r="1099" s="53" customFormat="1" x14ac:dyDescent="0.25"/>
    <row r="1100" s="53" customFormat="1" x14ac:dyDescent="0.25"/>
    <row r="1101" s="53" customFormat="1" x14ac:dyDescent="0.25"/>
    <row r="1102" s="53" customFormat="1" x14ac:dyDescent="0.25"/>
    <row r="1103" s="53" customFormat="1" x14ac:dyDescent="0.25"/>
    <row r="1104" s="53" customFormat="1" x14ac:dyDescent="0.25"/>
    <row r="1105" s="53" customFormat="1" x14ac:dyDescent="0.25"/>
    <row r="1106" s="53" customFormat="1" x14ac:dyDescent="0.25"/>
    <row r="1107" s="53" customFormat="1" x14ac:dyDescent="0.25"/>
    <row r="1108" s="53" customFormat="1" x14ac:dyDescent="0.25"/>
    <row r="1109" s="53" customFormat="1" x14ac:dyDescent="0.25"/>
    <row r="1110" s="53" customFormat="1" x14ac:dyDescent="0.25"/>
    <row r="1111" s="53" customFormat="1" x14ac:dyDescent="0.25"/>
    <row r="1112" s="53" customFormat="1" x14ac:dyDescent="0.25"/>
    <row r="1113" s="53" customFormat="1" x14ac:dyDescent="0.25"/>
    <row r="1114" s="53" customFormat="1" x14ac:dyDescent="0.25"/>
    <row r="1115" s="53" customFormat="1" x14ac:dyDescent="0.25"/>
    <row r="1116" s="53" customFormat="1" x14ac:dyDescent="0.25"/>
    <row r="1117" s="53" customFormat="1" x14ac:dyDescent="0.25"/>
    <row r="1118" s="53" customFormat="1" x14ac:dyDescent="0.25"/>
    <row r="1119" s="53" customFormat="1" x14ac:dyDescent="0.25"/>
    <row r="1120" s="53" customFormat="1" x14ac:dyDescent="0.25"/>
    <row r="1121" s="53" customFormat="1" x14ac:dyDescent="0.25"/>
    <row r="1122" s="53" customFormat="1" x14ac:dyDescent="0.25"/>
    <row r="1123" s="53" customFormat="1" x14ac:dyDescent="0.25"/>
    <row r="1124" s="53" customFormat="1" x14ac:dyDescent="0.25"/>
    <row r="1125" s="53" customFormat="1" x14ac:dyDescent="0.25"/>
    <row r="1126" s="53" customFormat="1" x14ac:dyDescent="0.25"/>
    <row r="1127" s="53" customFormat="1" x14ac:dyDescent="0.25"/>
    <row r="1128" s="53" customFormat="1" x14ac:dyDescent="0.25"/>
    <row r="1129" s="53" customFormat="1" x14ac:dyDescent="0.25"/>
    <row r="1130" s="53" customFormat="1" x14ac:dyDescent="0.25"/>
    <row r="1131" s="53" customFormat="1" x14ac:dyDescent="0.25"/>
    <row r="1132" s="53" customFormat="1" x14ac:dyDescent="0.25"/>
    <row r="1133" s="53" customFormat="1" x14ac:dyDescent="0.25"/>
    <row r="1134" s="53" customFormat="1" x14ac:dyDescent="0.25"/>
    <row r="1135" s="53" customFormat="1" x14ac:dyDescent="0.25"/>
    <row r="1136" s="53" customFormat="1" x14ac:dyDescent="0.25"/>
    <row r="1137" s="53" customFormat="1" x14ac:dyDescent="0.25"/>
    <row r="1138" s="53" customFormat="1" x14ac:dyDescent="0.25"/>
    <row r="1139" s="53" customFormat="1" x14ac:dyDescent="0.25"/>
    <row r="1140" s="53" customFormat="1" x14ac:dyDescent="0.25"/>
    <row r="1141" s="53" customFormat="1" x14ac:dyDescent="0.25"/>
    <row r="1142" s="53" customFormat="1" x14ac:dyDescent="0.25"/>
    <row r="1143" s="53" customFormat="1" x14ac:dyDescent="0.25"/>
    <row r="1144" s="53" customFormat="1" x14ac:dyDescent="0.25"/>
    <row r="1145" s="53" customFormat="1" x14ac:dyDescent="0.25"/>
    <row r="1146" s="53" customFormat="1" x14ac:dyDescent="0.25"/>
    <row r="1147" s="53" customFormat="1" x14ac:dyDescent="0.25"/>
    <row r="1148" s="53" customFormat="1" x14ac:dyDescent="0.25"/>
    <row r="1149" s="53" customFormat="1" x14ac:dyDescent="0.25"/>
    <row r="1150" s="53" customFormat="1" x14ac:dyDescent="0.25"/>
    <row r="1151" s="53" customFormat="1" x14ac:dyDescent="0.25"/>
    <row r="1152" s="53" customFormat="1" x14ac:dyDescent="0.25"/>
    <row r="1153" s="53" customFormat="1" x14ac:dyDescent="0.25"/>
    <row r="1154" s="53" customFormat="1" x14ac:dyDescent="0.25"/>
    <row r="1155" s="53" customFormat="1" x14ac:dyDescent="0.25"/>
    <row r="1156" s="53" customFormat="1" x14ac:dyDescent="0.25"/>
    <row r="1157" s="53" customFormat="1" x14ac:dyDescent="0.25"/>
    <row r="1158" s="53" customFormat="1" x14ac:dyDescent="0.25"/>
    <row r="1159" s="53" customFormat="1" x14ac:dyDescent="0.25"/>
    <row r="1160" s="53" customFormat="1" x14ac:dyDescent="0.25"/>
    <row r="1161" s="53" customFormat="1" x14ac:dyDescent="0.25"/>
    <row r="1162" s="53" customFormat="1" x14ac:dyDescent="0.25"/>
    <row r="1163" s="53" customFormat="1" x14ac:dyDescent="0.25"/>
    <row r="1164" s="53" customFormat="1" x14ac:dyDescent="0.25"/>
    <row r="1165" s="53" customFormat="1" x14ac:dyDescent="0.25"/>
    <row r="1166" s="53" customFormat="1" x14ac:dyDescent="0.25"/>
    <row r="1167" s="53" customFormat="1" x14ac:dyDescent="0.25"/>
    <row r="1168" s="53" customFormat="1" x14ac:dyDescent="0.25"/>
    <row r="1169" s="53" customFormat="1" x14ac:dyDescent="0.25"/>
    <row r="1170" s="53" customFormat="1" x14ac:dyDescent="0.25"/>
    <row r="1171" s="53" customFormat="1" x14ac:dyDescent="0.25"/>
    <row r="1172" s="53" customFormat="1" x14ac:dyDescent="0.25"/>
    <row r="1173" s="53" customFormat="1" x14ac:dyDescent="0.25"/>
    <row r="1174" s="53" customFormat="1" x14ac:dyDescent="0.25"/>
    <row r="1175" s="53" customFormat="1" x14ac:dyDescent="0.25"/>
    <row r="1176" s="53" customFormat="1" x14ac:dyDescent="0.25"/>
    <row r="1177" s="53" customFormat="1" x14ac:dyDescent="0.25"/>
    <row r="1178" s="53" customFormat="1" x14ac:dyDescent="0.25"/>
    <row r="1179" s="53" customFormat="1" x14ac:dyDescent="0.25"/>
    <row r="1180" s="53" customFormat="1" x14ac:dyDescent="0.25"/>
    <row r="1181" s="53" customFormat="1" x14ac:dyDescent="0.25"/>
    <row r="1182" s="53" customFormat="1" x14ac:dyDescent="0.25"/>
    <row r="1183" s="53" customFormat="1" x14ac:dyDescent="0.25"/>
    <row r="1184" s="53" customFormat="1" x14ac:dyDescent="0.25"/>
    <row r="1185" s="53" customFormat="1" x14ac:dyDescent="0.25"/>
    <row r="1186" s="53" customFormat="1" x14ac:dyDescent="0.25"/>
    <row r="1187" s="53" customFormat="1" x14ac:dyDescent="0.25"/>
    <row r="1188" s="53" customFormat="1" x14ac:dyDescent="0.25"/>
    <row r="1189" s="53" customFormat="1" x14ac:dyDescent="0.25"/>
    <row r="1190" s="53" customFormat="1" x14ac:dyDescent="0.25"/>
    <row r="1191" s="53" customFormat="1" x14ac:dyDescent="0.25"/>
    <row r="1192" s="53" customFormat="1" x14ac:dyDescent="0.25"/>
    <row r="1193" s="53" customFormat="1" x14ac:dyDescent="0.25"/>
    <row r="1194" s="53" customFormat="1" x14ac:dyDescent="0.25"/>
    <row r="1195" s="53" customFormat="1" x14ac:dyDescent="0.25"/>
    <row r="1196" s="53" customFormat="1" x14ac:dyDescent="0.25"/>
    <row r="1197" s="53" customFormat="1" x14ac:dyDescent="0.25"/>
    <row r="1198" s="53" customFormat="1" x14ac:dyDescent="0.25"/>
    <row r="1199" s="53" customFormat="1" x14ac:dyDescent="0.25"/>
    <row r="1200" s="53" customFormat="1" x14ac:dyDescent="0.25"/>
    <row r="1201" s="53" customFormat="1" x14ac:dyDescent="0.25"/>
    <row r="1202" s="53" customFormat="1" x14ac:dyDescent="0.25"/>
    <row r="1203" s="53" customFormat="1" x14ac:dyDescent="0.25"/>
    <row r="1204" s="53" customFormat="1" x14ac:dyDescent="0.25"/>
    <row r="1205" s="53" customFormat="1" x14ac:dyDescent="0.25"/>
    <row r="1206" s="53" customFormat="1" x14ac:dyDescent="0.25"/>
    <row r="1207" s="53" customFormat="1" x14ac:dyDescent="0.25"/>
    <row r="1208" s="53" customFormat="1" x14ac:dyDescent="0.25"/>
    <row r="1209" s="53" customFormat="1" x14ac:dyDescent="0.25"/>
    <row r="1210" s="53" customFormat="1" x14ac:dyDescent="0.25"/>
    <row r="1211" s="53" customFormat="1" x14ac:dyDescent="0.25"/>
    <row r="1212" s="53" customFormat="1" x14ac:dyDescent="0.25"/>
    <row r="1213" s="53" customFormat="1" x14ac:dyDescent="0.25"/>
    <row r="1214" s="53" customFormat="1" x14ac:dyDescent="0.25"/>
    <row r="1215" s="53" customFormat="1" x14ac:dyDescent="0.25"/>
    <row r="1216" s="53" customFormat="1" x14ac:dyDescent="0.25"/>
    <row r="1217" s="53" customFormat="1" x14ac:dyDescent="0.25"/>
    <row r="1218" s="53" customFormat="1" x14ac:dyDescent="0.25"/>
    <row r="1219" s="53" customFormat="1" x14ac:dyDescent="0.25"/>
    <row r="1220" s="53" customFormat="1" x14ac:dyDescent="0.25"/>
    <row r="1221" s="53" customFormat="1" x14ac:dyDescent="0.25"/>
    <row r="1222" s="53" customFormat="1" x14ac:dyDescent="0.25"/>
    <row r="1223" s="53" customFormat="1" x14ac:dyDescent="0.25"/>
    <row r="1224" s="53" customFormat="1" x14ac:dyDescent="0.25"/>
    <row r="1225" s="53" customFormat="1" x14ac:dyDescent="0.25"/>
    <row r="1226" s="53" customFormat="1" x14ac:dyDescent="0.25"/>
    <row r="1227" s="53" customFormat="1" x14ac:dyDescent="0.25"/>
    <row r="1228" s="53" customFormat="1" x14ac:dyDescent="0.25"/>
    <row r="1229" s="53" customFormat="1" x14ac:dyDescent="0.25"/>
    <row r="1230" s="53" customFormat="1" x14ac:dyDescent="0.25"/>
    <row r="1231" s="53" customFormat="1" x14ac:dyDescent="0.25"/>
    <row r="1232" s="53" customFormat="1" x14ac:dyDescent="0.25"/>
    <row r="1233" s="53" customFormat="1" x14ac:dyDescent="0.25"/>
    <row r="1234" s="53" customFormat="1" x14ac:dyDescent="0.25"/>
    <row r="1235" s="53" customFormat="1" x14ac:dyDescent="0.25"/>
    <row r="1236" s="53" customFormat="1" x14ac:dyDescent="0.25"/>
    <row r="1237" s="53" customFormat="1" x14ac:dyDescent="0.25"/>
    <row r="1238" s="53" customFormat="1" x14ac:dyDescent="0.25"/>
    <row r="1239" s="53" customFormat="1" x14ac:dyDescent="0.25"/>
    <row r="1240" s="53" customFormat="1" x14ac:dyDescent="0.25"/>
    <row r="1241" s="53" customFormat="1" x14ac:dyDescent="0.25"/>
    <row r="1242" s="53" customFormat="1" x14ac:dyDescent="0.25"/>
    <row r="1243" s="53" customFormat="1" x14ac:dyDescent="0.25"/>
    <row r="1244" s="53" customFormat="1" x14ac:dyDescent="0.25"/>
    <row r="1245" s="53" customFormat="1" x14ac:dyDescent="0.25"/>
    <row r="1246" s="53" customFormat="1" x14ac:dyDescent="0.25"/>
    <row r="1247" s="53" customFormat="1" x14ac:dyDescent="0.25"/>
    <row r="1248" s="53" customFormat="1" x14ac:dyDescent="0.25"/>
    <row r="1249" s="53" customFormat="1" x14ac:dyDescent="0.25"/>
    <row r="1250" s="53" customFormat="1" x14ac:dyDescent="0.25"/>
    <row r="1251" s="53" customFormat="1" x14ac:dyDescent="0.25"/>
    <row r="1252" s="53" customFormat="1" x14ac:dyDescent="0.25"/>
    <row r="1253" s="53" customFormat="1" x14ac:dyDescent="0.25"/>
    <row r="1254" s="53" customFormat="1" x14ac:dyDescent="0.25"/>
    <row r="1255" s="53" customFormat="1" x14ac:dyDescent="0.25"/>
    <row r="1256" s="53" customFormat="1" x14ac:dyDescent="0.25"/>
    <row r="1257" s="53" customFormat="1" x14ac:dyDescent="0.25"/>
    <row r="1258" s="53" customFormat="1" x14ac:dyDescent="0.25"/>
    <row r="1259" s="53" customFormat="1" x14ac:dyDescent="0.25"/>
    <row r="1260" s="53" customFormat="1" x14ac:dyDescent="0.25"/>
    <row r="1261" s="53" customFormat="1" x14ac:dyDescent="0.25"/>
    <row r="1262" s="53" customFormat="1" x14ac:dyDescent="0.25"/>
    <row r="1263" s="53" customFormat="1" x14ac:dyDescent="0.25"/>
    <row r="1264" s="53" customFormat="1" x14ac:dyDescent="0.25"/>
    <row r="1265" s="53" customFormat="1" x14ac:dyDescent="0.25"/>
    <row r="1266" s="53" customFormat="1" x14ac:dyDescent="0.25"/>
    <row r="1267" s="53" customFormat="1" x14ac:dyDescent="0.25"/>
    <row r="1268" s="53" customFormat="1" x14ac:dyDescent="0.25"/>
    <row r="1269" s="53" customFormat="1" x14ac:dyDescent="0.25"/>
    <row r="1270" s="53" customFormat="1" x14ac:dyDescent="0.25"/>
    <row r="1271" s="53" customFormat="1" x14ac:dyDescent="0.25"/>
    <row r="1272" s="53" customFormat="1" x14ac:dyDescent="0.25"/>
    <row r="1273" s="53" customFormat="1" x14ac:dyDescent="0.25"/>
    <row r="1274" s="53" customFormat="1" x14ac:dyDescent="0.25"/>
    <row r="1275" s="53" customFormat="1" x14ac:dyDescent="0.25"/>
    <row r="1276" s="53" customFormat="1" x14ac:dyDescent="0.25"/>
    <row r="1277" s="53" customFormat="1" x14ac:dyDescent="0.25"/>
    <row r="1278" s="53" customFormat="1" x14ac:dyDescent="0.25"/>
    <row r="1279" s="53" customFormat="1" x14ac:dyDescent="0.25"/>
    <row r="1280" s="53" customFormat="1" x14ac:dyDescent="0.25"/>
    <row r="1281" s="53" customFormat="1" x14ac:dyDescent="0.25"/>
    <row r="1282" s="53" customFormat="1" x14ac:dyDescent="0.25"/>
    <row r="1283" s="53" customFormat="1" x14ac:dyDescent="0.25"/>
    <row r="1284" s="53" customFormat="1" x14ac:dyDescent="0.25"/>
    <row r="1285" s="53" customFormat="1" x14ac:dyDescent="0.25"/>
    <row r="1286" s="53" customFormat="1" x14ac:dyDescent="0.25"/>
    <row r="1287" s="53" customFormat="1" x14ac:dyDescent="0.25"/>
    <row r="1288" s="53" customFormat="1" x14ac:dyDescent="0.25"/>
    <row r="1289" s="53" customFormat="1" x14ac:dyDescent="0.25"/>
    <row r="1290" s="53" customFormat="1" x14ac:dyDescent="0.25"/>
    <row r="1291" s="53" customFormat="1" x14ac:dyDescent="0.25"/>
    <row r="1292" s="53" customFormat="1" x14ac:dyDescent="0.25"/>
    <row r="1293" s="53" customFormat="1" x14ac:dyDescent="0.25"/>
    <row r="1294" s="53" customFormat="1" x14ac:dyDescent="0.25"/>
    <row r="1295" s="53" customFormat="1" x14ac:dyDescent="0.25"/>
    <row r="1296" s="53" customFormat="1" x14ac:dyDescent="0.25"/>
    <row r="1297" s="53" customFormat="1" x14ac:dyDescent="0.25"/>
    <row r="1298" s="53" customFormat="1" x14ac:dyDescent="0.25"/>
    <row r="1299" s="53" customFormat="1" x14ac:dyDescent="0.25"/>
    <row r="1300" s="53" customFormat="1" x14ac:dyDescent="0.25"/>
    <row r="1301" s="53" customFormat="1" x14ac:dyDescent="0.25"/>
    <row r="1302" s="53" customFormat="1" x14ac:dyDescent="0.25"/>
    <row r="1303" s="53" customFormat="1" x14ac:dyDescent="0.25"/>
    <row r="1304" s="53" customFormat="1" x14ac:dyDescent="0.25"/>
    <row r="1305" s="53" customFormat="1" x14ac:dyDescent="0.25"/>
    <row r="1306" s="53" customFormat="1" x14ac:dyDescent="0.25"/>
    <row r="1307" s="53" customFormat="1" x14ac:dyDescent="0.25"/>
    <row r="1308" s="53" customFormat="1" x14ac:dyDescent="0.25"/>
    <row r="1309" s="53" customFormat="1" x14ac:dyDescent="0.25"/>
    <row r="1310" s="53" customFormat="1" x14ac:dyDescent="0.25"/>
    <row r="1311" s="53" customFormat="1" x14ac:dyDescent="0.25"/>
    <row r="1312" s="53" customFormat="1" x14ac:dyDescent="0.25"/>
    <row r="1313" s="53" customFormat="1" x14ac:dyDescent="0.25"/>
    <row r="1314" s="53" customFormat="1" x14ac:dyDescent="0.25"/>
    <row r="1315" s="53" customFormat="1" x14ac:dyDescent="0.25"/>
    <row r="1316" s="53" customFormat="1" x14ac:dyDescent="0.25"/>
    <row r="1317" s="53" customFormat="1" x14ac:dyDescent="0.25"/>
    <row r="1318" s="53" customFormat="1" x14ac:dyDescent="0.25"/>
    <row r="1319" s="53" customFormat="1" x14ac:dyDescent="0.25"/>
    <row r="1320" s="53" customFormat="1" x14ac:dyDescent="0.25"/>
    <row r="1321" s="53" customFormat="1" x14ac:dyDescent="0.25"/>
    <row r="1322" s="53" customFormat="1" x14ac:dyDescent="0.25"/>
    <row r="1323" s="53" customFormat="1" x14ac:dyDescent="0.25"/>
    <row r="1324" s="53" customFormat="1" x14ac:dyDescent="0.25"/>
    <row r="1325" s="53" customFormat="1" x14ac:dyDescent="0.25"/>
    <row r="1326" s="53" customFormat="1" x14ac:dyDescent="0.25"/>
    <row r="1327" s="53" customFormat="1" x14ac:dyDescent="0.25"/>
    <row r="1328" s="53" customFormat="1" x14ac:dyDescent="0.25"/>
    <row r="1329" s="53" customFormat="1" x14ac:dyDescent="0.25"/>
    <row r="1330" s="53" customFormat="1" x14ac:dyDescent="0.25"/>
    <row r="1331" s="53" customFormat="1" x14ac:dyDescent="0.25"/>
    <row r="1332" s="53" customFormat="1" x14ac:dyDescent="0.25"/>
    <row r="1333" s="53" customFormat="1" x14ac:dyDescent="0.25"/>
    <row r="1334" s="53" customFormat="1" x14ac:dyDescent="0.25"/>
    <row r="1335" s="53" customFormat="1" x14ac:dyDescent="0.25"/>
    <row r="1336" s="53" customFormat="1" x14ac:dyDescent="0.25"/>
    <row r="1337" s="53" customFormat="1" x14ac:dyDescent="0.25"/>
    <row r="1338" s="53" customFormat="1" x14ac:dyDescent="0.25"/>
    <row r="1339" s="53" customFormat="1" x14ac:dyDescent="0.25"/>
    <row r="1340" s="53" customFormat="1" x14ac:dyDescent="0.25"/>
    <row r="1341" s="53" customFormat="1" x14ac:dyDescent="0.25"/>
    <row r="1342" s="53" customFormat="1" x14ac:dyDescent="0.25"/>
    <row r="1343" s="53" customFormat="1" x14ac:dyDescent="0.25"/>
    <row r="1344" s="53" customFormat="1" x14ac:dyDescent="0.25"/>
    <row r="1345" s="53" customFormat="1" x14ac:dyDescent="0.25"/>
    <row r="1346" s="53" customFormat="1" x14ac:dyDescent="0.25"/>
    <row r="1347" s="53" customFormat="1" x14ac:dyDescent="0.25"/>
    <row r="1348" s="53" customFormat="1" x14ac:dyDescent="0.25"/>
    <row r="1349" s="53" customFormat="1" x14ac:dyDescent="0.25"/>
    <row r="1350" s="53" customFormat="1" x14ac:dyDescent="0.25"/>
    <row r="1351" s="53" customFormat="1" x14ac:dyDescent="0.25"/>
    <row r="1352" s="53" customFormat="1" x14ac:dyDescent="0.25"/>
    <row r="1353" s="53" customFormat="1" x14ac:dyDescent="0.25"/>
    <row r="1354" s="53" customFormat="1" x14ac:dyDescent="0.25"/>
    <row r="1355" s="53" customFormat="1" x14ac:dyDescent="0.25"/>
    <row r="1356" s="53" customFormat="1" x14ac:dyDescent="0.25"/>
    <row r="1357" s="53" customFormat="1" x14ac:dyDescent="0.25"/>
    <row r="1358" s="53" customFormat="1" x14ac:dyDescent="0.25"/>
    <row r="1359" s="53" customFormat="1" x14ac:dyDescent="0.25"/>
    <row r="1360" s="53" customFormat="1" x14ac:dyDescent="0.25"/>
    <row r="1361" s="53" customFormat="1" x14ac:dyDescent="0.25"/>
    <row r="1362" s="53" customFormat="1" x14ac:dyDescent="0.25"/>
    <row r="1363" s="53" customFormat="1" x14ac:dyDescent="0.25"/>
    <row r="1364" s="53" customFormat="1" x14ac:dyDescent="0.25"/>
    <row r="1365" s="53" customFormat="1" x14ac:dyDescent="0.25"/>
    <row r="1366" s="53" customFormat="1" x14ac:dyDescent="0.25"/>
    <row r="1367" s="53" customFormat="1" x14ac:dyDescent="0.25"/>
    <row r="1368" s="53" customFormat="1" x14ac:dyDescent="0.25"/>
    <row r="1369" s="53" customFormat="1" x14ac:dyDescent="0.25"/>
    <row r="1370" s="53" customFormat="1" x14ac:dyDescent="0.25"/>
    <row r="1371" s="53" customFormat="1" x14ac:dyDescent="0.25"/>
    <row r="1372" s="53" customFormat="1" x14ac:dyDescent="0.25"/>
    <row r="1373" s="53" customFormat="1" x14ac:dyDescent="0.25"/>
    <row r="1374" s="53" customFormat="1" x14ac:dyDescent="0.25"/>
    <row r="1375" s="53" customFormat="1" x14ac:dyDescent="0.25"/>
    <row r="1376" s="53" customFormat="1" x14ac:dyDescent="0.25"/>
    <row r="1377" s="53" customFormat="1" x14ac:dyDescent="0.25"/>
    <row r="1378" s="53" customFormat="1" x14ac:dyDescent="0.25"/>
    <row r="1379" s="53" customFormat="1" x14ac:dyDescent="0.25"/>
    <row r="1380" s="53" customFormat="1" x14ac:dyDescent="0.25"/>
    <row r="1381" s="53" customFormat="1" x14ac:dyDescent="0.25"/>
    <row r="1382" s="53" customFormat="1" x14ac:dyDescent="0.25"/>
    <row r="1383" s="53" customFormat="1" x14ac:dyDescent="0.25"/>
    <row r="1384" s="53" customFormat="1" x14ac:dyDescent="0.25"/>
    <row r="1385" s="53" customFormat="1" x14ac:dyDescent="0.25"/>
    <row r="1386" s="53" customFormat="1" x14ac:dyDescent="0.25"/>
    <row r="1387" s="53" customFormat="1" x14ac:dyDescent="0.25"/>
  </sheetData>
  <mergeCells count="10">
    <mergeCell ref="A7:B7"/>
    <mergeCell ref="G7:H7"/>
    <mergeCell ref="A9:B9"/>
    <mergeCell ref="A2:K2"/>
    <mergeCell ref="A4:B4"/>
    <mergeCell ref="G4:H4"/>
    <mergeCell ref="A5:B5"/>
    <mergeCell ref="G5:H5"/>
    <mergeCell ref="A6:B6"/>
    <mergeCell ref="G6:H6"/>
  </mergeCells>
  <conditionalFormatting sqref="B20:B24">
    <cfRule type="cellIs" dxfId="3" priority="3" operator="equal">
      <formula>"Sun"</formula>
    </cfRule>
    <cfRule type="cellIs" dxfId="2" priority="4" operator="equal">
      <formula>"Sat"</formula>
    </cfRule>
  </conditionalFormatting>
  <conditionalFormatting sqref="B11:B19">
    <cfRule type="cellIs" dxfId="1" priority="1" operator="equal">
      <formula>"Sun"</formula>
    </cfRule>
    <cfRule type="cellIs" dxfId="0" priority="2" operator="equal">
      <formula>"Sat"</formula>
    </cfRule>
  </conditionalFormatting>
  <pageMargins left="0.7" right="0.7" top="0.75" bottom="0.75" header="0.3" footer="0.3"/>
  <pageSetup orientation="portrait" r:id="rId1"/>
  <headerFooter>
    <oddFooter>&amp;LINTERNAL</oddFooter>
    <evenFooter>&amp;LINTERNAL</evenFooter>
    <firstFooter>&amp;LINTERNAL</first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H1" sqref="H1"/>
    </sheetView>
  </sheetViews>
  <sheetFormatPr defaultRowHeight="15" x14ac:dyDescent="0.25"/>
  <cols>
    <col min="1" max="1" width="11.140625" bestFit="1" customWidth="1"/>
    <col min="2" max="2" width="11.5703125" customWidth="1"/>
    <col min="3" max="3" width="12.140625" customWidth="1"/>
    <col min="4" max="4" width="15.28515625" customWidth="1"/>
    <col min="5" max="5" width="14.7109375" customWidth="1"/>
    <col min="6" max="6" width="11.28515625" bestFit="1" customWidth="1"/>
    <col min="7" max="7" width="19.85546875" style="19" customWidth="1"/>
    <col min="8" max="8" width="12.140625" bestFit="1" customWidth="1"/>
  </cols>
  <sheetData>
    <row r="1" spans="1:8" x14ac:dyDescent="0.25">
      <c r="A1" s="13" t="s">
        <v>34</v>
      </c>
      <c r="B1" s="13" t="s">
        <v>135</v>
      </c>
      <c r="C1" s="13" t="s">
        <v>136</v>
      </c>
      <c r="D1" s="13" t="s">
        <v>137</v>
      </c>
      <c r="E1" s="13" t="s">
        <v>138</v>
      </c>
      <c r="F1" s="13" t="s">
        <v>139</v>
      </c>
      <c r="G1" s="43" t="s">
        <v>145</v>
      </c>
      <c r="H1" s="51" t="s">
        <v>212</v>
      </c>
    </row>
    <row r="2" spans="1:8" x14ac:dyDescent="0.25">
      <c r="A2" s="44" t="s">
        <v>4</v>
      </c>
      <c r="B2" s="18" t="s">
        <v>140</v>
      </c>
      <c r="C2" s="18" t="s">
        <v>141</v>
      </c>
      <c r="D2" s="18" t="s">
        <v>142</v>
      </c>
      <c r="E2" s="18" t="s">
        <v>143</v>
      </c>
      <c r="F2" s="18" t="s">
        <v>144</v>
      </c>
      <c r="G2" s="18" t="s">
        <v>146</v>
      </c>
      <c r="H2" s="18">
        <v>12</v>
      </c>
    </row>
    <row r="3" spans="1:8" x14ac:dyDescent="0.25">
      <c r="A3" s="44" t="s">
        <v>4</v>
      </c>
      <c r="B3" s="18" t="s">
        <v>147</v>
      </c>
      <c r="C3" s="18" t="s">
        <v>148</v>
      </c>
      <c r="D3" s="18" t="s">
        <v>153</v>
      </c>
      <c r="E3" s="18" t="s">
        <v>130</v>
      </c>
      <c r="F3" s="18" t="s">
        <v>149</v>
      </c>
      <c r="G3" s="18" t="s">
        <v>150</v>
      </c>
      <c r="H3" s="18">
        <v>24</v>
      </c>
    </row>
    <row r="4" spans="1:8" x14ac:dyDescent="0.25">
      <c r="A4" s="44" t="s">
        <v>4</v>
      </c>
      <c r="B4" s="18" t="s">
        <v>151</v>
      </c>
      <c r="C4" s="18" t="s">
        <v>152</v>
      </c>
      <c r="D4" s="18" t="s">
        <v>154</v>
      </c>
      <c r="E4" s="18" t="s">
        <v>155</v>
      </c>
      <c r="F4" s="18" t="s">
        <v>156</v>
      </c>
      <c r="G4" s="18" t="s">
        <v>157</v>
      </c>
      <c r="H4" s="18">
        <v>8</v>
      </c>
    </row>
    <row r="5" spans="1:8" x14ac:dyDescent="0.25">
      <c r="A5" s="38" t="s">
        <v>12</v>
      </c>
      <c r="B5" s="18" t="s">
        <v>174</v>
      </c>
      <c r="C5" s="18" t="s">
        <v>158</v>
      </c>
      <c r="D5" s="18" t="s">
        <v>159</v>
      </c>
      <c r="E5" s="18" t="s">
        <v>143</v>
      </c>
      <c r="F5" s="18" t="s">
        <v>166</v>
      </c>
      <c r="G5" s="18" t="s">
        <v>173</v>
      </c>
      <c r="H5" s="18">
        <v>5</v>
      </c>
    </row>
    <row r="6" spans="1:8" x14ac:dyDescent="0.25">
      <c r="A6" s="38" t="s">
        <v>12</v>
      </c>
      <c r="B6" s="18" t="s">
        <v>151</v>
      </c>
      <c r="C6" s="18" t="s">
        <v>141</v>
      </c>
      <c r="D6" s="18" t="s">
        <v>160</v>
      </c>
      <c r="E6" s="18" t="s">
        <v>130</v>
      </c>
      <c r="F6" s="18" t="s">
        <v>167</v>
      </c>
      <c r="G6" s="18" t="s">
        <v>146</v>
      </c>
      <c r="H6" s="18">
        <v>4</v>
      </c>
    </row>
    <row r="7" spans="1:8" x14ac:dyDescent="0.25">
      <c r="A7" s="38" t="s">
        <v>12</v>
      </c>
      <c r="B7" s="18" t="s">
        <v>175</v>
      </c>
      <c r="C7" s="18" t="s">
        <v>148</v>
      </c>
      <c r="D7" s="18" t="s">
        <v>161</v>
      </c>
      <c r="E7" s="18" t="s">
        <v>155</v>
      </c>
      <c r="F7" s="18" t="s">
        <v>168</v>
      </c>
      <c r="G7" s="18" t="s">
        <v>150</v>
      </c>
      <c r="H7" s="18">
        <v>7</v>
      </c>
    </row>
    <row r="8" spans="1:8" x14ac:dyDescent="0.25">
      <c r="A8" s="38" t="s">
        <v>12</v>
      </c>
      <c r="B8" s="18" t="s">
        <v>176</v>
      </c>
      <c r="C8" s="18" t="s">
        <v>152</v>
      </c>
      <c r="D8" s="18" t="s">
        <v>162</v>
      </c>
      <c r="E8" s="18" t="s">
        <v>155</v>
      </c>
      <c r="F8" s="18" t="s">
        <v>169</v>
      </c>
      <c r="G8" s="18" t="s">
        <v>157</v>
      </c>
      <c r="H8" s="18">
        <v>9</v>
      </c>
    </row>
    <row r="9" spans="1:8" x14ac:dyDescent="0.25">
      <c r="A9" s="38" t="s">
        <v>33</v>
      </c>
      <c r="B9" s="18" t="s">
        <v>177</v>
      </c>
      <c r="C9" s="18" t="s">
        <v>148</v>
      </c>
      <c r="D9" s="18" t="s">
        <v>163</v>
      </c>
      <c r="E9" s="18" t="s">
        <v>130</v>
      </c>
      <c r="F9" s="18" t="s">
        <v>170</v>
      </c>
      <c r="G9" s="18" t="s">
        <v>173</v>
      </c>
      <c r="H9" s="18">
        <v>1</v>
      </c>
    </row>
    <row r="10" spans="1:8" x14ac:dyDescent="0.25">
      <c r="A10" s="38" t="s">
        <v>33</v>
      </c>
      <c r="B10" s="18" t="s">
        <v>178</v>
      </c>
      <c r="C10" s="18" t="s">
        <v>141</v>
      </c>
      <c r="D10" s="18" t="s">
        <v>164</v>
      </c>
      <c r="E10" s="18" t="s">
        <v>155</v>
      </c>
      <c r="F10" s="18" t="s">
        <v>171</v>
      </c>
      <c r="G10" s="18" t="s">
        <v>146</v>
      </c>
      <c r="H10" s="18">
        <v>3</v>
      </c>
    </row>
    <row r="11" spans="1:8" x14ac:dyDescent="0.25">
      <c r="A11" s="38" t="s">
        <v>33</v>
      </c>
      <c r="B11" s="18" t="s">
        <v>179</v>
      </c>
      <c r="C11" s="18" t="s">
        <v>148</v>
      </c>
      <c r="D11" s="18" t="s">
        <v>165</v>
      </c>
      <c r="E11" s="18" t="s">
        <v>143</v>
      </c>
      <c r="F11" s="18" t="s">
        <v>172</v>
      </c>
      <c r="G11" s="18" t="s">
        <v>150</v>
      </c>
      <c r="H11" s="18">
        <v>2</v>
      </c>
    </row>
    <row r="12" spans="1:8" x14ac:dyDescent="0.25">
      <c r="A12" s="45" t="s">
        <v>17</v>
      </c>
      <c r="B12" s="46" t="s">
        <v>177</v>
      </c>
      <c r="C12" s="46" t="s">
        <v>148</v>
      </c>
      <c r="D12" s="46" t="s">
        <v>181</v>
      </c>
      <c r="E12" s="46" t="s">
        <v>143</v>
      </c>
      <c r="F12" s="46" t="s">
        <v>182</v>
      </c>
      <c r="G12" s="19" t="s">
        <v>157</v>
      </c>
      <c r="H12" s="46">
        <v>3</v>
      </c>
    </row>
    <row r="13" spans="1:8" x14ac:dyDescent="0.25">
      <c r="A13" s="45" t="s">
        <v>17</v>
      </c>
      <c r="B13" s="46" t="s">
        <v>183</v>
      </c>
      <c r="C13" s="46" t="s">
        <v>141</v>
      </c>
      <c r="D13" s="46" t="s">
        <v>184</v>
      </c>
      <c r="E13" s="46" t="s">
        <v>130</v>
      </c>
      <c r="F13" s="46" t="s">
        <v>166</v>
      </c>
      <c r="G13" s="19" t="s">
        <v>146</v>
      </c>
      <c r="H13" s="46">
        <v>4</v>
      </c>
    </row>
    <row r="14" spans="1:8" x14ac:dyDescent="0.25">
      <c r="A14" s="45" t="s">
        <v>17</v>
      </c>
      <c r="B14" s="46" t="s">
        <v>185</v>
      </c>
      <c r="C14" s="46" t="s">
        <v>141</v>
      </c>
      <c r="D14" s="46" t="s">
        <v>160</v>
      </c>
      <c r="E14" s="46" t="s">
        <v>130</v>
      </c>
      <c r="F14" s="46" t="s">
        <v>167</v>
      </c>
      <c r="G14" s="19" t="s">
        <v>157</v>
      </c>
      <c r="H14" s="46">
        <v>4</v>
      </c>
    </row>
    <row r="15" spans="1:8" x14ac:dyDescent="0.25">
      <c r="A15" s="45" t="s">
        <v>7</v>
      </c>
      <c r="B15" s="46" t="s">
        <v>186</v>
      </c>
      <c r="C15" s="46" t="s">
        <v>141</v>
      </c>
      <c r="D15" s="46" t="s">
        <v>161</v>
      </c>
      <c r="E15" s="46" t="s">
        <v>155</v>
      </c>
      <c r="F15" s="46" t="s">
        <v>168</v>
      </c>
      <c r="G15" s="19" t="s">
        <v>173</v>
      </c>
      <c r="H15" s="46">
        <v>4</v>
      </c>
    </row>
    <row r="16" spans="1:8" x14ac:dyDescent="0.25">
      <c r="A16" s="45" t="s">
        <v>7</v>
      </c>
      <c r="B16" s="46" t="s">
        <v>187</v>
      </c>
      <c r="C16" s="46" t="s">
        <v>141</v>
      </c>
      <c r="D16" s="46" t="s">
        <v>162</v>
      </c>
      <c r="E16" s="46" t="s">
        <v>155</v>
      </c>
      <c r="F16" s="46" t="s">
        <v>169</v>
      </c>
      <c r="G16" s="19" t="s">
        <v>150</v>
      </c>
      <c r="H16" s="46">
        <v>4</v>
      </c>
    </row>
    <row r="17" spans="1:8" x14ac:dyDescent="0.25">
      <c r="A17" s="45" t="s">
        <v>7</v>
      </c>
      <c r="B17" s="46" t="s">
        <v>188</v>
      </c>
      <c r="C17" s="46" t="s">
        <v>141</v>
      </c>
      <c r="D17" s="46" t="s">
        <v>163</v>
      </c>
      <c r="E17" s="46" t="s">
        <v>155</v>
      </c>
      <c r="F17" s="46" t="s">
        <v>170</v>
      </c>
      <c r="G17" s="19" t="s">
        <v>189</v>
      </c>
      <c r="H17" s="46">
        <v>4</v>
      </c>
    </row>
  </sheetData>
  <pageMargins left="0.7" right="0.7" top="0.75" bottom="0.75" header="0.3" footer="0.3"/>
  <pageSetup orientation="portrait" r:id="rId1"/>
  <headerFooter>
    <oddFooter>&amp;LINTERNAL</oddFooter>
    <evenFooter>&amp;LINTERNAL</evenFooter>
    <firstFooter>&amp;LINTERNAL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workbookViewId="0">
      <selection activeCell="B7" sqref="B7"/>
    </sheetView>
  </sheetViews>
  <sheetFormatPr defaultRowHeight="15" x14ac:dyDescent="0.25"/>
  <cols>
    <col min="1" max="1" width="16.28515625" customWidth="1"/>
    <col min="2" max="2" width="29" customWidth="1"/>
  </cols>
  <sheetData>
    <row r="1" spans="1:2" ht="16.5" thickTop="1" thickBot="1" x14ac:dyDescent="0.3">
      <c r="A1" s="12" t="s">
        <v>34</v>
      </c>
      <c r="B1" s="11" t="s">
        <v>123</v>
      </c>
    </row>
    <row r="2" spans="1:2" ht="16.5" thickTop="1" thickBot="1" x14ac:dyDescent="0.3">
      <c r="A2" s="1" t="s">
        <v>20</v>
      </c>
      <c r="B2" s="24" t="s">
        <v>113</v>
      </c>
    </row>
    <row r="3" spans="1:2" ht="16.5" thickTop="1" thickBot="1" x14ac:dyDescent="0.3">
      <c r="A3" s="1" t="s">
        <v>32</v>
      </c>
      <c r="B3" s="24" t="s">
        <v>114</v>
      </c>
    </row>
    <row r="4" spans="1:2" ht="39.75" thickTop="1" thickBot="1" x14ac:dyDescent="0.3">
      <c r="A4" s="1" t="s">
        <v>6</v>
      </c>
      <c r="B4" s="24" t="s">
        <v>115</v>
      </c>
    </row>
    <row r="5" spans="1:2" ht="27" thickTop="1" thickBot="1" x14ac:dyDescent="0.3">
      <c r="A5" s="1" t="s">
        <v>0</v>
      </c>
      <c r="B5" s="24" t="s">
        <v>116</v>
      </c>
    </row>
    <row r="6" spans="1:2" ht="52.5" thickTop="1" thickBot="1" x14ac:dyDescent="0.3">
      <c r="A6" s="2" t="s">
        <v>12</v>
      </c>
      <c r="B6" s="24" t="s">
        <v>122</v>
      </c>
    </row>
    <row r="7" spans="1:2" ht="78" thickTop="1" thickBot="1" x14ac:dyDescent="0.3">
      <c r="A7" s="2" t="s">
        <v>4</v>
      </c>
      <c r="B7" s="24" t="s">
        <v>211</v>
      </c>
    </row>
    <row r="8" spans="1:2" ht="27" thickTop="1" thickBot="1" x14ac:dyDescent="0.3">
      <c r="A8" s="2" t="s">
        <v>23</v>
      </c>
      <c r="B8" s="24" t="s">
        <v>118</v>
      </c>
    </row>
    <row r="9" spans="1:2" ht="27" thickTop="1" thickBot="1" x14ac:dyDescent="0.3">
      <c r="A9" s="2" t="s">
        <v>7</v>
      </c>
      <c r="B9" s="24" t="s">
        <v>118</v>
      </c>
    </row>
    <row r="10" spans="1:2" ht="27" thickTop="1" thickBot="1" x14ac:dyDescent="0.3">
      <c r="A10" s="2" t="s">
        <v>27</v>
      </c>
      <c r="B10" s="24" t="s">
        <v>118</v>
      </c>
    </row>
    <row r="11" spans="1:2" ht="27" thickTop="1" thickBot="1" x14ac:dyDescent="0.3">
      <c r="A11" s="2" t="s">
        <v>2</v>
      </c>
      <c r="B11" s="24" t="s">
        <v>116</v>
      </c>
    </row>
    <row r="12" spans="1:2" ht="27" thickTop="1" thickBot="1" x14ac:dyDescent="0.3">
      <c r="A12" s="2" t="s">
        <v>14</v>
      </c>
      <c r="B12" s="24" t="s">
        <v>117</v>
      </c>
    </row>
    <row r="13" spans="1:2" ht="27" thickTop="1" thickBot="1" x14ac:dyDescent="0.3">
      <c r="A13" s="2" t="s">
        <v>16</v>
      </c>
      <c r="B13" s="24" t="s">
        <v>117</v>
      </c>
    </row>
    <row r="14" spans="1:2" ht="27" thickTop="1" thickBot="1" x14ac:dyDescent="0.3">
      <c r="A14" s="2" t="s">
        <v>19</v>
      </c>
      <c r="B14" s="24" t="s">
        <v>117</v>
      </c>
    </row>
    <row r="15" spans="1:2" ht="27" thickTop="1" thickBot="1" x14ac:dyDescent="0.3">
      <c r="A15" s="2" t="s">
        <v>21</v>
      </c>
      <c r="B15" s="24" t="s">
        <v>117</v>
      </c>
    </row>
    <row r="16" spans="1:2" ht="27" thickTop="1" thickBot="1" x14ac:dyDescent="0.3">
      <c r="A16" s="2" t="s">
        <v>11</v>
      </c>
      <c r="B16" s="24" t="s">
        <v>119</v>
      </c>
    </row>
    <row r="17" spans="1:2" ht="27" thickTop="1" thickBot="1" x14ac:dyDescent="0.3">
      <c r="A17" s="2" t="s">
        <v>13</v>
      </c>
      <c r="B17" s="24" t="s">
        <v>119</v>
      </c>
    </row>
    <row r="18" spans="1:2" ht="27" thickTop="1" thickBot="1" x14ac:dyDescent="0.3">
      <c r="A18" s="2" t="s">
        <v>17</v>
      </c>
      <c r="B18" s="24" t="s">
        <v>119</v>
      </c>
    </row>
    <row r="19" spans="1:2" ht="27" thickTop="1" thickBot="1" x14ac:dyDescent="0.3">
      <c r="A19" s="2" t="s">
        <v>28</v>
      </c>
      <c r="B19" s="24" t="s">
        <v>119</v>
      </c>
    </row>
    <row r="20" spans="1:2" ht="27" thickTop="1" thickBot="1" x14ac:dyDescent="0.3">
      <c r="A20" s="2" t="s">
        <v>33</v>
      </c>
      <c r="B20" s="24" t="s">
        <v>117</v>
      </c>
    </row>
    <row r="21" spans="1:2" ht="27" thickTop="1" thickBot="1" x14ac:dyDescent="0.3">
      <c r="A21" s="2" t="s">
        <v>26</v>
      </c>
      <c r="B21" s="24" t="s">
        <v>119</v>
      </c>
    </row>
    <row r="22" spans="1:2" ht="27" thickTop="1" thickBot="1" x14ac:dyDescent="0.3">
      <c r="A22" s="3" t="s">
        <v>31</v>
      </c>
      <c r="B22" s="24" t="s">
        <v>116</v>
      </c>
    </row>
    <row r="23" spans="1:2" ht="27" thickTop="1" thickBot="1" x14ac:dyDescent="0.3">
      <c r="A23" s="3" t="s">
        <v>55</v>
      </c>
      <c r="B23" s="24" t="s">
        <v>120</v>
      </c>
    </row>
    <row r="24" spans="1:2" ht="27" thickTop="1" thickBot="1" x14ac:dyDescent="0.3">
      <c r="A24" s="3" t="s">
        <v>9</v>
      </c>
      <c r="B24" s="24" t="s">
        <v>119</v>
      </c>
    </row>
    <row r="25" spans="1:2" ht="27" thickTop="1" thickBot="1" x14ac:dyDescent="0.3">
      <c r="A25" s="3" t="s">
        <v>15</v>
      </c>
      <c r="B25" s="24" t="s">
        <v>119</v>
      </c>
    </row>
    <row r="26" spans="1:2" ht="27" thickTop="1" thickBot="1" x14ac:dyDescent="0.3">
      <c r="A26" s="3" t="s">
        <v>1</v>
      </c>
      <c r="B26" s="24" t="s">
        <v>119</v>
      </c>
    </row>
    <row r="27" spans="1:2" ht="27" thickTop="1" thickBot="1" x14ac:dyDescent="0.3">
      <c r="A27" s="3" t="s">
        <v>10</v>
      </c>
      <c r="B27" s="24" t="s">
        <v>119</v>
      </c>
    </row>
    <row r="28" spans="1:2" ht="27" thickTop="1" thickBot="1" x14ac:dyDescent="0.3">
      <c r="A28" s="3" t="s">
        <v>18</v>
      </c>
      <c r="B28" s="24" t="s">
        <v>119</v>
      </c>
    </row>
    <row r="29" spans="1:2" ht="27" thickTop="1" thickBot="1" x14ac:dyDescent="0.3">
      <c r="A29" s="3" t="s">
        <v>5</v>
      </c>
      <c r="B29" s="24" t="s">
        <v>119</v>
      </c>
    </row>
    <row r="30" spans="1:2" ht="27" thickTop="1" thickBot="1" x14ac:dyDescent="0.3">
      <c r="A30" s="3" t="s">
        <v>67</v>
      </c>
      <c r="B30" s="24" t="s">
        <v>119</v>
      </c>
    </row>
    <row r="31" spans="1:2" ht="27" thickTop="1" thickBot="1" x14ac:dyDescent="0.3">
      <c r="A31" s="3" t="s">
        <v>54</v>
      </c>
      <c r="B31" s="24" t="s">
        <v>119</v>
      </c>
    </row>
    <row r="32" spans="1:2" ht="27" thickTop="1" thickBot="1" x14ac:dyDescent="0.3">
      <c r="A32" s="3" t="s">
        <v>56</v>
      </c>
      <c r="B32" s="24" t="s">
        <v>121</v>
      </c>
    </row>
    <row r="33" spans="1:2" ht="27" thickTop="1" thickBot="1" x14ac:dyDescent="0.3">
      <c r="A33" s="4" t="s">
        <v>25</v>
      </c>
      <c r="B33" s="24" t="s">
        <v>116</v>
      </c>
    </row>
    <row r="34" spans="1:2" ht="27" thickTop="1" thickBot="1" x14ac:dyDescent="0.3">
      <c r="A34" s="4" t="s">
        <v>8</v>
      </c>
      <c r="B34" s="24" t="s">
        <v>116</v>
      </c>
    </row>
    <row r="35" spans="1:2" ht="27" thickTop="1" thickBot="1" x14ac:dyDescent="0.3">
      <c r="A35" s="4" t="s">
        <v>22</v>
      </c>
      <c r="B35" s="24" t="s">
        <v>119</v>
      </c>
    </row>
    <row r="36" spans="1:2" ht="27" thickTop="1" thickBot="1" x14ac:dyDescent="0.3">
      <c r="A36" s="4" t="s">
        <v>3</v>
      </c>
      <c r="B36" s="24" t="s">
        <v>119</v>
      </c>
    </row>
    <row r="37" spans="1:2" ht="27" thickTop="1" thickBot="1" x14ac:dyDescent="0.3">
      <c r="A37" s="4" t="s">
        <v>24</v>
      </c>
      <c r="B37" s="24" t="s">
        <v>119</v>
      </c>
    </row>
    <row r="38" spans="1:2" ht="27" thickTop="1" thickBot="1" x14ac:dyDescent="0.3">
      <c r="A38" s="4" t="s">
        <v>29</v>
      </c>
      <c r="B38" s="24" t="s">
        <v>121</v>
      </c>
    </row>
    <row r="39" spans="1:2" ht="27" thickTop="1" thickBot="1" x14ac:dyDescent="0.3">
      <c r="A39" s="4" t="s">
        <v>30</v>
      </c>
      <c r="B39" s="24" t="s">
        <v>119</v>
      </c>
    </row>
    <row r="40" spans="1:2" ht="15.75" thickTop="1" x14ac:dyDescent="0.25"/>
  </sheetData>
  <pageMargins left="0.7" right="0.7" top="0.75" bottom="0.75" header="0.3" footer="0.3"/>
  <pageSetup orientation="portrait" r:id="rId1"/>
  <headerFooter>
    <oddFooter>&amp;LINTERNAL</oddFooter>
    <evenFooter>&amp;LINTERNAL</evenFooter>
    <firstFooter>&amp;LINTERNAL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sheetData>
    <row r="1" spans="1:2" x14ac:dyDescent="0.25">
      <c r="A1" s="71" t="s">
        <v>205</v>
      </c>
      <c r="B1" s="71" t="s">
        <v>243</v>
      </c>
    </row>
    <row r="2" spans="1:2" x14ac:dyDescent="0.25">
      <c r="A2" s="71" t="s">
        <v>205</v>
      </c>
      <c r="B2" s="71" t="s">
        <v>243</v>
      </c>
    </row>
  </sheetData>
  <pageMargins left="0.7" right="0.7" top="0.75" bottom="0.75" header="0.3" footer="0.3"/>
  <pageSetup orientation="portrait" r:id="rId1"/>
  <headerFooter>
    <oddFooter>&amp;LINTERNAL</oddFooter>
    <evenFooter>&amp;LINTERNAL</evenFooter>
    <firstFooter>&amp;LINTERNAL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E15" sqref="E15"/>
    </sheetView>
  </sheetViews>
  <sheetFormatPr defaultRowHeight="15" x14ac:dyDescent="0.25"/>
  <cols>
    <col min="1" max="1" width="17.140625" customWidth="1"/>
    <col min="2" max="2" width="12.28515625" customWidth="1"/>
  </cols>
  <sheetData>
    <row r="1" spans="1:2" x14ac:dyDescent="0.25">
      <c r="A1" s="13" t="s">
        <v>80</v>
      </c>
      <c r="B1" s="13" t="s">
        <v>34</v>
      </c>
    </row>
    <row r="2" spans="1:2" x14ac:dyDescent="0.25">
      <c r="A2" t="s">
        <v>86</v>
      </c>
      <c r="B2" t="s">
        <v>81</v>
      </c>
    </row>
    <row r="3" spans="1:2" x14ac:dyDescent="0.25">
      <c r="A3" t="s">
        <v>87</v>
      </c>
      <c r="B3" t="s">
        <v>82</v>
      </c>
    </row>
    <row r="4" spans="1:2" x14ac:dyDescent="0.25">
      <c r="A4" t="s">
        <v>88</v>
      </c>
      <c r="B4" t="s">
        <v>81</v>
      </c>
    </row>
    <row r="5" spans="1:2" x14ac:dyDescent="0.25">
      <c r="A5" t="s">
        <v>89</v>
      </c>
      <c r="B5" t="s">
        <v>82</v>
      </c>
    </row>
    <row r="6" spans="1:2" x14ac:dyDescent="0.25">
      <c r="A6" t="s">
        <v>90</v>
      </c>
      <c r="B6" t="s">
        <v>81</v>
      </c>
    </row>
    <row r="7" spans="1:2" x14ac:dyDescent="0.25">
      <c r="A7" t="s">
        <v>91</v>
      </c>
      <c r="B7" t="s">
        <v>82</v>
      </c>
    </row>
    <row r="8" spans="1:2" x14ac:dyDescent="0.25">
      <c r="A8" t="s">
        <v>92</v>
      </c>
      <c r="B8" t="s">
        <v>81</v>
      </c>
    </row>
    <row r="9" spans="1:2" x14ac:dyDescent="0.25">
      <c r="A9" t="s">
        <v>93</v>
      </c>
      <c r="B9" t="s">
        <v>94</v>
      </c>
    </row>
    <row r="10" spans="1:2" x14ac:dyDescent="0.25">
      <c r="A10" t="s">
        <v>95</v>
      </c>
      <c r="B10" t="s">
        <v>17</v>
      </c>
    </row>
    <row r="11" spans="1:2" x14ac:dyDescent="0.25">
      <c r="A11" t="s">
        <v>96</v>
      </c>
      <c r="B11" t="s">
        <v>97</v>
      </c>
    </row>
    <row r="12" spans="1:2" x14ac:dyDescent="0.25">
      <c r="A12" t="s">
        <v>98</v>
      </c>
      <c r="B12" t="s">
        <v>94</v>
      </c>
    </row>
  </sheetData>
  <pageMargins left="0.7" right="0.7" top="0.75" bottom="0.75" header="0.3" footer="0.3"/>
  <pageSetup orientation="portrait" r:id="rId1"/>
  <headerFooter>
    <oddFooter>&amp;LINTERNAL</oddFooter>
    <evenFooter>&amp;LINTERNAL</evenFooter>
    <firstFooter>&amp;LINTERNAL</first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zoomScale="80" zoomScaleNormal="80" workbookViewId="0">
      <selection activeCell="Q15" sqref="Q15"/>
    </sheetView>
  </sheetViews>
  <sheetFormatPr defaultColWidth="8.85546875" defaultRowHeight="15" x14ac:dyDescent="0.25"/>
  <cols>
    <col min="1" max="1" width="12.140625" style="20" customWidth="1"/>
    <col min="2" max="4" width="8.85546875" style="19"/>
    <col min="5" max="5" width="14" style="19" bestFit="1" customWidth="1"/>
    <col min="6" max="7" width="8.85546875" style="19"/>
    <col min="8" max="10" width="9.140625" customWidth="1"/>
    <col min="11" max="16384" width="8.85546875" style="19"/>
  </cols>
  <sheetData>
    <row r="1" spans="1:7" s="16" customFormat="1" x14ac:dyDescent="0.25">
      <c r="A1" s="14" t="s">
        <v>34</v>
      </c>
      <c r="B1" s="15" t="s">
        <v>101</v>
      </c>
      <c r="C1" s="15" t="s">
        <v>102</v>
      </c>
      <c r="D1" s="15" t="s">
        <v>103</v>
      </c>
      <c r="E1" s="15" t="s">
        <v>104</v>
      </c>
      <c r="F1" s="15" t="s">
        <v>105</v>
      </c>
      <c r="G1" s="15" t="s">
        <v>106</v>
      </c>
    </row>
    <row r="2" spans="1:7" x14ac:dyDescent="0.25">
      <c r="A2" s="17" t="s">
        <v>20</v>
      </c>
      <c r="B2" s="18">
        <v>10</v>
      </c>
      <c r="C2" s="18">
        <v>1</v>
      </c>
      <c r="D2" s="18">
        <v>3</v>
      </c>
      <c r="E2" s="18">
        <v>1</v>
      </c>
      <c r="F2" s="18">
        <v>1</v>
      </c>
      <c r="G2" s="18">
        <v>2</v>
      </c>
    </row>
    <row r="3" spans="1:7" x14ac:dyDescent="0.25">
      <c r="A3" s="17" t="s">
        <v>32</v>
      </c>
      <c r="B3" s="18">
        <v>8</v>
      </c>
      <c r="C3" s="18">
        <v>2</v>
      </c>
      <c r="D3" s="18">
        <v>2</v>
      </c>
      <c r="E3" s="18">
        <v>2</v>
      </c>
      <c r="F3" s="18">
        <v>2</v>
      </c>
      <c r="G3" s="18">
        <v>4</v>
      </c>
    </row>
    <row r="4" spans="1:7" x14ac:dyDescent="0.25">
      <c r="A4" s="17" t="s">
        <v>6</v>
      </c>
      <c r="B4" s="18">
        <v>12</v>
      </c>
      <c r="C4" s="18">
        <v>3</v>
      </c>
      <c r="D4" s="18">
        <v>1</v>
      </c>
      <c r="E4" s="18">
        <v>3</v>
      </c>
      <c r="F4" s="18">
        <v>1</v>
      </c>
      <c r="G4" s="18">
        <v>1</v>
      </c>
    </row>
    <row r="5" spans="1:7" x14ac:dyDescent="0.25">
      <c r="A5" s="17" t="s">
        <v>0</v>
      </c>
      <c r="B5" s="18">
        <v>14</v>
      </c>
      <c r="C5" s="18">
        <v>4</v>
      </c>
      <c r="D5" s="18">
        <v>1</v>
      </c>
      <c r="E5" s="18">
        <v>1</v>
      </c>
      <c r="F5" s="18">
        <v>2</v>
      </c>
      <c r="G5" s="18">
        <v>2</v>
      </c>
    </row>
    <row r="6" spans="1:7" x14ac:dyDescent="0.25">
      <c r="A6" s="17" t="s">
        <v>12</v>
      </c>
      <c r="B6" s="18">
        <v>15</v>
      </c>
      <c r="C6" s="18">
        <v>1</v>
      </c>
      <c r="D6" s="18">
        <v>1</v>
      </c>
      <c r="E6" s="18">
        <v>2</v>
      </c>
      <c r="F6" s="18">
        <v>3</v>
      </c>
      <c r="G6" s="18">
        <v>3</v>
      </c>
    </row>
    <row r="7" spans="1:7" x14ac:dyDescent="0.25">
      <c r="A7" s="17" t="s">
        <v>4</v>
      </c>
      <c r="B7" s="18">
        <v>10</v>
      </c>
      <c r="C7" s="18">
        <v>1</v>
      </c>
      <c r="D7" s="18">
        <v>1</v>
      </c>
      <c r="E7" s="18">
        <v>3</v>
      </c>
      <c r="F7" s="18">
        <v>1</v>
      </c>
      <c r="G7" s="18">
        <v>1</v>
      </c>
    </row>
    <row r="8" spans="1:7" x14ac:dyDescent="0.25">
      <c r="A8" s="17" t="s">
        <v>23</v>
      </c>
      <c r="B8" s="18">
        <v>8</v>
      </c>
      <c r="C8" s="18">
        <v>1</v>
      </c>
      <c r="D8" s="18">
        <v>1</v>
      </c>
      <c r="E8" s="18">
        <v>1</v>
      </c>
      <c r="F8" s="18">
        <v>2</v>
      </c>
      <c r="G8" s="18">
        <v>2</v>
      </c>
    </row>
    <row r="9" spans="1:7" x14ac:dyDescent="0.25">
      <c r="A9" s="17" t="s">
        <v>7</v>
      </c>
      <c r="B9" s="18">
        <v>12</v>
      </c>
      <c r="C9" s="18">
        <v>1</v>
      </c>
      <c r="D9" s="18">
        <v>1</v>
      </c>
      <c r="E9" s="18">
        <v>2</v>
      </c>
      <c r="F9" s="18">
        <v>3</v>
      </c>
      <c r="G9" s="18">
        <v>3</v>
      </c>
    </row>
    <row r="10" spans="1:7" x14ac:dyDescent="0.25">
      <c r="A10" s="17" t="s">
        <v>27</v>
      </c>
      <c r="B10" s="18">
        <v>14</v>
      </c>
      <c r="C10" s="18">
        <v>1</v>
      </c>
      <c r="D10" s="18">
        <v>2</v>
      </c>
      <c r="E10" s="18">
        <v>3</v>
      </c>
      <c r="F10" s="18">
        <v>1</v>
      </c>
      <c r="G10" s="18">
        <v>1</v>
      </c>
    </row>
    <row r="11" spans="1:7" x14ac:dyDescent="0.25">
      <c r="A11" s="17" t="s">
        <v>2</v>
      </c>
      <c r="B11" s="18">
        <v>15</v>
      </c>
      <c r="C11" s="18">
        <v>2</v>
      </c>
      <c r="D11" s="18">
        <v>1</v>
      </c>
      <c r="E11" s="18">
        <v>1</v>
      </c>
      <c r="F11" s="18">
        <v>2</v>
      </c>
      <c r="G11" s="18">
        <v>2</v>
      </c>
    </row>
    <row r="12" spans="1:7" x14ac:dyDescent="0.25">
      <c r="A12" s="17" t="s">
        <v>14</v>
      </c>
      <c r="B12" s="18">
        <v>10</v>
      </c>
      <c r="C12" s="18">
        <v>1</v>
      </c>
      <c r="D12" s="18">
        <v>1</v>
      </c>
      <c r="E12" s="18">
        <v>2</v>
      </c>
      <c r="F12" s="18">
        <v>3</v>
      </c>
      <c r="G12" s="18">
        <v>3</v>
      </c>
    </row>
    <row r="13" spans="1:7" x14ac:dyDescent="0.25">
      <c r="A13" s="17" t="s">
        <v>16</v>
      </c>
      <c r="B13" s="18">
        <v>8</v>
      </c>
      <c r="C13" s="18">
        <v>1</v>
      </c>
      <c r="D13" s="18">
        <v>1</v>
      </c>
      <c r="E13" s="18">
        <v>3</v>
      </c>
      <c r="F13" s="18">
        <v>1</v>
      </c>
      <c r="G13" s="18">
        <v>1</v>
      </c>
    </row>
    <row r="14" spans="1:7" x14ac:dyDescent="0.25">
      <c r="A14" s="17" t="s">
        <v>19</v>
      </c>
      <c r="B14" s="18">
        <v>12</v>
      </c>
      <c r="C14" s="18">
        <v>1</v>
      </c>
      <c r="D14" s="18">
        <v>1</v>
      </c>
      <c r="E14" s="18">
        <v>1</v>
      </c>
      <c r="F14" s="18">
        <v>2</v>
      </c>
      <c r="G14" s="18">
        <v>2</v>
      </c>
    </row>
    <row r="15" spans="1:7" x14ac:dyDescent="0.25">
      <c r="A15" s="17" t="s">
        <v>21</v>
      </c>
      <c r="B15" s="18">
        <v>14</v>
      </c>
      <c r="C15" s="18">
        <v>1</v>
      </c>
      <c r="D15" s="18">
        <v>1</v>
      </c>
      <c r="E15" s="18">
        <v>2</v>
      </c>
      <c r="F15" s="18">
        <v>3</v>
      </c>
      <c r="G15" s="18">
        <v>3</v>
      </c>
    </row>
    <row r="16" spans="1:7" x14ac:dyDescent="0.25">
      <c r="A16" s="17" t="s">
        <v>11</v>
      </c>
      <c r="B16" s="18">
        <v>15</v>
      </c>
      <c r="C16" s="18">
        <v>10</v>
      </c>
      <c r="D16" s="18">
        <v>1</v>
      </c>
      <c r="E16" s="18">
        <v>3</v>
      </c>
      <c r="F16" s="18">
        <v>1</v>
      </c>
      <c r="G16" s="18">
        <v>1</v>
      </c>
    </row>
    <row r="17" spans="1:7" x14ac:dyDescent="0.25">
      <c r="A17" s="17" t="s">
        <v>13</v>
      </c>
      <c r="B17" s="18">
        <v>10</v>
      </c>
      <c r="C17" s="18">
        <v>5</v>
      </c>
      <c r="D17" s="18">
        <v>1</v>
      </c>
      <c r="E17" s="18">
        <v>1</v>
      </c>
      <c r="F17" s="18">
        <v>2</v>
      </c>
      <c r="G17" s="18">
        <v>2</v>
      </c>
    </row>
    <row r="18" spans="1:7" x14ac:dyDescent="0.25">
      <c r="A18" s="17" t="s">
        <v>17</v>
      </c>
      <c r="B18" s="18">
        <v>8</v>
      </c>
      <c r="C18" s="18">
        <v>4</v>
      </c>
      <c r="D18" s="18">
        <v>3</v>
      </c>
      <c r="E18" s="18">
        <v>2</v>
      </c>
      <c r="F18" s="18">
        <v>3</v>
      </c>
      <c r="G18" s="18">
        <v>3</v>
      </c>
    </row>
    <row r="19" spans="1:7" x14ac:dyDescent="0.25">
      <c r="A19" s="17" t="s">
        <v>28</v>
      </c>
      <c r="B19" s="18">
        <v>12</v>
      </c>
      <c r="C19" s="18">
        <v>3</v>
      </c>
      <c r="D19" s="18">
        <v>1</v>
      </c>
      <c r="E19" s="18">
        <v>3</v>
      </c>
      <c r="F19" s="18">
        <v>1</v>
      </c>
      <c r="G19" s="18">
        <v>1</v>
      </c>
    </row>
    <row r="20" spans="1:7" x14ac:dyDescent="0.25">
      <c r="A20" s="17" t="s">
        <v>33</v>
      </c>
      <c r="B20" s="18">
        <v>14</v>
      </c>
      <c r="C20" s="18">
        <v>2</v>
      </c>
      <c r="D20" s="18">
        <v>1</v>
      </c>
      <c r="E20" s="18">
        <v>1</v>
      </c>
      <c r="F20" s="18">
        <v>1</v>
      </c>
      <c r="G20" s="18">
        <v>2</v>
      </c>
    </row>
    <row r="21" spans="1:7" x14ac:dyDescent="0.25">
      <c r="A21" s="17" t="s">
        <v>26</v>
      </c>
      <c r="B21" s="18">
        <v>15</v>
      </c>
      <c r="C21" s="18">
        <v>1</v>
      </c>
      <c r="D21" s="18">
        <v>1</v>
      </c>
      <c r="E21" s="18">
        <v>2</v>
      </c>
      <c r="F21" s="18">
        <v>2</v>
      </c>
      <c r="G21" s="18">
        <v>3</v>
      </c>
    </row>
    <row r="22" spans="1:7" x14ac:dyDescent="0.25">
      <c r="A22" s="17" t="s">
        <v>31</v>
      </c>
      <c r="B22" s="18">
        <v>10</v>
      </c>
      <c r="C22" s="18">
        <v>0</v>
      </c>
      <c r="D22" s="18">
        <v>1</v>
      </c>
      <c r="E22" s="18">
        <v>3</v>
      </c>
      <c r="F22" s="18">
        <v>3</v>
      </c>
      <c r="G22" s="18">
        <v>1</v>
      </c>
    </row>
    <row r="23" spans="1:7" ht="25.5" x14ac:dyDescent="0.25">
      <c r="A23" s="17" t="s">
        <v>55</v>
      </c>
      <c r="B23" s="18">
        <v>8</v>
      </c>
      <c r="C23" s="18">
        <v>1</v>
      </c>
      <c r="D23" s="18">
        <v>1</v>
      </c>
      <c r="E23" s="18">
        <v>1</v>
      </c>
      <c r="F23" s="18">
        <v>1</v>
      </c>
      <c r="G23" s="18">
        <v>2</v>
      </c>
    </row>
    <row r="24" spans="1:7" x14ac:dyDescent="0.25">
      <c r="A24" s="17" t="s">
        <v>9</v>
      </c>
      <c r="B24" s="18">
        <v>12</v>
      </c>
      <c r="C24" s="18">
        <v>1</v>
      </c>
      <c r="D24" s="18">
        <v>1</v>
      </c>
      <c r="E24" s="18">
        <v>2</v>
      </c>
      <c r="F24" s="18">
        <v>2</v>
      </c>
      <c r="G24" s="18">
        <v>3</v>
      </c>
    </row>
    <row r="25" spans="1:7" x14ac:dyDescent="0.25">
      <c r="A25" s="17" t="s">
        <v>15</v>
      </c>
      <c r="B25" s="18">
        <v>14</v>
      </c>
      <c r="C25" s="18">
        <v>10</v>
      </c>
      <c r="D25" s="18">
        <v>1</v>
      </c>
      <c r="E25" s="18">
        <v>3</v>
      </c>
      <c r="F25" s="18">
        <v>3</v>
      </c>
      <c r="G25" s="18">
        <v>1</v>
      </c>
    </row>
    <row r="26" spans="1:7" x14ac:dyDescent="0.25">
      <c r="A26" s="17" t="s">
        <v>1</v>
      </c>
      <c r="B26" s="18">
        <v>15</v>
      </c>
      <c r="C26" s="18">
        <v>5</v>
      </c>
      <c r="D26" s="18">
        <v>0</v>
      </c>
      <c r="E26" s="18">
        <v>3</v>
      </c>
      <c r="F26" s="18">
        <v>1</v>
      </c>
      <c r="G26" s="18">
        <v>2</v>
      </c>
    </row>
    <row r="27" spans="1:7" x14ac:dyDescent="0.25">
      <c r="A27" s="17" t="s">
        <v>10</v>
      </c>
      <c r="B27" s="18">
        <v>10</v>
      </c>
      <c r="C27" s="18">
        <v>4</v>
      </c>
      <c r="D27" s="18">
        <v>0</v>
      </c>
      <c r="E27" s="18">
        <v>1</v>
      </c>
      <c r="F27" s="18">
        <v>2</v>
      </c>
      <c r="G27" s="18">
        <v>3</v>
      </c>
    </row>
    <row r="28" spans="1:7" x14ac:dyDescent="0.25">
      <c r="A28" s="17" t="s">
        <v>18</v>
      </c>
      <c r="B28" s="18">
        <v>8</v>
      </c>
      <c r="C28" s="18">
        <v>3</v>
      </c>
      <c r="D28" s="18">
        <v>0</v>
      </c>
      <c r="E28" s="18">
        <v>2</v>
      </c>
      <c r="F28" s="18">
        <v>3</v>
      </c>
      <c r="G28" s="18">
        <v>3</v>
      </c>
    </row>
    <row r="29" spans="1:7" x14ac:dyDescent="0.25">
      <c r="A29" s="17" t="s">
        <v>5</v>
      </c>
      <c r="B29" s="18">
        <v>12</v>
      </c>
      <c r="C29" s="18">
        <v>1</v>
      </c>
      <c r="D29" s="18">
        <v>0</v>
      </c>
      <c r="E29" s="18">
        <v>3</v>
      </c>
      <c r="F29" s="18">
        <v>1</v>
      </c>
      <c r="G29" s="18">
        <v>1</v>
      </c>
    </row>
    <row r="30" spans="1:7" x14ac:dyDescent="0.25">
      <c r="A30" s="17" t="s">
        <v>67</v>
      </c>
      <c r="B30" s="18">
        <v>14</v>
      </c>
      <c r="C30" s="18">
        <v>1</v>
      </c>
      <c r="D30" s="18">
        <v>0</v>
      </c>
      <c r="E30" s="18">
        <v>1</v>
      </c>
      <c r="F30" s="18">
        <v>2</v>
      </c>
      <c r="G30" s="18">
        <v>2</v>
      </c>
    </row>
    <row r="31" spans="1:7" x14ac:dyDescent="0.25">
      <c r="A31" s="17" t="s">
        <v>54</v>
      </c>
      <c r="B31" s="18">
        <v>15</v>
      </c>
      <c r="C31" s="18">
        <v>10</v>
      </c>
      <c r="D31" s="18">
        <v>0</v>
      </c>
      <c r="E31" s="18">
        <v>2</v>
      </c>
      <c r="F31" s="18">
        <v>3</v>
      </c>
      <c r="G31" s="18">
        <v>3</v>
      </c>
    </row>
    <row r="32" spans="1:7" x14ac:dyDescent="0.25">
      <c r="A32" s="17" t="s">
        <v>56</v>
      </c>
      <c r="B32" s="18">
        <v>10</v>
      </c>
      <c r="C32" s="18">
        <v>5</v>
      </c>
      <c r="D32" s="18">
        <v>0</v>
      </c>
      <c r="E32" s="18">
        <v>3</v>
      </c>
      <c r="F32" s="18">
        <v>1</v>
      </c>
      <c r="G32" s="18">
        <v>1</v>
      </c>
    </row>
    <row r="33" spans="1:7" x14ac:dyDescent="0.25">
      <c r="A33" s="17" t="s">
        <v>25</v>
      </c>
      <c r="B33" s="18">
        <v>8</v>
      </c>
      <c r="C33" s="18">
        <v>4</v>
      </c>
      <c r="D33" s="18">
        <v>0</v>
      </c>
      <c r="E33" s="18">
        <v>1</v>
      </c>
      <c r="F33" s="18">
        <v>2</v>
      </c>
      <c r="G33" s="18">
        <v>2</v>
      </c>
    </row>
    <row r="34" spans="1:7" x14ac:dyDescent="0.25">
      <c r="A34" s="17" t="s">
        <v>8</v>
      </c>
      <c r="B34" s="18">
        <v>12</v>
      </c>
      <c r="C34" s="18">
        <v>3</v>
      </c>
      <c r="D34" s="18">
        <v>0</v>
      </c>
      <c r="E34" s="18">
        <v>2</v>
      </c>
      <c r="F34" s="18">
        <v>3</v>
      </c>
      <c r="G34" s="18">
        <v>3</v>
      </c>
    </row>
    <row r="35" spans="1:7" x14ac:dyDescent="0.25">
      <c r="A35" s="17" t="s">
        <v>22</v>
      </c>
      <c r="B35" s="18">
        <v>14</v>
      </c>
      <c r="C35" s="18">
        <v>1</v>
      </c>
      <c r="D35" s="18">
        <v>1</v>
      </c>
      <c r="E35" s="18">
        <v>3</v>
      </c>
      <c r="F35" s="18">
        <v>3</v>
      </c>
      <c r="G35" s="18">
        <v>1</v>
      </c>
    </row>
    <row r="36" spans="1:7" x14ac:dyDescent="0.25">
      <c r="A36" s="17" t="s">
        <v>3</v>
      </c>
      <c r="B36" s="18">
        <v>15</v>
      </c>
      <c r="C36" s="18">
        <v>1</v>
      </c>
      <c r="D36" s="18">
        <v>1</v>
      </c>
      <c r="E36" s="18">
        <v>1</v>
      </c>
      <c r="F36" s="18">
        <v>1</v>
      </c>
      <c r="G36" s="18">
        <v>2</v>
      </c>
    </row>
    <row r="37" spans="1:7" x14ac:dyDescent="0.25">
      <c r="A37" s="17" t="s">
        <v>24</v>
      </c>
      <c r="B37" s="18">
        <v>10</v>
      </c>
      <c r="C37" s="18">
        <v>1</v>
      </c>
      <c r="D37" s="18">
        <v>1</v>
      </c>
      <c r="E37" s="18">
        <v>2</v>
      </c>
      <c r="F37" s="18">
        <v>2</v>
      </c>
      <c r="G37" s="18">
        <v>0</v>
      </c>
    </row>
    <row r="38" spans="1:7" x14ac:dyDescent="0.25">
      <c r="A38" s="17" t="s">
        <v>29</v>
      </c>
      <c r="B38" s="18">
        <v>199</v>
      </c>
      <c r="C38" s="18">
        <v>5</v>
      </c>
      <c r="D38" s="18">
        <v>1</v>
      </c>
      <c r="E38" s="18">
        <v>3</v>
      </c>
      <c r="F38" s="18">
        <v>3</v>
      </c>
      <c r="G38" s="18">
        <v>1</v>
      </c>
    </row>
    <row r="39" spans="1:7" x14ac:dyDescent="0.25">
      <c r="A39" s="17" t="s">
        <v>30</v>
      </c>
      <c r="B39" s="18">
        <v>12</v>
      </c>
      <c r="C39" s="18">
        <v>4</v>
      </c>
      <c r="D39" s="18">
        <v>1</v>
      </c>
      <c r="E39" s="18">
        <v>1</v>
      </c>
      <c r="F39" s="18">
        <v>3</v>
      </c>
      <c r="G39" s="18">
        <v>2</v>
      </c>
    </row>
  </sheetData>
  <pageMargins left="0.7" right="0.7" top="0.75" bottom="0.75" header="0.3" footer="0.3"/>
  <pageSetup orientation="portrait" r:id="rId1"/>
  <headerFooter>
    <oddFooter>&amp;LINTERNAL</oddFooter>
    <evenFooter>&amp;LINTERNAL</evenFooter>
    <firstFooter>&amp;LINTERNAL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J11" sqref="J11"/>
    </sheetView>
  </sheetViews>
  <sheetFormatPr defaultColWidth="12.140625" defaultRowHeight="15" x14ac:dyDescent="0.25"/>
  <cols>
    <col min="1" max="1" width="16.85546875" style="19" customWidth="1"/>
    <col min="2" max="2" width="12" style="19" customWidth="1"/>
    <col min="3" max="3" width="19.42578125" style="19" customWidth="1"/>
    <col min="5" max="5" width="14" bestFit="1" customWidth="1"/>
    <col min="10" max="10" width="19.42578125" bestFit="1" customWidth="1"/>
    <col min="11" max="11" width="16.7109375" bestFit="1" customWidth="1"/>
  </cols>
  <sheetData>
    <row r="1" spans="1:11" x14ac:dyDescent="0.25">
      <c r="A1" s="14" t="s">
        <v>34</v>
      </c>
      <c r="B1" s="15" t="s">
        <v>101</v>
      </c>
      <c r="C1" s="15" t="s">
        <v>102</v>
      </c>
      <c r="D1" s="15" t="s">
        <v>103</v>
      </c>
      <c r="E1" s="15" t="s">
        <v>104</v>
      </c>
      <c r="F1" s="15" t="s">
        <v>105</v>
      </c>
      <c r="G1" s="15" t="s">
        <v>106</v>
      </c>
      <c r="H1" s="15" t="s">
        <v>107</v>
      </c>
      <c r="I1" s="15" t="s">
        <v>108</v>
      </c>
      <c r="J1" s="15" t="s">
        <v>109</v>
      </c>
      <c r="K1" s="15" t="s">
        <v>124</v>
      </c>
    </row>
    <row r="2" spans="1:11" x14ac:dyDescent="0.25">
      <c r="A2" s="17" t="s">
        <v>20</v>
      </c>
      <c r="B2" s="18">
        <v>10</v>
      </c>
      <c r="C2" s="18">
        <v>1</v>
      </c>
      <c r="D2" s="18">
        <v>3</v>
      </c>
      <c r="E2" s="18">
        <v>1</v>
      </c>
      <c r="F2" s="18">
        <v>1</v>
      </c>
      <c r="G2" s="18">
        <v>2</v>
      </c>
      <c r="H2" s="18">
        <f>SUM(B2:G2)</f>
        <v>18</v>
      </c>
      <c r="I2" s="31">
        <f>B2*100/H2</f>
        <v>55.555555555555557</v>
      </c>
      <c r="J2" s="31">
        <f>(SUM(C2:D2)*100)/H2</f>
        <v>22.222222222222221</v>
      </c>
      <c r="K2" s="31">
        <f>SUM(F2,B2)*100/H2</f>
        <v>61.111111111111114</v>
      </c>
    </row>
    <row r="3" spans="1:11" x14ac:dyDescent="0.25">
      <c r="A3" s="17" t="s">
        <v>32</v>
      </c>
      <c r="B3" s="18">
        <v>8</v>
      </c>
      <c r="C3" s="18">
        <v>2</v>
      </c>
      <c r="D3" s="18">
        <v>2</v>
      </c>
      <c r="E3" s="18">
        <v>2</v>
      </c>
      <c r="F3" s="18">
        <v>2</v>
      </c>
      <c r="G3" s="18">
        <v>4</v>
      </c>
      <c r="H3" s="18">
        <f t="shared" ref="H3:H39" si="0">SUM(B3:G3)</f>
        <v>20</v>
      </c>
      <c r="I3" s="31">
        <f t="shared" ref="I3:I39" si="1">B3*100/H3</f>
        <v>40</v>
      </c>
      <c r="J3" s="31">
        <f t="shared" ref="J3:J39" si="2">(SUM(C3:D3)*100)/H3</f>
        <v>20</v>
      </c>
      <c r="K3" s="31">
        <f t="shared" ref="K3:K39" si="3">SUM(F3,B3)*100/H3</f>
        <v>50</v>
      </c>
    </row>
    <row r="4" spans="1:11" x14ac:dyDescent="0.25">
      <c r="A4" s="17" t="s">
        <v>6</v>
      </c>
      <c r="B4" s="18">
        <v>12</v>
      </c>
      <c r="C4" s="18">
        <v>3</v>
      </c>
      <c r="D4" s="18">
        <v>1</v>
      </c>
      <c r="E4" s="18">
        <v>3</v>
      </c>
      <c r="F4" s="18">
        <v>1</v>
      </c>
      <c r="G4" s="18">
        <v>1</v>
      </c>
      <c r="H4" s="18">
        <f t="shared" si="0"/>
        <v>21</v>
      </c>
      <c r="I4" s="31">
        <f t="shared" si="1"/>
        <v>57.142857142857146</v>
      </c>
      <c r="J4" s="31">
        <f t="shared" si="2"/>
        <v>19.047619047619047</v>
      </c>
      <c r="K4" s="31">
        <f t="shared" si="3"/>
        <v>61.904761904761905</v>
      </c>
    </row>
    <row r="5" spans="1:11" x14ac:dyDescent="0.25">
      <c r="A5" s="17" t="s">
        <v>0</v>
      </c>
      <c r="B5" s="18">
        <v>14</v>
      </c>
      <c r="C5" s="18">
        <v>4</v>
      </c>
      <c r="D5" s="18">
        <v>1</v>
      </c>
      <c r="E5" s="18">
        <v>1</v>
      </c>
      <c r="F5" s="18">
        <v>2</v>
      </c>
      <c r="G5" s="18">
        <v>2</v>
      </c>
      <c r="H5" s="18">
        <f t="shared" si="0"/>
        <v>24</v>
      </c>
      <c r="I5" s="31">
        <f t="shared" si="1"/>
        <v>58.333333333333336</v>
      </c>
      <c r="J5" s="31">
        <f t="shared" si="2"/>
        <v>20.833333333333332</v>
      </c>
      <c r="K5" s="31">
        <f t="shared" si="3"/>
        <v>66.666666666666671</v>
      </c>
    </row>
    <row r="6" spans="1:11" x14ac:dyDescent="0.25">
      <c r="A6" s="17" t="s">
        <v>12</v>
      </c>
      <c r="B6" s="18">
        <v>15</v>
      </c>
      <c r="C6" s="18">
        <v>1</v>
      </c>
      <c r="D6" s="18">
        <v>1</v>
      </c>
      <c r="E6" s="18">
        <v>2</v>
      </c>
      <c r="F6" s="18">
        <v>3</v>
      </c>
      <c r="G6" s="18">
        <v>3</v>
      </c>
      <c r="H6" s="18">
        <f t="shared" si="0"/>
        <v>25</v>
      </c>
      <c r="I6" s="31">
        <f t="shared" si="1"/>
        <v>60</v>
      </c>
      <c r="J6" s="31">
        <f t="shared" si="2"/>
        <v>8</v>
      </c>
      <c r="K6" s="31">
        <f t="shared" si="3"/>
        <v>72</v>
      </c>
    </row>
    <row r="7" spans="1:11" x14ac:dyDescent="0.25">
      <c r="A7" s="17" t="s">
        <v>4</v>
      </c>
      <c r="B7" s="18">
        <v>10</v>
      </c>
      <c r="C7" s="18">
        <v>1</v>
      </c>
      <c r="D7" s="18">
        <v>1</v>
      </c>
      <c r="E7" s="18">
        <v>3</v>
      </c>
      <c r="F7" s="18">
        <v>1</v>
      </c>
      <c r="G7" s="18">
        <v>1</v>
      </c>
      <c r="H7" s="18">
        <f t="shared" si="0"/>
        <v>17</v>
      </c>
      <c r="I7" s="31">
        <f t="shared" si="1"/>
        <v>58.823529411764703</v>
      </c>
      <c r="J7" s="31">
        <f t="shared" si="2"/>
        <v>11.764705882352942</v>
      </c>
      <c r="K7" s="31">
        <f t="shared" si="3"/>
        <v>64.705882352941174</v>
      </c>
    </row>
    <row r="8" spans="1:11" x14ac:dyDescent="0.25">
      <c r="A8" s="17" t="s">
        <v>23</v>
      </c>
      <c r="B8" s="18">
        <v>8</v>
      </c>
      <c r="C8" s="18">
        <v>1</v>
      </c>
      <c r="D8" s="18">
        <v>1</v>
      </c>
      <c r="E8" s="18">
        <v>1</v>
      </c>
      <c r="F8" s="18">
        <v>2</v>
      </c>
      <c r="G8" s="18">
        <v>2</v>
      </c>
      <c r="H8" s="18">
        <f t="shared" si="0"/>
        <v>15</v>
      </c>
      <c r="I8" s="31">
        <f t="shared" si="1"/>
        <v>53.333333333333336</v>
      </c>
      <c r="J8" s="31">
        <f t="shared" si="2"/>
        <v>13.333333333333334</v>
      </c>
      <c r="K8" s="31">
        <f t="shared" si="3"/>
        <v>66.666666666666671</v>
      </c>
    </row>
    <row r="9" spans="1:11" x14ac:dyDescent="0.25">
      <c r="A9" s="17" t="s">
        <v>7</v>
      </c>
      <c r="B9" s="18">
        <v>12</v>
      </c>
      <c r="C9" s="18">
        <v>1</v>
      </c>
      <c r="D9" s="18">
        <v>1</v>
      </c>
      <c r="E9" s="18">
        <v>2</v>
      </c>
      <c r="F9" s="18">
        <v>3</v>
      </c>
      <c r="G9" s="18">
        <v>3</v>
      </c>
      <c r="H9" s="18">
        <f t="shared" si="0"/>
        <v>22</v>
      </c>
      <c r="I9" s="31">
        <f t="shared" si="1"/>
        <v>54.545454545454547</v>
      </c>
      <c r="J9" s="31">
        <f t="shared" si="2"/>
        <v>9.0909090909090917</v>
      </c>
      <c r="K9" s="31">
        <f t="shared" si="3"/>
        <v>68.181818181818187</v>
      </c>
    </row>
    <row r="10" spans="1:11" x14ac:dyDescent="0.25">
      <c r="A10" s="17" t="s">
        <v>27</v>
      </c>
      <c r="B10" s="18">
        <v>14</v>
      </c>
      <c r="C10" s="18">
        <v>1</v>
      </c>
      <c r="D10" s="18">
        <v>2</v>
      </c>
      <c r="E10" s="18">
        <v>3</v>
      </c>
      <c r="F10" s="18">
        <v>1</v>
      </c>
      <c r="G10" s="18">
        <v>1</v>
      </c>
      <c r="H10" s="18">
        <f t="shared" si="0"/>
        <v>22</v>
      </c>
      <c r="I10" s="31">
        <f t="shared" si="1"/>
        <v>63.636363636363633</v>
      </c>
      <c r="J10" s="31">
        <f t="shared" si="2"/>
        <v>13.636363636363637</v>
      </c>
      <c r="K10" s="31">
        <f t="shared" si="3"/>
        <v>68.181818181818187</v>
      </c>
    </row>
    <row r="11" spans="1:11" x14ac:dyDescent="0.25">
      <c r="A11" s="17" t="s">
        <v>2</v>
      </c>
      <c r="B11" s="18">
        <v>15</v>
      </c>
      <c r="C11" s="18">
        <v>2</v>
      </c>
      <c r="D11" s="18">
        <v>1</v>
      </c>
      <c r="E11" s="18">
        <v>1</v>
      </c>
      <c r="F11" s="18">
        <v>2</v>
      </c>
      <c r="G11" s="18">
        <v>2</v>
      </c>
      <c r="H11" s="18">
        <f t="shared" si="0"/>
        <v>23</v>
      </c>
      <c r="I11" s="31">
        <f t="shared" si="1"/>
        <v>65.217391304347828</v>
      </c>
      <c r="J11" s="31">
        <f t="shared" si="2"/>
        <v>13.043478260869565</v>
      </c>
      <c r="K11" s="31">
        <f t="shared" si="3"/>
        <v>73.913043478260875</v>
      </c>
    </row>
    <row r="12" spans="1:11" x14ac:dyDescent="0.25">
      <c r="A12" s="17" t="s">
        <v>14</v>
      </c>
      <c r="B12" s="18">
        <v>10</v>
      </c>
      <c r="C12" s="18">
        <v>1</v>
      </c>
      <c r="D12" s="18">
        <v>1</v>
      </c>
      <c r="E12" s="18">
        <v>2</v>
      </c>
      <c r="F12" s="18">
        <v>3</v>
      </c>
      <c r="G12" s="18">
        <v>3</v>
      </c>
      <c r="H12" s="18">
        <f t="shared" si="0"/>
        <v>20</v>
      </c>
      <c r="I12" s="31">
        <f t="shared" si="1"/>
        <v>50</v>
      </c>
      <c r="J12" s="31">
        <f t="shared" si="2"/>
        <v>10</v>
      </c>
      <c r="K12" s="31">
        <f t="shared" si="3"/>
        <v>65</v>
      </c>
    </row>
    <row r="13" spans="1:11" x14ac:dyDescent="0.25">
      <c r="A13" s="17" t="s">
        <v>16</v>
      </c>
      <c r="B13" s="18">
        <v>8</v>
      </c>
      <c r="C13" s="18">
        <v>1</v>
      </c>
      <c r="D13" s="18">
        <v>1</v>
      </c>
      <c r="E13" s="18">
        <v>3</v>
      </c>
      <c r="F13" s="18">
        <v>1</v>
      </c>
      <c r="G13" s="18">
        <v>1</v>
      </c>
      <c r="H13" s="18">
        <f t="shared" si="0"/>
        <v>15</v>
      </c>
      <c r="I13" s="31">
        <f t="shared" si="1"/>
        <v>53.333333333333336</v>
      </c>
      <c r="J13" s="31">
        <f t="shared" si="2"/>
        <v>13.333333333333334</v>
      </c>
      <c r="K13" s="31">
        <f t="shared" si="3"/>
        <v>60</v>
      </c>
    </row>
    <row r="14" spans="1:11" x14ac:dyDescent="0.25">
      <c r="A14" s="17" t="s">
        <v>19</v>
      </c>
      <c r="B14" s="18">
        <v>12</v>
      </c>
      <c r="C14" s="18">
        <v>1</v>
      </c>
      <c r="D14" s="18">
        <v>1</v>
      </c>
      <c r="E14" s="18">
        <v>1</v>
      </c>
      <c r="F14" s="18">
        <v>2</v>
      </c>
      <c r="G14" s="18">
        <v>2</v>
      </c>
      <c r="H14" s="18">
        <f t="shared" si="0"/>
        <v>19</v>
      </c>
      <c r="I14" s="31">
        <f t="shared" si="1"/>
        <v>63.157894736842103</v>
      </c>
      <c r="J14" s="31">
        <f t="shared" si="2"/>
        <v>10.526315789473685</v>
      </c>
      <c r="K14" s="31">
        <f t="shared" si="3"/>
        <v>73.684210526315795</v>
      </c>
    </row>
    <row r="15" spans="1:11" x14ac:dyDescent="0.25">
      <c r="A15" s="17" t="s">
        <v>21</v>
      </c>
      <c r="B15" s="18">
        <v>14</v>
      </c>
      <c r="C15" s="18">
        <v>1</v>
      </c>
      <c r="D15" s="18">
        <v>1</v>
      </c>
      <c r="E15" s="18">
        <v>2</v>
      </c>
      <c r="F15" s="18">
        <v>3</v>
      </c>
      <c r="G15" s="18">
        <v>3</v>
      </c>
      <c r="H15" s="18">
        <f t="shared" si="0"/>
        <v>24</v>
      </c>
      <c r="I15" s="31">
        <f t="shared" si="1"/>
        <v>58.333333333333336</v>
      </c>
      <c r="J15" s="31">
        <f t="shared" si="2"/>
        <v>8.3333333333333339</v>
      </c>
      <c r="K15" s="31">
        <f t="shared" si="3"/>
        <v>70.833333333333329</v>
      </c>
    </row>
    <row r="16" spans="1:11" x14ac:dyDescent="0.25">
      <c r="A16" s="17" t="s">
        <v>11</v>
      </c>
      <c r="B16" s="18">
        <v>15</v>
      </c>
      <c r="C16" s="18">
        <v>10</v>
      </c>
      <c r="D16" s="18">
        <v>1</v>
      </c>
      <c r="E16" s="18">
        <v>3</v>
      </c>
      <c r="F16" s="18">
        <v>1</v>
      </c>
      <c r="G16" s="18">
        <v>1</v>
      </c>
      <c r="H16" s="18">
        <f t="shared" si="0"/>
        <v>31</v>
      </c>
      <c r="I16" s="31">
        <f t="shared" si="1"/>
        <v>48.387096774193552</v>
      </c>
      <c r="J16" s="31">
        <f t="shared" si="2"/>
        <v>35.483870967741936</v>
      </c>
      <c r="K16" s="31">
        <f t="shared" si="3"/>
        <v>51.612903225806448</v>
      </c>
    </row>
    <row r="17" spans="1:11" x14ac:dyDescent="0.25">
      <c r="A17" s="17" t="s">
        <v>13</v>
      </c>
      <c r="B17" s="18">
        <v>10</v>
      </c>
      <c r="C17" s="18">
        <v>5</v>
      </c>
      <c r="D17" s="18">
        <v>1</v>
      </c>
      <c r="E17" s="18">
        <v>1</v>
      </c>
      <c r="F17" s="18">
        <v>2</v>
      </c>
      <c r="G17" s="18">
        <v>2</v>
      </c>
      <c r="H17" s="18">
        <f t="shared" si="0"/>
        <v>21</v>
      </c>
      <c r="I17" s="31">
        <f t="shared" si="1"/>
        <v>47.61904761904762</v>
      </c>
      <c r="J17" s="31">
        <f t="shared" si="2"/>
        <v>28.571428571428573</v>
      </c>
      <c r="K17" s="31">
        <f t="shared" si="3"/>
        <v>57.142857142857146</v>
      </c>
    </row>
    <row r="18" spans="1:11" x14ac:dyDescent="0.25">
      <c r="A18" s="17" t="s">
        <v>17</v>
      </c>
      <c r="B18" s="18">
        <v>8</v>
      </c>
      <c r="C18" s="18">
        <v>4</v>
      </c>
      <c r="D18" s="18">
        <v>3</v>
      </c>
      <c r="E18" s="18">
        <v>2</v>
      </c>
      <c r="F18" s="18">
        <v>3</v>
      </c>
      <c r="G18" s="18">
        <v>3</v>
      </c>
      <c r="H18" s="18">
        <f t="shared" si="0"/>
        <v>23</v>
      </c>
      <c r="I18" s="31">
        <f t="shared" si="1"/>
        <v>34.782608695652172</v>
      </c>
      <c r="J18" s="31">
        <f t="shared" si="2"/>
        <v>30.434782608695652</v>
      </c>
      <c r="K18" s="31">
        <f t="shared" si="3"/>
        <v>47.826086956521742</v>
      </c>
    </row>
    <row r="19" spans="1:11" x14ac:dyDescent="0.25">
      <c r="A19" s="17" t="s">
        <v>28</v>
      </c>
      <c r="B19" s="18">
        <v>12</v>
      </c>
      <c r="C19" s="18">
        <v>3</v>
      </c>
      <c r="D19" s="18">
        <v>1</v>
      </c>
      <c r="E19" s="18">
        <v>3</v>
      </c>
      <c r="F19" s="18">
        <v>1</v>
      </c>
      <c r="G19" s="18">
        <v>1</v>
      </c>
      <c r="H19" s="18">
        <f t="shared" si="0"/>
        <v>21</v>
      </c>
      <c r="I19" s="31">
        <f t="shared" si="1"/>
        <v>57.142857142857146</v>
      </c>
      <c r="J19" s="31">
        <f t="shared" si="2"/>
        <v>19.047619047619047</v>
      </c>
      <c r="K19" s="31">
        <f t="shared" si="3"/>
        <v>61.904761904761905</v>
      </c>
    </row>
    <row r="20" spans="1:11" x14ac:dyDescent="0.25">
      <c r="A20" s="17" t="s">
        <v>33</v>
      </c>
      <c r="B20" s="18">
        <v>14</v>
      </c>
      <c r="C20" s="18">
        <v>2</v>
      </c>
      <c r="D20" s="18">
        <v>1</v>
      </c>
      <c r="E20" s="18">
        <v>1</v>
      </c>
      <c r="F20" s="18">
        <v>1</v>
      </c>
      <c r="G20" s="18">
        <v>2</v>
      </c>
      <c r="H20" s="18">
        <f t="shared" si="0"/>
        <v>21</v>
      </c>
      <c r="I20" s="31">
        <f t="shared" si="1"/>
        <v>66.666666666666671</v>
      </c>
      <c r="J20" s="31">
        <f t="shared" si="2"/>
        <v>14.285714285714286</v>
      </c>
      <c r="K20" s="31">
        <f t="shared" si="3"/>
        <v>71.428571428571431</v>
      </c>
    </row>
    <row r="21" spans="1:11" x14ac:dyDescent="0.25">
      <c r="A21" s="17" t="s">
        <v>26</v>
      </c>
      <c r="B21" s="18">
        <v>15</v>
      </c>
      <c r="C21" s="18">
        <v>1</v>
      </c>
      <c r="D21" s="18">
        <v>1</v>
      </c>
      <c r="E21" s="18">
        <v>2</v>
      </c>
      <c r="F21" s="18">
        <v>2</v>
      </c>
      <c r="G21" s="18">
        <v>3</v>
      </c>
      <c r="H21" s="18">
        <f t="shared" si="0"/>
        <v>24</v>
      </c>
      <c r="I21" s="31">
        <f t="shared" si="1"/>
        <v>62.5</v>
      </c>
      <c r="J21" s="31">
        <f t="shared" si="2"/>
        <v>8.3333333333333339</v>
      </c>
      <c r="K21" s="31">
        <f t="shared" si="3"/>
        <v>70.833333333333329</v>
      </c>
    </row>
    <row r="22" spans="1:11" x14ac:dyDescent="0.25">
      <c r="A22" s="17" t="s">
        <v>31</v>
      </c>
      <c r="B22" s="18">
        <v>10</v>
      </c>
      <c r="C22" s="18">
        <v>0</v>
      </c>
      <c r="D22" s="18">
        <v>1</v>
      </c>
      <c r="E22" s="18">
        <v>3</v>
      </c>
      <c r="F22" s="18">
        <v>3</v>
      </c>
      <c r="G22" s="18">
        <v>1</v>
      </c>
      <c r="H22" s="18">
        <f t="shared" si="0"/>
        <v>18</v>
      </c>
      <c r="I22" s="31">
        <f t="shared" si="1"/>
        <v>55.555555555555557</v>
      </c>
      <c r="J22" s="31">
        <f t="shared" si="2"/>
        <v>5.5555555555555554</v>
      </c>
      <c r="K22" s="31">
        <f t="shared" si="3"/>
        <v>72.222222222222229</v>
      </c>
    </row>
    <row r="23" spans="1:11" x14ac:dyDescent="0.25">
      <c r="A23" s="17" t="s">
        <v>55</v>
      </c>
      <c r="B23" s="18">
        <v>8</v>
      </c>
      <c r="C23" s="18">
        <v>1</v>
      </c>
      <c r="D23" s="18">
        <v>1</v>
      </c>
      <c r="E23" s="18">
        <v>1</v>
      </c>
      <c r="F23" s="18">
        <v>1</v>
      </c>
      <c r="G23" s="18">
        <v>2</v>
      </c>
      <c r="H23" s="18">
        <f t="shared" si="0"/>
        <v>14</v>
      </c>
      <c r="I23" s="31">
        <f t="shared" si="1"/>
        <v>57.142857142857146</v>
      </c>
      <c r="J23" s="31">
        <f t="shared" si="2"/>
        <v>14.285714285714286</v>
      </c>
      <c r="K23" s="31">
        <f t="shared" si="3"/>
        <v>64.285714285714292</v>
      </c>
    </row>
    <row r="24" spans="1:11" x14ac:dyDescent="0.25">
      <c r="A24" s="17" t="s">
        <v>9</v>
      </c>
      <c r="B24" s="18">
        <v>12</v>
      </c>
      <c r="C24" s="18">
        <v>1</v>
      </c>
      <c r="D24" s="18">
        <v>1</v>
      </c>
      <c r="E24" s="18">
        <v>2</v>
      </c>
      <c r="F24" s="18">
        <v>2</v>
      </c>
      <c r="G24" s="18">
        <v>3</v>
      </c>
      <c r="H24" s="18">
        <f t="shared" si="0"/>
        <v>21</v>
      </c>
      <c r="I24" s="31">
        <f t="shared" si="1"/>
        <v>57.142857142857146</v>
      </c>
      <c r="J24" s="31">
        <f t="shared" si="2"/>
        <v>9.5238095238095237</v>
      </c>
      <c r="K24" s="31">
        <f t="shared" si="3"/>
        <v>66.666666666666671</v>
      </c>
    </row>
    <row r="25" spans="1:11" x14ac:dyDescent="0.25">
      <c r="A25" s="17" t="s">
        <v>15</v>
      </c>
      <c r="B25" s="18">
        <v>14</v>
      </c>
      <c r="C25" s="18">
        <v>10</v>
      </c>
      <c r="D25" s="18">
        <v>1</v>
      </c>
      <c r="E25" s="18">
        <v>3</v>
      </c>
      <c r="F25" s="18">
        <v>3</v>
      </c>
      <c r="G25" s="18">
        <v>1</v>
      </c>
      <c r="H25" s="18">
        <f t="shared" si="0"/>
        <v>32</v>
      </c>
      <c r="I25" s="31">
        <f t="shared" si="1"/>
        <v>43.75</v>
      </c>
      <c r="J25" s="31">
        <f t="shared" si="2"/>
        <v>34.375</v>
      </c>
      <c r="K25" s="31">
        <f t="shared" si="3"/>
        <v>53.125</v>
      </c>
    </row>
    <row r="26" spans="1:11" x14ac:dyDescent="0.25">
      <c r="A26" s="17" t="s">
        <v>1</v>
      </c>
      <c r="B26" s="18">
        <v>15</v>
      </c>
      <c r="C26" s="18">
        <v>5</v>
      </c>
      <c r="D26" s="18">
        <v>0</v>
      </c>
      <c r="E26" s="18">
        <v>3</v>
      </c>
      <c r="F26" s="18">
        <v>1</v>
      </c>
      <c r="G26" s="18">
        <v>2</v>
      </c>
      <c r="H26" s="18">
        <f t="shared" si="0"/>
        <v>26</v>
      </c>
      <c r="I26" s="31">
        <f t="shared" si="1"/>
        <v>57.692307692307693</v>
      </c>
      <c r="J26" s="31">
        <f t="shared" si="2"/>
        <v>19.23076923076923</v>
      </c>
      <c r="K26" s="31">
        <f t="shared" si="3"/>
        <v>61.53846153846154</v>
      </c>
    </row>
    <row r="27" spans="1:11" x14ac:dyDescent="0.25">
      <c r="A27" s="17" t="s">
        <v>10</v>
      </c>
      <c r="B27" s="18">
        <v>10</v>
      </c>
      <c r="C27" s="18">
        <v>4</v>
      </c>
      <c r="D27" s="18">
        <v>0</v>
      </c>
      <c r="E27" s="18">
        <v>1</v>
      </c>
      <c r="F27" s="18">
        <v>2</v>
      </c>
      <c r="G27" s="18">
        <v>3</v>
      </c>
      <c r="H27" s="18">
        <f t="shared" si="0"/>
        <v>20</v>
      </c>
      <c r="I27" s="31">
        <f t="shared" si="1"/>
        <v>50</v>
      </c>
      <c r="J27" s="31">
        <f t="shared" si="2"/>
        <v>20</v>
      </c>
      <c r="K27" s="31">
        <f t="shared" si="3"/>
        <v>60</v>
      </c>
    </row>
    <row r="28" spans="1:11" x14ac:dyDescent="0.25">
      <c r="A28" s="17" t="s">
        <v>18</v>
      </c>
      <c r="B28" s="18">
        <v>8</v>
      </c>
      <c r="C28" s="18">
        <v>3</v>
      </c>
      <c r="D28" s="18">
        <v>0</v>
      </c>
      <c r="E28" s="18">
        <v>2</v>
      </c>
      <c r="F28" s="18">
        <v>3</v>
      </c>
      <c r="G28" s="18">
        <v>3</v>
      </c>
      <c r="H28" s="18">
        <f t="shared" si="0"/>
        <v>19</v>
      </c>
      <c r="I28" s="31">
        <f t="shared" si="1"/>
        <v>42.10526315789474</v>
      </c>
      <c r="J28" s="31">
        <f t="shared" si="2"/>
        <v>15.789473684210526</v>
      </c>
      <c r="K28" s="31">
        <f t="shared" si="3"/>
        <v>57.89473684210526</v>
      </c>
    </row>
    <row r="29" spans="1:11" x14ac:dyDescent="0.25">
      <c r="A29" s="17" t="s">
        <v>5</v>
      </c>
      <c r="B29" s="18">
        <v>12</v>
      </c>
      <c r="C29" s="18">
        <v>1</v>
      </c>
      <c r="D29" s="18">
        <v>0</v>
      </c>
      <c r="E29" s="18">
        <v>3</v>
      </c>
      <c r="F29" s="18">
        <v>1</v>
      </c>
      <c r="G29" s="18">
        <v>1</v>
      </c>
      <c r="H29" s="18">
        <f t="shared" si="0"/>
        <v>18</v>
      </c>
      <c r="I29" s="31">
        <f t="shared" si="1"/>
        <v>66.666666666666671</v>
      </c>
      <c r="J29" s="31">
        <f t="shared" si="2"/>
        <v>5.5555555555555554</v>
      </c>
      <c r="K29" s="31">
        <f t="shared" si="3"/>
        <v>72.222222222222229</v>
      </c>
    </row>
    <row r="30" spans="1:11" x14ac:dyDescent="0.25">
      <c r="A30" s="17" t="s">
        <v>67</v>
      </c>
      <c r="B30" s="18">
        <v>14</v>
      </c>
      <c r="C30" s="18">
        <v>1</v>
      </c>
      <c r="D30" s="18">
        <v>0</v>
      </c>
      <c r="E30" s="18">
        <v>1</v>
      </c>
      <c r="F30" s="18">
        <v>2</v>
      </c>
      <c r="G30" s="18">
        <v>2</v>
      </c>
      <c r="H30" s="18">
        <f t="shared" si="0"/>
        <v>20</v>
      </c>
      <c r="I30" s="31">
        <f t="shared" si="1"/>
        <v>70</v>
      </c>
      <c r="J30" s="31">
        <f t="shared" si="2"/>
        <v>5</v>
      </c>
      <c r="K30" s="31">
        <f t="shared" si="3"/>
        <v>80</v>
      </c>
    </row>
    <row r="31" spans="1:11" x14ac:dyDescent="0.25">
      <c r="A31" s="17" t="s">
        <v>54</v>
      </c>
      <c r="B31" s="18">
        <v>15</v>
      </c>
      <c r="C31" s="18">
        <v>10</v>
      </c>
      <c r="D31" s="18">
        <v>0</v>
      </c>
      <c r="E31" s="18">
        <v>2</v>
      </c>
      <c r="F31" s="18">
        <v>3</v>
      </c>
      <c r="G31" s="18">
        <v>3</v>
      </c>
      <c r="H31" s="18">
        <f t="shared" si="0"/>
        <v>33</v>
      </c>
      <c r="I31" s="31">
        <f t="shared" si="1"/>
        <v>45.454545454545453</v>
      </c>
      <c r="J31" s="31">
        <f t="shared" si="2"/>
        <v>30.303030303030305</v>
      </c>
      <c r="K31" s="31">
        <f t="shared" si="3"/>
        <v>54.545454545454547</v>
      </c>
    </row>
    <row r="32" spans="1:11" x14ac:dyDescent="0.25">
      <c r="A32" s="17" t="s">
        <v>56</v>
      </c>
      <c r="B32" s="18">
        <v>10</v>
      </c>
      <c r="C32" s="18">
        <v>5</v>
      </c>
      <c r="D32" s="18">
        <v>0</v>
      </c>
      <c r="E32" s="18">
        <v>3</v>
      </c>
      <c r="F32" s="18">
        <v>1</v>
      </c>
      <c r="G32" s="18">
        <v>1</v>
      </c>
      <c r="H32" s="18">
        <f t="shared" si="0"/>
        <v>20</v>
      </c>
      <c r="I32" s="31">
        <f t="shared" si="1"/>
        <v>50</v>
      </c>
      <c r="J32" s="31">
        <f t="shared" si="2"/>
        <v>25</v>
      </c>
      <c r="K32" s="31">
        <f t="shared" si="3"/>
        <v>55</v>
      </c>
    </row>
    <row r="33" spans="1:11" x14ac:dyDescent="0.25">
      <c r="A33" s="17" t="s">
        <v>25</v>
      </c>
      <c r="B33" s="18">
        <v>8</v>
      </c>
      <c r="C33" s="18">
        <v>4</v>
      </c>
      <c r="D33" s="18">
        <v>0</v>
      </c>
      <c r="E33" s="18">
        <v>1</v>
      </c>
      <c r="F33" s="18">
        <v>2</v>
      </c>
      <c r="G33" s="18">
        <v>2</v>
      </c>
      <c r="H33" s="18">
        <f t="shared" si="0"/>
        <v>17</v>
      </c>
      <c r="I33" s="31">
        <f t="shared" si="1"/>
        <v>47.058823529411768</v>
      </c>
      <c r="J33" s="31">
        <f t="shared" si="2"/>
        <v>23.529411764705884</v>
      </c>
      <c r="K33" s="31">
        <f t="shared" si="3"/>
        <v>58.823529411764703</v>
      </c>
    </row>
    <row r="34" spans="1:11" x14ac:dyDescent="0.25">
      <c r="A34" s="17" t="s">
        <v>8</v>
      </c>
      <c r="B34" s="18">
        <v>12</v>
      </c>
      <c r="C34" s="18">
        <v>3</v>
      </c>
      <c r="D34" s="18">
        <v>0</v>
      </c>
      <c r="E34" s="18">
        <v>2</v>
      </c>
      <c r="F34" s="18">
        <v>3</v>
      </c>
      <c r="G34" s="18">
        <v>3</v>
      </c>
      <c r="H34" s="18">
        <f t="shared" si="0"/>
        <v>23</v>
      </c>
      <c r="I34" s="31">
        <f t="shared" si="1"/>
        <v>52.173913043478258</v>
      </c>
      <c r="J34" s="31">
        <f t="shared" si="2"/>
        <v>13.043478260869565</v>
      </c>
      <c r="K34" s="31">
        <f t="shared" si="3"/>
        <v>65.217391304347828</v>
      </c>
    </row>
    <row r="35" spans="1:11" x14ac:dyDescent="0.25">
      <c r="A35" s="17" t="s">
        <v>22</v>
      </c>
      <c r="B35" s="18">
        <v>14</v>
      </c>
      <c r="C35" s="18">
        <v>1</v>
      </c>
      <c r="D35" s="18">
        <v>1</v>
      </c>
      <c r="E35" s="18">
        <v>3</v>
      </c>
      <c r="F35" s="18">
        <v>3</v>
      </c>
      <c r="G35" s="18">
        <v>1</v>
      </c>
      <c r="H35" s="18">
        <f t="shared" si="0"/>
        <v>23</v>
      </c>
      <c r="I35" s="31">
        <f t="shared" si="1"/>
        <v>60.869565217391305</v>
      </c>
      <c r="J35" s="31">
        <f t="shared" si="2"/>
        <v>8.695652173913043</v>
      </c>
      <c r="K35" s="31">
        <f t="shared" si="3"/>
        <v>73.913043478260875</v>
      </c>
    </row>
    <row r="36" spans="1:11" x14ac:dyDescent="0.25">
      <c r="A36" s="17" t="s">
        <v>3</v>
      </c>
      <c r="B36" s="18">
        <v>15</v>
      </c>
      <c r="C36" s="18">
        <v>1</v>
      </c>
      <c r="D36" s="18">
        <v>1</v>
      </c>
      <c r="E36" s="18">
        <v>1</v>
      </c>
      <c r="F36" s="18">
        <v>1</v>
      </c>
      <c r="G36" s="18">
        <v>2</v>
      </c>
      <c r="H36" s="18">
        <f t="shared" si="0"/>
        <v>21</v>
      </c>
      <c r="I36" s="31">
        <f t="shared" si="1"/>
        <v>71.428571428571431</v>
      </c>
      <c r="J36" s="31">
        <f t="shared" si="2"/>
        <v>9.5238095238095237</v>
      </c>
      <c r="K36" s="31">
        <f t="shared" si="3"/>
        <v>76.19047619047619</v>
      </c>
    </row>
    <row r="37" spans="1:11" x14ac:dyDescent="0.25">
      <c r="A37" s="17" t="s">
        <v>24</v>
      </c>
      <c r="B37" s="18">
        <v>10</v>
      </c>
      <c r="C37" s="18">
        <v>1</v>
      </c>
      <c r="D37" s="18">
        <v>1</v>
      </c>
      <c r="E37" s="18">
        <v>2</v>
      </c>
      <c r="F37" s="18">
        <v>2</v>
      </c>
      <c r="G37" s="18">
        <v>0</v>
      </c>
      <c r="H37" s="18">
        <f t="shared" si="0"/>
        <v>16</v>
      </c>
      <c r="I37" s="31">
        <f t="shared" si="1"/>
        <v>62.5</v>
      </c>
      <c r="J37" s="31">
        <f t="shared" si="2"/>
        <v>12.5</v>
      </c>
      <c r="K37" s="31">
        <f t="shared" si="3"/>
        <v>75</v>
      </c>
    </row>
    <row r="38" spans="1:11" x14ac:dyDescent="0.25">
      <c r="A38" s="17" t="s">
        <v>29</v>
      </c>
      <c r="B38" s="18">
        <v>199</v>
      </c>
      <c r="C38" s="18">
        <v>5</v>
      </c>
      <c r="D38" s="18">
        <v>1</v>
      </c>
      <c r="E38" s="18">
        <v>3</v>
      </c>
      <c r="F38" s="18">
        <v>3</v>
      </c>
      <c r="G38" s="18">
        <v>1</v>
      </c>
      <c r="H38" s="18">
        <f t="shared" si="0"/>
        <v>212</v>
      </c>
      <c r="I38" s="31">
        <f t="shared" si="1"/>
        <v>93.867924528301884</v>
      </c>
      <c r="J38" s="31">
        <f t="shared" si="2"/>
        <v>2.8301886792452828</v>
      </c>
      <c r="K38" s="31">
        <f t="shared" si="3"/>
        <v>95.283018867924525</v>
      </c>
    </row>
    <row r="39" spans="1:11" x14ac:dyDescent="0.25">
      <c r="A39" s="17" t="s">
        <v>30</v>
      </c>
      <c r="B39" s="18">
        <v>12</v>
      </c>
      <c r="C39" s="18">
        <v>4</v>
      </c>
      <c r="D39" s="18">
        <v>1</v>
      </c>
      <c r="E39" s="18">
        <v>1</v>
      </c>
      <c r="F39" s="18">
        <v>3</v>
      </c>
      <c r="G39" s="18">
        <v>2</v>
      </c>
      <c r="H39" s="18">
        <f t="shared" si="0"/>
        <v>23</v>
      </c>
      <c r="I39" s="31">
        <f t="shared" si="1"/>
        <v>52.173913043478258</v>
      </c>
      <c r="J39" s="31">
        <f t="shared" si="2"/>
        <v>21.739130434782609</v>
      </c>
      <c r="K39" s="31">
        <f t="shared" si="3"/>
        <v>65.217391304347828</v>
      </c>
    </row>
  </sheetData>
  <pageMargins left="0.7" right="0.7" top="0.75" bottom="0.75" header="0.3" footer="0.3"/>
  <pageSetup orientation="portrait" r:id="rId1"/>
  <headerFooter>
    <oddFooter>&amp;LINTERNAL</oddFooter>
    <evenFooter>&amp;LINTERNAL</evenFooter>
    <firstFooter>&amp;LINTERNAL</firstFooter>
  </headerFooter>
  <ignoredErrors>
    <ignoredError sqref="J2 J3:J38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F10" sqref="F10"/>
    </sheetView>
  </sheetViews>
  <sheetFormatPr defaultRowHeight="15" x14ac:dyDescent="0.25"/>
  <cols>
    <col min="1" max="1" width="14.85546875" bestFit="1" customWidth="1"/>
    <col min="2" max="2" width="17.5703125" bestFit="1" customWidth="1"/>
    <col min="3" max="3" width="16.5703125" bestFit="1" customWidth="1"/>
    <col min="4" max="4" width="16.28515625" bestFit="1" customWidth="1"/>
    <col min="5" max="5" width="10.7109375" customWidth="1"/>
  </cols>
  <sheetData>
    <row r="1" spans="1:4" x14ac:dyDescent="0.25">
      <c r="A1" s="22" t="s">
        <v>110</v>
      </c>
      <c r="B1" s="23" t="s">
        <v>180</v>
      </c>
      <c r="C1" s="23" t="s">
        <v>111</v>
      </c>
      <c r="D1" s="23" t="s">
        <v>112</v>
      </c>
    </row>
    <row r="2" spans="1:4" x14ac:dyDescent="0.25">
      <c r="A2" s="21" t="s">
        <v>196</v>
      </c>
      <c r="B2" s="18">
        <v>61</v>
      </c>
      <c r="C2" s="18">
        <v>61</v>
      </c>
      <c r="D2" s="18">
        <v>61</v>
      </c>
    </row>
    <row r="3" spans="1:4" x14ac:dyDescent="0.25">
      <c r="A3" s="21" t="s">
        <v>190</v>
      </c>
      <c r="B3" s="18">
        <v>206</v>
      </c>
      <c r="C3" s="18">
        <v>206</v>
      </c>
      <c r="D3" s="18">
        <v>206</v>
      </c>
    </row>
    <row r="4" spans="1:4" x14ac:dyDescent="0.25">
      <c r="A4" s="21" t="s">
        <v>197</v>
      </c>
      <c r="B4" s="18">
        <v>8</v>
      </c>
      <c r="C4" s="18">
        <v>8</v>
      </c>
      <c r="D4" s="18">
        <v>8</v>
      </c>
    </row>
    <row r="5" spans="1:4" x14ac:dyDescent="0.25">
      <c r="A5" s="21" t="s">
        <v>191</v>
      </c>
      <c r="B5" s="18">
        <v>51</v>
      </c>
      <c r="C5" s="18">
        <v>51</v>
      </c>
      <c r="D5" s="18">
        <v>51</v>
      </c>
    </row>
    <row r="6" spans="1:4" x14ac:dyDescent="0.25">
      <c r="A6" s="21" t="s">
        <v>198</v>
      </c>
      <c r="B6" s="18">
        <v>12</v>
      </c>
      <c r="C6" s="18">
        <v>12</v>
      </c>
      <c r="D6" s="18">
        <v>12</v>
      </c>
    </row>
    <row r="7" spans="1:4" x14ac:dyDescent="0.25">
      <c r="A7" s="47" t="s">
        <v>199</v>
      </c>
      <c r="B7" s="41">
        <v>2</v>
      </c>
      <c r="C7" s="41">
        <v>2</v>
      </c>
      <c r="D7" s="41">
        <v>2</v>
      </c>
    </row>
    <row r="8" spans="1:4" x14ac:dyDescent="0.25">
      <c r="A8" s="48" t="s">
        <v>192</v>
      </c>
      <c r="B8" s="46">
        <v>30</v>
      </c>
      <c r="C8" s="46">
        <v>30</v>
      </c>
      <c r="D8" s="46">
        <v>30</v>
      </c>
    </row>
    <row r="9" spans="1:4" x14ac:dyDescent="0.25">
      <c r="A9" s="48" t="s">
        <v>193</v>
      </c>
      <c r="B9" s="46">
        <v>1</v>
      </c>
      <c r="C9" s="46">
        <v>1</v>
      </c>
      <c r="D9" s="46">
        <v>1</v>
      </c>
    </row>
    <row r="10" spans="1:4" x14ac:dyDescent="0.25">
      <c r="A10" s="48" t="s">
        <v>194</v>
      </c>
      <c r="B10" s="46">
        <v>11</v>
      </c>
      <c r="C10" s="46">
        <v>11</v>
      </c>
      <c r="D10" s="46">
        <v>11</v>
      </c>
    </row>
    <row r="11" spans="1:4" x14ac:dyDescent="0.25">
      <c r="A11" s="48" t="s">
        <v>195</v>
      </c>
      <c r="B11" s="46">
        <v>66</v>
      </c>
      <c r="C11" s="46">
        <v>66</v>
      </c>
      <c r="D11" s="46">
        <v>66</v>
      </c>
    </row>
    <row r="12" spans="1:4" x14ac:dyDescent="0.25">
      <c r="A12" s="48" t="s">
        <v>200</v>
      </c>
      <c r="B12" s="46">
        <v>31</v>
      </c>
      <c r="C12" s="46">
        <v>31</v>
      </c>
      <c r="D12" s="46">
        <v>31</v>
      </c>
    </row>
    <row r="13" spans="1:4" x14ac:dyDescent="0.25">
      <c r="A13" s="48" t="s">
        <v>201</v>
      </c>
      <c r="B13" s="46">
        <v>1</v>
      </c>
      <c r="C13" s="46">
        <v>1</v>
      </c>
      <c r="D13" s="46">
        <v>1</v>
      </c>
    </row>
    <row r="14" spans="1:4" x14ac:dyDescent="0.25">
      <c r="A14" s="48" t="s">
        <v>202</v>
      </c>
      <c r="B14" s="46">
        <v>1</v>
      </c>
      <c r="C14" s="49">
        <v>1</v>
      </c>
      <c r="D14" s="50">
        <v>1</v>
      </c>
    </row>
    <row r="15" spans="1:4" x14ac:dyDescent="0.25">
      <c r="A15" s="48" t="s">
        <v>203</v>
      </c>
      <c r="B15" s="81" t="s">
        <v>204</v>
      </c>
      <c r="C15" s="82"/>
      <c r="D15" s="82"/>
    </row>
    <row r="16" spans="1:4" x14ac:dyDescent="0.25">
      <c r="A16" s="48" t="s">
        <v>107</v>
      </c>
      <c r="B16" s="33">
        <f>SUM(B2:B14)</f>
        <v>481</v>
      </c>
      <c r="C16" s="33">
        <f>SUM(C2:C14)</f>
        <v>481</v>
      </c>
      <c r="D16" s="33">
        <f t="shared" ref="D16" si="0">SUM(D2:D14)</f>
        <v>481</v>
      </c>
    </row>
  </sheetData>
  <mergeCells count="1">
    <mergeCell ref="B15:D15"/>
  </mergeCells>
  <pageMargins left="0.7" right="0.7" top="0.75" bottom="0.75" header="0.3" footer="0.3"/>
  <pageSetup orientation="portrait" r:id="rId1"/>
  <headerFooter>
    <oddFooter>&amp;LINTERNAL</oddFooter>
    <evenFooter>&amp;LINTERNAL</evenFooter>
    <firstFooter>&amp;LINTERNAL</first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1" sqref="C1"/>
    </sheetView>
  </sheetViews>
  <sheetFormatPr defaultRowHeight="15" x14ac:dyDescent="0.25"/>
  <cols>
    <col min="1" max="1" width="27.85546875" style="19" customWidth="1"/>
    <col min="2" max="2" width="23.7109375" style="19" bestFit="1" customWidth="1"/>
    <col min="3" max="3" width="12.5703125" style="19" customWidth="1"/>
    <col min="4" max="16384" width="9.140625" style="32"/>
  </cols>
  <sheetData>
    <row r="1" spans="1:3" x14ac:dyDescent="0.25">
      <c r="A1" s="37" t="s">
        <v>34</v>
      </c>
      <c r="B1" s="37" t="s">
        <v>125</v>
      </c>
      <c r="C1" s="37" t="s">
        <v>245</v>
      </c>
    </row>
    <row r="2" spans="1:3" ht="30" x14ac:dyDescent="0.25">
      <c r="A2" s="35" t="s">
        <v>209</v>
      </c>
      <c r="B2" s="18" t="s">
        <v>206</v>
      </c>
      <c r="C2" s="18" t="s">
        <v>207</v>
      </c>
    </row>
    <row r="3" spans="1:3" ht="30" x14ac:dyDescent="0.25">
      <c r="A3" s="35" t="s">
        <v>210</v>
      </c>
      <c r="B3" s="18" t="s">
        <v>206</v>
      </c>
      <c r="C3" s="18" t="s">
        <v>208</v>
      </c>
    </row>
    <row r="4" spans="1:3" x14ac:dyDescent="0.25">
      <c r="A4" s="18"/>
      <c r="B4" s="18"/>
      <c r="C4" s="18"/>
    </row>
    <row r="5" spans="1:3" x14ac:dyDescent="0.25">
      <c r="A5" s="18"/>
      <c r="B5" s="18"/>
      <c r="C5" s="18"/>
    </row>
    <row r="6" spans="1:3" x14ac:dyDescent="0.25">
      <c r="A6" s="18"/>
      <c r="B6" s="18"/>
      <c r="C6" s="18"/>
    </row>
    <row r="7" spans="1:3" x14ac:dyDescent="0.25">
      <c r="A7" s="18"/>
      <c r="B7" s="18"/>
      <c r="C7" s="18"/>
    </row>
    <row r="8" spans="1:3" x14ac:dyDescent="0.25">
      <c r="A8" s="18"/>
      <c r="B8" s="18"/>
      <c r="C8" s="18"/>
    </row>
    <row r="9" spans="1:3" x14ac:dyDescent="0.25">
      <c r="A9" s="18"/>
      <c r="B9" s="18"/>
      <c r="C9" s="18"/>
    </row>
    <row r="10" spans="1:3" x14ac:dyDescent="0.25">
      <c r="A10" s="18"/>
      <c r="B10" s="18"/>
      <c r="C10" s="18"/>
    </row>
    <row r="11" spans="1:3" x14ac:dyDescent="0.25">
      <c r="A11" s="18"/>
      <c r="B11" s="18"/>
      <c r="C11" s="18"/>
    </row>
    <row r="12" spans="1:3" x14ac:dyDescent="0.25">
      <c r="A12" s="18"/>
      <c r="B12" s="18"/>
      <c r="C12" s="18"/>
    </row>
    <row r="13" spans="1:3" x14ac:dyDescent="0.25">
      <c r="A13" s="18"/>
      <c r="B13" s="18"/>
      <c r="C13" s="18"/>
    </row>
    <row r="14" spans="1:3" x14ac:dyDescent="0.25">
      <c r="A14" s="18"/>
      <c r="B14" s="18"/>
      <c r="C14" s="18"/>
    </row>
    <row r="15" spans="1:3" ht="71.25" customHeight="1" x14ac:dyDescent="0.25">
      <c r="A15" s="18"/>
      <c r="B15" s="35"/>
      <c r="C15" s="36"/>
    </row>
    <row r="16" spans="1:3" ht="43.5" customHeight="1" x14ac:dyDescent="0.25">
      <c r="A16" s="18"/>
      <c r="B16" s="35"/>
      <c r="C16" s="36"/>
    </row>
    <row r="17" spans="1:3" ht="45.75" customHeight="1" x14ac:dyDescent="0.25">
      <c r="A17" s="18"/>
      <c r="B17" s="35"/>
      <c r="C17" s="36"/>
    </row>
    <row r="18" spans="1:3" x14ac:dyDescent="0.25">
      <c r="B18" s="34"/>
    </row>
  </sheetData>
  <pageMargins left="0.7" right="0.7" top="0.75" bottom="0.75" header="0.3" footer="0.3"/>
  <pageSetup orientation="portrait" r:id="rId1"/>
  <headerFooter>
    <oddFooter>&amp;LINTERNAL</oddFooter>
    <evenFooter>&amp;LINTERNAL</evenFooter>
    <firstFooter>&amp;LINTERNAL</first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A4" sqref="A4:C24"/>
    </sheetView>
  </sheetViews>
  <sheetFormatPr defaultRowHeight="15" x14ac:dyDescent="0.25"/>
  <cols>
    <col min="1" max="1" width="17.85546875" customWidth="1"/>
    <col min="2" max="2" width="19.140625" customWidth="1"/>
    <col min="3" max="3" width="21.140625" customWidth="1"/>
  </cols>
  <sheetData>
    <row r="1" spans="1:3" s="32" customFormat="1" x14ac:dyDescent="0.25">
      <c r="A1" s="37" t="s">
        <v>34</v>
      </c>
      <c r="B1" s="37" t="s">
        <v>125</v>
      </c>
      <c r="C1" s="37" t="s">
        <v>244</v>
      </c>
    </row>
    <row r="2" spans="1:3" s="32" customFormat="1" ht="30" x14ac:dyDescent="0.25">
      <c r="A2" s="35" t="s">
        <v>246</v>
      </c>
      <c r="B2" s="18" t="s">
        <v>206</v>
      </c>
      <c r="C2" s="18" t="s">
        <v>207</v>
      </c>
    </row>
    <row r="3" spans="1:3" s="32" customFormat="1" ht="30" x14ac:dyDescent="0.25">
      <c r="A3" s="35" t="s">
        <v>247</v>
      </c>
      <c r="B3" s="18" t="s">
        <v>248</v>
      </c>
      <c r="C3" s="18" t="s">
        <v>249</v>
      </c>
    </row>
    <row r="4" spans="1:3" x14ac:dyDescent="0.25">
      <c r="A4" s="71"/>
      <c r="B4" s="71"/>
      <c r="C4" s="71"/>
    </row>
    <row r="5" spans="1:3" x14ac:dyDescent="0.25">
      <c r="A5" s="71"/>
      <c r="B5" s="71"/>
      <c r="C5" s="71"/>
    </row>
    <row r="6" spans="1:3" x14ac:dyDescent="0.25">
      <c r="A6" s="71"/>
      <c r="B6" s="71"/>
      <c r="C6" s="71"/>
    </row>
    <row r="7" spans="1:3" x14ac:dyDescent="0.25">
      <c r="A7" s="71"/>
      <c r="B7" s="71"/>
      <c r="C7" s="71"/>
    </row>
    <row r="8" spans="1:3" x14ac:dyDescent="0.25">
      <c r="A8" s="71"/>
      <c r="B8" s="71"/>
      <c r="C8" s="71"/>
    </row>
    <row r="9" spans="1:3" x14ac:dyDescent="0.25">
      <c r="A9" s="71"/>
      <c r="B9" s="71"/>
      <c r="C9" s="71"/>
    </row>
    <row r="10" spans="1:3" x14ac:dyDescent="0.25">
      <c r="A10" s="71"/>
      <c r="B10" s="71"/>
      <c r="C10" s="71"/>
    </row>
    <row r="11" spans="1:3" x14ac:dyDescent="0.25">
      <c r="A11" s="71"/>
      <c r="B11" s="71"/>
      <c r="C11" s="71"/>
    </row>
    <row r="12" spans="1:3" x14ac:dyDescent="0.25">
      <c r="A12" s="71"/>
      <c r="B12" s="71"/>
      <c r="C12" s="71"/>
    </row>
    <row r="13" spans="1:3" x14ac:dyDescent="0.25">
      <c r="A13" s="71"/>
      <c r="B13" s="71"/>
      <c r="C13" s="71"/>
    </row>
    <row r="14" spans="1:3" x14ac:dyDescent="0.25">
      <c r="A14" s="71"/>
      <c r="B14" s="71"/>
      <c r="C14" s="71"/>
    </row>
    <row r="15" spans="1:3" x14ac:dyDescent="0.25">
      <c r="A15" s="71"/>
      <c r="B15" s="71"/>
      <c r="C15" s="71"/>
    </row>
    <row r="16" spans="1:3" x14ac:dyDescent="0.25">
      <c r="A16" s="71"/>
      <c r="B16" s="71"/>
      <c r="C16" s="71"/>
    </row>
    <row r="17" spans="1:3" x14ac:dyDescent="0.25">
      <c r="A17" s="71"/>
      <c r="B17" s="71"/>
      <c r="C17" s="71"/>
    </row>
    <row r="18" spans="1:3" x14ac:dyDescent="0.25">
      <c r="A18" s="71"/>
      <c r="B18" s="71"/>
      <c r="C18" s="71"/>
    </row>
    <row r="19" spans="1:3" x14ac:dyDescent="0.25">
      <c r="A19" s="71"/>
      <c r="B19" s="71"/>
      <c r="C19" s="71"/>
    </row>
    <row r="20" spans="1:3" x14ac:dyDescent="0.25">
      <c r="A20" s="71"/>
      <c r="B20" s="71"/>
      <c r="C20" s="71"/>
    </row>
    <row r="21" spans="1:3" x14ac:dyDescent="0.25">
      <c r="A21" s="71"/>
      <c r="B21" s="71"/>
      <c r="C21" s="71"/>
    </row>
    <row r="22" spans="1:3" x14ac:dyDescent="0.25">
      <c r="A22" s="71"/>
      <c r="B22" s="71"/>
      <c r="C22" s="71"/>
    </row>
    <row r="23" spans="1:3" x14ac:dyDescent="0.25">
      <c r="A23" s="71"/>
      <c r="B23" s="71"/>
      <c r="C23" s="71"/>
    </row>
    <row r="24" spans="1:3" x14ac:dyDescent="0.25">
      <c r="A24" s="71"/>
      <c r="B24" s="71"/>
      <c r="C24" s="71"/>
    </row>
  </sheetData>
  <pageMargins left="0.7" right="0.7" top="0.75" bottom="0.75" header="0.3" footer="0.3"/>
  <pageSetup orientation="portrait" r:id="rId1"/>
  <headerFooter>
    <oddFooter>&amp;LINTERNAL</oddFooter>
    <evenFooter>&amp;LINTERNAL</evenFooter>
    <firstFooter>&amp;LINTERNAL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Scope</vt:lpstr>
      <vt:lpstr>Issue</vt:lpstr>
      <vt:lpstr>stakeholders</vt:lpstr>
      <vt:lpstr>Resources</vt:lpstr>
      <vt:lpstr>pf</vt:lpstr>
      <vt:lpstr>pf formulae</vt:lpstr>
      <vt:lpstr>funs</vt:lpstr>
      <vt:lpstr>schedule</vt:lpstr>
      <vt:lpstr>mindmap schedule</vt:lpstr>
      <vt:lpstr>execution</vt:lpstr>
      <vt:lpstr>excec formulas</vt:lpstr>
      <vt:lpstr>defects</vt:lpstr>
      <vt:lpstr>scurve</vt:lpstr>
      <vt:lpstr>Defect tracking</vt:lpstr>
      <vt:lpstr>Scope!Print_Area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INTERNAL</cp:keywords>
  <dc:description>INTERNAL</dc:description>
  <cp:lastModifiedBy/>
  <dcterms:created xsi:type="dcterms:W3CDTF">2018-03-01T17:08:19Z</dcterms:created>
  <dcterms:modified xsi:type="dcterms:W3CDTF">2018-03-07T06:20:32Z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INTERNAL</vt:lpwstr>
  </property>
  <property fmtid="{D5CDD505-2E9C-101B-9397-08002B2CF9AE}" pid="3" name="Source">
    <vt:lpwstr>Internal</vt:lpwstr>
  </property>
  <property fmtid="{D5CDD505-2E9C-101B-9397-08002B2CF9AE}" pid="4" name="Footers">
    <vt:lpwstr>Footers</vt:lpwstr>
  </property>
  <property fmtid="{D5CDD505-2E9C-101B-9397-08002B2CF9AE}" pid="5" name="DocClassification">
    <vt:lpwstr>CLAINTERN</vt:lpwstr>
  </property>
</Properties>
</file>