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drawings/drawing2.xml" ContentType="application/vnd.openxmlformats-officedocument.drawing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"/>
    </mc:Choice>
  </mc:AlternateContent>
  <xr:revisionPtr revIDLastSave="0" documentId="13_ncr:1_{34F6AEA0-D00F-4EE0-A858-D556C88C5F71}" xr6:coauthVersionLast="44" xr6:coauthVersionMax="44" xr10:uidLastSave="{00000000-0000-0000-0000-000000000000}"/>
  <bookViews>
    <workbookView xWindow="-120" yWindow="-120" windowWidth="38640" windowHeight="21840" xr2:uid="{3D3AA84B-457D-4854-9178-A45BB0510E79}"/>
  </bookViews>
  <sheets>
    <sheet name="Fish" sheetId="1" r:id="rId1"/>
    <sheet name="Bugs" sheetId="2" r:id="rId2"/>
    <sheet name="Stats" sheetId="3" r:id="rId3"/>
    <sheet name="Fish Data" sheetId="4" state="hidden" r:id="rId4"/>
    <sheet name="Bug Data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G21" i="4" l="1"/>
  <c r="BH21" i="4" s="1"/>
  <c r="BG23" i="5"/>
  <c r="BH23" i="5" s="1"/>
  <c r="AM3" i="4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2" i="4"/>
  <c r="AM3" i="5"/>
  <c r="AM4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2" i="5"/>
  <c r="AO2" i="5"/>
  <c r="AK2" i="5"/>
  <c r="BG22" i="5" l="1"/>
  <c r="BH22" i="5" s="1"/>
  <c r="BH8" i="5"/>
  <c r="BG9" i="5"/>
  <c r="BH9" i="5" s="1"/>
  <c r="BG8" i="5"/>
  <c r="BG7" i="5"/>
  <c r="BH7" i="5" s="1"/>
  <c r="BG6" i="5"/>
  <c r="BH6" i="5" s="1"/>
  <c r="BG5" i="5"/>
  <c r="BH5" i="5" s="1"/>
  <c r="BG4" i="5"/>
  <c r="BH4" i="5" s="1"/>
  <c r="BG3" i="5"/>
  <c r="BH3" i="5" s="1"/>
  <c r="BG2" i="5"/>
  <c r="BH2" i="5" s="1"/>
  <c r="AG3" i="5"/>
  <c r="AH3" i="5"/>
  <c r="AI3" i="5"/>
  <c r="AJ3" i="5"/>
  <c r="AK3" i="5"/>
  <c r="AL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AG4" i="5"/>
  <c r="AH4" i="5"/>
  <c r="AI4" i="5"/>
  <c r="AJ4" i="5"/>
  <c r="AK4" i="5"/>
  <c r="AL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AG5" i="5"/>
  <c r="AH5" i="5"/>
  <c r="AI5" i="5"/>
  <c r="AJ5" i="5"/>
  <c r="AK5" i="5"/>
  <c r="AL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AG6" i="5"/>
  <c r="AH6" i="5"/>
  <c r="AI6" i="5"/>
  <c r="AJ6" i="5"/>
  <c r="AK6" i="5"/>
  <c r="AL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AG7" i="5"/>
  <c r="AH7" i="5"/>
  <c r="AI7" i="5"/>
  <c r="AJ7" i="5"/>
  <c r="AK7" i="5"/>
  <c r="AL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AG8" i="5"/>
  <c r="AH8" i="5"/>
  <c r="AI8" i="5"/>
  <c r="AJ8" i="5"/>
  <c r="AK8" i="5"/>
  <c r="AL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AG9" i="5"/>
  <c r="AH9" i="5"/>
  <c r="AI9" i="5"/>
  <c r="AJ9" i="5"/>
  <c r="AK9" i="5"/>
  <c r="AL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AG10" i="5"/>
  <c r="AH10" i="5"/>
  <c r="AI10" i="5"/>
  <c r="AJ10" i="5"/>
  <c r="AK10" i="5"/>
  <c r="AL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AG11" i="5"/>
  <c r="AH11" i="5"/>
  <c r="AI11" i="5"/>
  <c r="AJ11" i="5"/>
  <c r="AK11" i="5"/>
  <c r="AL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AG12" i="5"/>
  <c r="AH12" i="5"/>
  <c r="AI12" i="5"/>
  <c r="AJ12" i="5"/>
  <c r="AK12" i="5"/>
  <c r="AL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AG13" i="5"/>
  <c r="AH13" i="5"/>
  <c r="AI13" i="5"/>
  <c r="AJ13" i="5"/>
  <c r="AK13" i="5"/>
  <c r="AL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AG14" i="5"/>
  <c r="AH14" i="5"/>
  <c r="AI14" i="5"/>
  <c r="AJ14" i="5"/>
  <c r="AK14" i="5"/>
  <c r="AL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AG15" i="5"/>
  <c r="AH15" i="5"/>
  <c r="AI15" i="5"/>
  <c r="AJ15" i="5"/>
  <c r="AK15" i="5"/>
  <c r="AL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AG16" i="5"/>
  <c r="AH16" i="5"/>
  <c r="AI16" i="5"/>
  <c r="AJ16" i="5"/>
  <c r="AK16" i="5"/>
  <c r="AL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AG17" i="5"/>
  <c r="AH17" i="5"/>
  <c r="AI17" i="5"/>
  <c r="AJ17" i="5"/>
  <c r="AK17" i="5"/>
  <c r="AL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AG18" i="5"/>
  <c r="AH18" i="5"/>
  <c r="AI18" i="5"/>
  <c r="AJ18" i="5"/>
  <c r="AK18" i="5"/>
  <c r="AL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AG19" i="5"/>
  <c r="AH19" i="5"/>
  <c r="AI19" i="5"/>
  <c r="AJ19" i="5"/>
  <c r="AK19" i="5"/>
  <c r="AL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AG20" i="5"/>
  <c r="AH20" i="5"/>
  <c r="AI20" i="5"/>
  <c r="AJ20" i="5"/>
  <c r="AK20" i="5"/>
  <c r="AL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AG21" i="5"/>
  <c r="AH21" i="5"/>
  <c r="AI21" i="5"/>
  <c r="AJ21" i="5"/>
  <c r="AK21" i="5"/>
  <c r="AL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AG22" i="5"/>
  <c r="AH22" i="5"/>
  <c r="AI22" i="5"/>
  <c r="AJ22" i="5"/>
  <c r="AK22" i="5"/>
  <c r="AL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AG23" i="5"/>
  <c r="AH23" i="5"/>
  <c r="AI23" i="5"/>
  <c r="AJ23" i="5"/>
  <c r="AK23" i="5"/>
  <c r="AL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AG24" i="5"/>
  <c r="AH24" i="5"/>
  <c r="AI24" i="5"/>
  <c r="AJ24" i="5"/>
  <c r="AK24" i="5"/>
  <c r="AL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AG25" i="5"/>
  <c r="AH25" i="5"/>
  <c r="AI25" i="5"/>
  <c r="AJ25" i="5"/>
  <c r="AK25" i="5"/>
  <c r="AL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AG26" i="5"/>
  <c r="AH26" i="5"/>
  <c r="AI26" i="5"/>
  <c r="AJ26" i="5"/>
  <c r="AK26" i="5"/>
  <c r="AL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AG27" i="5"/>
  <c r="AH27" i="5"/>
  <c r="AI27" i="5"/>
  <c r="AJ27" i="5"/>
  <c r="AK27" i="5"/>
  <c r="AL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AG28" i="5"/>
  <c r="AH28" i="5"/>
  <c r="AI28" i="5"/>
  <c r="AJ28" i="5"/>
  <c r="AK28" i="5"/>
  <c r="AL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AG29" i="5"/>
  <c r="AH29" i="5"/>
  <c r="AI29" i="5"/>
  <c r="AJ29" i="5"/>
  <c r="AK29" i="5"/>
  <c r="AL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AG30" i="5"/>
  <c r="AH30" i="5"/>
  <c r="AI30" i="5"/>
  <c r="AJ30" i="5"/>
  <c r="AK30" i="5"/>
  <c r="AL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AG31" i="5"/>
  <c r="AH31" i="5"/>
  <c r="AI31" i="5"/>
  <c r="AJ31" i="5"/>
  <c r="AK31" i="5"/>
  <c r="AL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AG32" i="5"/>
  <c r="AH32" i="5"/>
  <c r="AI32" i="5"/>
  <c r="AJ32" i="5"/>
  <c r="AK32" i="5"/>
  <c r="AL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AG33" i="5"/>
  <c r="AH33" i="5"/>
  <c r="AI33" i="5"/>
  <c r="AJ33" i="5"/>
  <c r="AK33" i="5"/>
  <c r="AL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AG34" i="5"/>
  <c r="AH34" i="5"/>
  <c r="AI34" i="5"/>
  <c r="AJ34" i="5"/>
  <c r="AK34" i="5"/>
  <c r="AL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AG35" i="5"/>
  <c r="AH35" i="5"/>
  <c r="AI35" i="5"/>
  <c r="AJ35" i="5"/>
  <c r="AK35" i="5"/>
  <c r="AL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AG36" i="5"/>
  <c r="AH36" i="5"/>
  <c r="AI36" i="5"/>
  <c r="AJ36" i="5"/>
  <c r="AK36" i="5"/>
  <c r="AL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AG37" i="5"/>
  <c r="AH37" i="5"/>
  <c r="AI37" i="5"/>
  <c r="AJ37" i="5"/>
  <c r="AK37" i="5"/>
  <c r="AL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AG38" i="5"/>
  <c r="AH38" i="5"/>
  <c r="AI38" i="5"/>
  <c r="AJ38" i="5"/>
  <c r="AK38" i="5"/>
  <c r="AL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AG39" i="5"/>
  <c r="AH39" i="5"/>
  <c r="AI39" i="5"/>
  <c r="AJ39" i="5"/>
  <c r="AK39" i="5"/>
  <c r="AL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AG40" i="5"/>
  <c r="AH40" i="5"/>
  <c r="AI40" i="5"/>
  <c r="AJ40" i="5"/>
  <c r="AK40" i="5"/>
  <c r="AL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AG41" i="5"/>
  <c r="AH41" i="5"/>
  <c r="AI41" i="5"/>
  <c r="AJ41" i="5"/>
  <c r="AK41" i="5"/>
  <c r="AL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AG42" i="5"/>
  <c r="AH42" i="5"/>
  <c r="AI42" i="5"/>
  <c r="AJ42" i="5"/>
  <c r="AK42" i="5"/>
  <c r="AL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AG43" i="5"/>
  <c r="AH43" i="5"/>
  <c r="AI43" i="5"/>
  <c r="AJ43" i="5"/>
  <c r="AK43" i="5"/>
  <c r="AL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AG44" i="5"/>
  <c r="AH44" i="5"/>
  <c r="AI44" i="5"/>
  <c r="AJ44" i="5"/>
  <c r="AK44" i="5"/>
  <c r="AL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AG45" i="5"/>
  <c r="AH45" i="5"/>
  <c r="AI45" i="5"/>
  <c r="AJ45" i="5"/>
  <c r="AK45" i="5"/>
  <c r="AL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AG46" i="5"/>
  <c r="AH46" i="5"/>
  <c r="AI46" i="5"/>
  <c r="AJ46" i="5"/>
  <c r="AK46" i="5"/>
  <c r="AL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AG47" i="5"/>
  <c r="AH47" i="5"/>
  <c r="AI47" i="5"/>
  <c r="AJ47" i="5"/>
  <c r="AK47" i="5"/>
  <c r="AL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AG48" i="5"/>
  <c r="AH48" i="5"/>
  <c r="AI48" i="5"/>
  <c r="AJ48" i="5"/>
  <c r="AK48" i="5"/>
  <c r="AL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AG49" i="5"/>
  <c r="AH49" i="5"/>
  <c r="AI49" i="5"/>
  <c r="AJ49" i="5"/>
  <c r="AK49" i="5"/>
  <c r="AL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AG50" i="5"/>
  <c r="AH50" i="5"/>
  <c r="AI50" i="5"/>
  <c r="AJ50" i="5"/>
  <c r="AK50" i="5"/>
  <c r="AL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AG51" i="5"/>
  <c r="AH51" i="5"/>
  <c r="AI51" i="5"/>
  <c r="AJ51" i="5"/>
  <c r="AK51" i="5"/>
  <c r="AL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AG52" i="5"/>
  <c r="AH52" i="5"/>
  <c r="AI52" i="5"/>
  <c r="AJ52" i="5"/>
  <c r="AK52" i="5"/>
  <c r="AL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AG53" i="5"/>
  <c r="AH53" i="5"/>
  <c r="AI53" i="5"/>
  <c r="AJ53" i="5"/>
  <c r="AK53" i="5"/>
  <c r="AL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AG54" i="5"/>
  <c r="AH54" i="5"/>
  <c r="AI54" i="5"/>
  <c r="AJ54" i="5"/>
  <c r="AK54" i="5"/>
  <c r="AL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AG55" i="5"/>
  <c r="AH55" i="5"/>
  <c r="AI55" i="5"/>
  <c r="AJ55" i="5"/>
  <c r="AK55" i="5"/>
  <c r="AL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AG56" i="5"/>
  <c r="AH56" i="5"/>
  <c r="AI56" i="5"/>
  <c r="AJ56" i="5"/>
  <c r="AK56" i="5"/>
  <c r="AL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AG57" i="5"/>
  <c r="AH57" i="5"/>
  <c r="AI57" i="5"/>
  <c r="AJ57" i="5"/>
  <c r="AK57" i="5"/>
  <c r="AL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AG58" i="5"/>
  <c r="AH58" i="5"/>
  <c r="AI58" i="5"/>
  <c r="AJ58" i="5"/>
  <c r="AK58" i="5"/>
  <c r="AL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AG59" i="5"/>
  <c r="AH59" i="5"/>
  <c r="AI59" i="5"/>
  <c r="AJ59" i="5"/>
  <c r="AK59" i="5"/>
  <c r="AL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AG60" i="5"/>
  <c r="AH60" i="5"/>
  <c r="AI60" i="5"/>
  <c r="AJ60" i="5"/>
  <c r="AK60" i="5"/>
  <c r="AL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AG61" i="5"/>
  <c r="AH61" i="5"/>
  <c r="AI61" i="5"/>
  <c r="AJ61" i="5"/>
  <c r="AK61" i="5"/>
  <c r="AL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AG62" i="5"/>
  <c r="AH62" i="5"/>
  <c r="AI62" i="5"/>
  <c r="AJ62" i="5"/>
  <c r="AK62" i="5"/>
  <c r="AL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AG63" i="5"/>
  <c r="AH63" i="5"/>
  <c r="AI63" i="5"/>
  <c r="AJ63" i="5"/>
  <c r="AK63" i="5"/>
  <c r="AL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AG64" i="5"/>
  <c r="AH64" i="5"/>
  <c r="AI64" i="5"/>
  <c r="AJ64" i="5"/>
  <c r="AK64" i="5"/>
  <c r="AL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AG65" i="5"/>
  <c r="AH65" i="5"/>
  <c r="AI65" i="5"/>
  <c r="AJ65" i="5"/>
  <c r="AK65" i="5"/>
  <c r="AL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AG66" i="5"/>
  <c r="AH66" i="5"/>
  <c r="AI66" i="5"/>
  <c r="AJ66" i="5"/>
  <c r="AK66" i="5"/>
  <c r="AL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AG67" i="5"/>
  <c r="AH67" i="5"/>
  <c r="AI67" i="5"/>
  <c r="AJ67" i="5"/>
  <c r="AK67" i="5"/>
  <c r="AL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AG68" i="5"/>
  <c r="AH68" i="5"/>
  <c r="AI68" i="5"/>
  <c r="AJ68" i="5"/>
  <c r="AK68" i="5"/>
  <c r="AL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AG69" i="5"/>
  <c r="AH69" i="5"/>
  <c r="AI69" i="5"/>
  <c r="AJ69" i="5"/>
  <c r="AK69" i="5"/>
  <c r="AL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AG70" i="5"/>
  <c r="AH70" i="5"/>
  <c r="AI70" i="5"/>
  <c r="AJ70" i="5"/>
  <c r="AK70" i="5"/>
  <c r="AL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AG71" i="5"/>
  <c r="AH71" i="5"/>
  <c r="AI71" i="5"/>
  <c r="AJ71" i="5"/>
  <c r="AK71" i="5"/>
  <c r="AL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AG72" i="5"/>
  <c r="AH72" i="5"/>
  <c r="AI72" i="5"/>
  <c r="AJ72" i="5"/>
  <c r="AK72" i="5"/>
  <c r="AL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AG73" i="5"/>
  <c r="AH73" i="5"/>
  <c r="AI73" i="5"/>
  <c r="AJ73" i="5"/>
  <c r="AK73" i="5"/>
  <c r="AL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AG74" i="5"/>
  <c r="AH74" i="5"/>
  <c r="AI74" i="5"/>
  <c r="AJ74" i="5"/>
  <c r="AK74" i="5"/>
  <c r="AL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AG75" i="5"/>
  <c r="AH75" i="5"/>
  <c r="AI75" i="5"/>
  <c r="AJ75" i="5"/>
  <c r="AK75" i="5"/>
  <c r="AL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AG76" i="5"/>
  <c r="AH76" i="5"/>
  <c r="AI76" i="5"/>
  <c r="AJ76" i="5"/>
  <c r="AK76" i="5"/>
  <c r="AL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AG77" i="5"/>
  <c r="AH77" i="5"/>
  <c r="AI77" i="5"/>
  <c r="AJ77" i="5"/>
  <c r="AK77" i="5"/>
  <c r="AL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AG78" i="5"/>
  <c r="AH78" i="5"/>
  <c r="AI78" i="5"/>
  <c r="AJ78" i="5"/>
  <c r="AK78" i="5"/>
  <c r="AL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AG79" i="5"/>
  <c r="AH79" i="5"/>
  <c r="AI79" i="5"/>
  <c r="AJ79" i="5"/>
  <c r="AK79" i="5"/>
  <c r="AL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AG80" i="5"/>
  <c r="AH80" i="5"/>
  <c r="AI80" i="5"/>
  <c r="AJ80" i="5"/>
  <c r="AK80" i="5"/>
  <c r="AL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AG81" i="5"/>
  <c r="AH81" i="5"/>
  <c r="AI81" i="5"/>
  <c r="AJ81" i="5"/>
  <c r="AK81" i="5"/>
  <c r="AL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N2" i="5"/>
  <c r="AL2" i="5"/>
  <c r="AJ2" i="5"/>
  <c r="AI2" i="5"/>
  <c r="AH2" i="5"/>
  <c r="AG2" i="5"/>
  <c r="BG7" i="4"/>
  <c r="BH7" i="4" s="1"/>
  <c r="BG6" i="4"/>
  <c r="BH6" i="4" s="1"/>
  <c r="BG5" i="4"/>
  <c r="BH5" i="4" s="1"/>
  <c r="BG4" i="4"/>
  <c r="BH4" i="4" s="1"/>
  <c r="BG3" i="4"/>
  <c r="BH3" i="4" s="1"/>
  <c r="BG2" i="4"/>
  <c r="BH2" i="4" s="1"/>
  <c r="AI3" i="4"/>
  <c r="AJ3" i="4"/>
  <c r="AK3" i="4"/>
  <c r="AL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AI4" i="4"/>
  <c r="AJ4" i="4"/>
  <c r="AK4" i="4"/>
  <c r="AL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AI5" i="4"/>
  <c r="AJ5" i="4"/>
  <c r="AK5" i="4"/>
  <c r="AL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AI6" i="4"/>
  <c r="AJ6" i="4"/>
  <c r="AK6" i="4"/>
  <c r="AL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AI7" i="4"/>
  <c r="AJ7" i="4"/>
  <c r="AK7" i="4"/>
  <c r="AL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AI8" i="4"/>
  <c r="AJ8" i="4"/>
  <c r="AK8" i="4"/>
  <c r="AL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AI9" i="4"/>
  <c r="AJ9" i="4"/>
  <c r="AK9" i="4"/>
  <c r="AL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AI10" i="4"/>
  <c r="AJ10" i="4"/>
  <c r="AK10" i="4"/>
  <c r="AL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AI11" i="4"/>
  <c r="AJ11" i="4"/>
  <c r="AK11" i="4"/>
  <c r="AL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AI12" i="4"/>
  <c r="AJ12" i="4"/>
  <c r="AK12" i="4"/>
  <c r="AL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AI13" i="4"/>
  <c r="AJ13" i="4"/>
  <c r="AK13" i="4"/>
  <c r="AL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AI14" i="4"/>
  <c r="AJ14" i="4"/>
  <c r="AK14" i="4"/>
  <c r="AL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AI15" i="4"/>
  <c r="AJ15" i="4"/>
  <c r="AK15" i="4"/>
  <c r="AL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AI16" i="4"/>
  <c r="AJ16" i="4"/>
  <c r="AK16" i="4"/>
  <c r="AL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AI17" i="4"/>
  <c r="AJ17" i="4"/>
  <c r="AK17" i="4"/>
  <c r="AL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AI18" i="4"/>
  <c r="AJ18" i="4"/>
  <c r="AK18" i="4"/>
  <c r="AL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AI19" i="4"/>
  <c r="AJ19" i="4"/>
  <c r="AK19" i="4"/>
  <c r="AL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AI20" i="4"/>
  <c r="AJ20" i="4"/>
  <c r="AK20" i="4"/>
  <c r="AL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AI21" i="4"/>
  <c r="AJ21" i="4"/>
  <c r="AK21" i="4"/>
  <c r="AL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AI22" i="4"/>
  <c r="AJ22" i="4"/>
  <c r="AK22" i="4"/>
  <c r="AL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AI23" i="4"/>
  <c r="AJ23" i="4"/>
  <c r="AK23" i="4"/>
  <c r="AL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AI24" i="4"/>
  <c r="AJ24" i="4"/>
  <c r="AK24" i="4"/>
  <c r="AL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AI25" i="4"/>
  <c r="AJ25" i="4"/>
  <c r="AK25" i="4"/>
  <c r="AL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AI26" i="4"/>
  <c r="AJ26" i="4"/>
  <c r="AK26" i="4"/>
  <c r="AL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AI27" i="4"/>
  <c r="AJ27" i="4"/>
  <c r="AK27" i="4"/>
  <c r="AL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AI28" i="4"/>
  <c r="AJ28" i="4"/>
  <c r="AK28" i="4"/>
  <c r="AL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AI29" i="4"/>
  <c r="AJ29" i="4"/>
  <c r="AK29" i="4"/>
  <c r="AL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AI30" i="4"/>
  <c r="AJ30" i="4"/>
  <c r="AK30" i="4"/>
  <c r="AL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AI31" i="4"/>
  <c r="AJ31" i="4"/>
  <c r="AK31" i="4"/>
  <c r="AL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AI32" i="4"/>
  <c r="AJ32" i="4"/>
  <c r="AK32" i="4"/>
  <c r="AL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AI33" i="4"/>
  <c r="AJ33" i="4"/>
  <c r="AK33" i="4"/>
  <c r="AL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AI34" i="4"/>
  <c r="AJ34" i="4"/>
  <c r="AK34" i="4"/>
  <c r="AL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AI35" i="4"/>
  <c r="AJ35" i="4"/>
  <c r="AK35" i="4"/>
  <c r="AL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AI36" i="4"/>
  <c r="AJ36" i="4"/>
  <c r="AK36" i="4"/>
  <c r="AL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AI37" i="4"/>
  <c r="AJ37" i="4"/>
  <c r="AK37" i="4"/>
  <c r="AL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AI38" i="4"/>
  <c r="AJ38" i="4"/>
  <c r="AK38" i="4"/>
  <c r="AL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AI39" i="4"/>
  <c r="AJ39" i="4"/>
  <c r="AK39" i="4"/>
  <c r="AL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AI40" i="4"/>
  <c r="AJ40" i="4"/>
  <c r="AK40" i="4"/>
  <c r="AL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AI41" i="4"/>
  <c r="AJ41" i="4"/>
  <c r="AK41" i="4"/>
  <c r="AL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AI42" i="4"/>
  <c r="AJ42" i="4"/>
  <c r="AK42" i="4"/>
  <c r="AL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AI43" i="4"/>
  <c r="AJ43" i="4"/>
  <c r="AK43" i="4"/>
  <c r="AL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AI44" i="4"/>
  <c r="AJ44" i="4"/>
  <c r="AK44" i="4"/>
  <c r="AL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AI45" i="4"/>
  <c r="AJ45" i="4"/>
  <c r="AK45" i="4"/>
  <c r="AL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AI46" i="4"/>
  <c r="AJ46" i="4"/>
  <c r="AK46" i="4"/>
  <c r="AL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AI47" i="4"/>
  <c r="AJ47" i="4"/>
  <c r="AK47" i="4"/>
  <c r="AL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AI48" i="4"/>
  <c r="AJ48" i="4"/>
  <c r="AK48" i="4"/>
  <c r="AL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AI49" i="4"/>
  <c r="AJ49" i="4"/>
  <c r="AK49" i="4"/>
  <c r="AL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AI50" i="4"/>
  <c r="AJ50" i="4"/>
  <c r="AK50" i="4"/>
  <c r="AL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AI51" i="4"/>
  <c r="AJ51" i="4"/>
  <c r="AK51" i="4"/>
  <c r="AL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AI52" i="4"/>
  <c r="AJ52" i="4"/>
  <c r="AK52" i="4"/>
  <c r="AL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AI53" i="4"/>
  <c r="AJ53" i="4"/>
  <c r="AK53" i="4"/>
  <c r="AL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AI54" i="4"/>
  <c r="AJ54" i="4"/>
  <c r="AK54" i="4"/>
  <c r="AL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AI55" i="4"/>
  <c r="AJ55" i="4"/>
  <c r="AK55" i="4"/>
  <c r="AL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AI56" i="4"/>
  <c r="AJ56" i="4"/>
  <c r="AK56" i="4"/>
  <c r="AL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AI57" i="4"/>
  <c r="AJ57" i="4"/>
  <c r="AK57" i="4"/>
  <c r="AL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AI58" i="4"/>
  <c r="AJ58" i="4"/>
  <c r="AK58" i="4"/>
  <c r="AL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AI59" i="4"/>
  <c r="AJ59" i="4"/>
  <c r="AK59" i="4"/>
  <c r="AL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AI60" i="4"/>
  <c r="AJ60" i="4"/>
  <c r="AK60" i="4"/>
  <c r="AL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AI61" i="4"/>
  <c r="AJ61" i="4"/>
  <c r="AK61" i="4"/>
  <c r="AL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AI62" i="4"/>
  <c r="AJ62" i="4"/>
  <c r="AK62" i="4"/>
  <c r="AL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AI63" i="4"/>
  <c r="AJ63" i="4"/>
  <c r="AK63" i="4"/>
  <c r="AL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AI64" i="4"/>
  <c r="AJ64" i="4"/>
  <c r="AK64" i="4"/>
  <c r="AL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AI65" i="4"/>
  <c r="AJ65" i="4"/>
  <c r="AK65" i="4"/>
  <c r="AL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AI66" i="4"/>
  <c r="AJ66" i="4"/>
  <c r="AK66" i="4"/>
  <c r="AL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AI67" i="4"/>
  <c r="AJ67" i="4"/>
  <c r="AK67" i="4"/>
  <c r="AL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AI68" i="4"/>
  <c r="AJ68" i="4"/>
  <c r="AK68" i="4"/>
  <c r="AL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AI69" i="4"/>
  <c r="AJ69" i="4"/>
  <c r="AK69" i="4"/>
  <c r="AL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AI70" i="4"/>
  <c r="AJ70" i="4"/>
  <c r="AK70" i="4"/>
  <c r="AL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AI71" i="4"/>
  <c r="AJ71" i="4"/>
  <c r="AK71" i="4"/>
  <c r="AL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AI72" i="4"/>
  <c r="AJ72" i="4"/>
  <c r="AK72" i="4"/>
  <c r="AL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AI73" i="4"/>
  <c r="AJ73" i="4"/>
  <c r="AK73" i="4"/>
  <c r="AL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AI74" i="4"/>
  <c r="AJ74" i="4"/>
  <c r="AK74" i="4"/>
  <c r="AL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AI75" i="4"/>
  <c r="AJ75" i="4"/>
  <c r="AK75" i="4"/>
  <c r="AL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AI76" i="4"/>
  <c r="AJ76" i="4"/>
  <c r="AK76" i="4"/>
  <c r="AL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AI77" i="4"/>
  <c r="AJ77" i="4"/>
  <c r="AK77" i="4"/>
  <c r="AL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AI78" i="4"/>
  <c r="AJ78" i="4"/>
  <c r="AK78" i="4"/>
  <c r="AL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AI79" i="4"/>
  <c r="AJ79" i="4"/>
  <c r="AK79" i="4"/>
  <c r="AL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AI80" i="4"/>
  <c r="AJ80" i="4"/>
  <c r="AK80" i="4"/>
  <c r="AL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AI81" i="4"/>
  <c r="AJ81" i="4"/>
  <c r="AK81" i="4"/>
  <c r="AL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L2" i="4"/>
  <c r="AK2" i="4"/>
  <c r="AJ2" i="4"/>
  <c r="AI2" i="4"/>
  <c r="AH3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2" i="4"/>
  <c r="AG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BG20" i="4"/>
  <c r="BH20" i="4" s="1"/>
  <c r="BG29" i="5"/>
  <c r="BG28" i="5"/>
  <c r="BG26" i="4"/>
  <c r="BG27" i="4"/>
  <c r="Z2" i="4" s="1"/>
  <c r="BH28" i="5" l="1"/>
  <c r="BH29" i="5"/>
  <c r="BH27" i="4"/>
  <c r="BH26" i="4"/>
  <c r="AA2" i="4"/>
  <c r="Y2" i="5"/>
  <c r="BG36" i="5"/>
  <c r="BG34" i="5"/>
  <c r="BG38" i="5"/>
  <c r="BG42" i="5"/>
  <c r="BG41" i="5"/>
  <c r="BG46" i="5"/>
  <c r="BH46" i="5" s="1"/>
  <c r="BG50" i="5"/>
  <c r="BH50" i="5" s="1"/>
  <c r="BG54" i="5"/>
  <c r="BH54" i="5" s="1"/>
  <c r="BG55" i="5"/>
  <c r="BH55" i="5" s="1"/>
  <c r="BG37" i="5"/>
  <c r="BG32" i="5"/>
  <c r="BG51" i="5"/>
  <c r="BH51" i="5" s="1"/>
  <c r="BG47" i="5"/>
  <c r="BH47" i="5" s="1"/>
  <c r="BG48" i="5"/>
  <c r="BH48" i="5" s="1"/>
  <c r="BG33" i="5"/>
  <c r="BG52" i="5"/>
  <c r="BH52" i="5" s="1"/>
  <c r="BG44" i="5"/>
  <c r="BH44" i="5" s="1"/>
  <c r="BG49" i="5"/>
  <c r="BH49" i="5" s="1"/>
  <c r="BG40" i="5"/>
  <c r="BG45" i="5"/>
  <c r="BH45" i="5" s="1"/>
  <c r="BG53" i="5"/>
  <c r="BH53" i="5" s="1"/>
  <c r="BG35" i="5"/>
  <c r="BG39" i="5"/>
  <c r="BG43" i="5"/>
  <c r="BG38" i="4"/>
  <c r="BG39" i="4"/>
  <c r="BG40" i="4"/>
  <c r="BG37" i="4"/>
  <c r="BG41" i="4"/>
  <c r="BG33" i="4"/>
  <c r="BG42" i="4"/>
  <c r="BH42" i="4" s="1"/>
  <c r="BG36" i="4"/>
  <c r="BG53" i="4"/>
  <c r="BH53" i="4" s="1"/>
  <c r="BG49" i="4"/>
  <c r="BH49" i="4" s="1"/>
  <c r="BG31" i="4"/>
  <c r="BG35" i="4"/>
  <c r="BG43" i="4"/>
  <c r="BH43" i="4" s="1"/>
  <c r="BG50" i="4"/>
  <c r="BH50" i="4" s="1"/>
  <c r="BG51" i="4"/>
  <c r="BH51" i="4" s="1"/>
  <c r="BG46" i="4"/>
  <c r="BH46" i="4" s="1"/>
  <c r="BG47" i="4"/>
  <c r="BH47" i="4" s="1"/>
  <c r="BG44" i="4"/>
  <c r="BH44" i="4" s="1"/>
  <c r="BG52" i="4"/>
  <c r="BH52" i="4" s="1"/>
  <c r="BG48" i="4"/>
  <c r="BH48" i="4" s="1"/>
  <c r="BG45" i="4"/>
  <c r="BH45" i="4" s="1"/>
  <c r="BG34" i="4"/>
  <c r="BG30" i="4"/>
  <c r="BG32" i="4"/>
  <c r="AA76" i="5"/>
  <c r="Y77" i="5"/>
  <c r="Y61" i="5"/>
  <c r="AA60" i="5"/>
  <c r="Y45" i="5"/>
  <c r="AA44" i="5"/>
  <c r="Y17" i="5"/>
  <c r="AA72" i="5"/>
  <c r="AA56" i="5"/>
  <c r="Y37" i="5"/>
  <c r="Y73" i="5"/>
  <c r="Y57" i="5"/>
  <c r="Y41" i="5"/>
  <c r="Y33" i="5"/>
  <c r="Y69" i="5"/>
  <c r="Y53" i="5"/>
  <c r="AA68" i="5"/>
  <c r="Y29" i="5"/>
  <c r="Y81" i="5"/>
  <c r="Y65" i="5"/>
  <c r="Y49" i="5"/>
  <c r="Y25" i="5"/>
  <c r="AA52" i="5"/>
  <c r="AA80" i="5"/>
  <c r="AA64" i="5"/>
  <c r="AA48" i="5"/>
  <c r="Y21" i="5"/>
  <c r="AA75" i="5"/>
  <c r="AA67" i="5"/>
  <c r="AA63" i="5"/>
  <c r="AA59" i="5"/>
  <c r="AA55" i="5"/>
  <c r="AA51" i="5"/>
  <c r="AA47" i="5"/>
  <c r="AA43" i="5"/>
  <c r="AA39" i="5"/>
  <c r="AA35" i="5"/>
  <c r="AA31" i="5"/>
  <c r="AA27" i="5"/>
  <c r="AA23" i="5"/>
  <c r="AA19" i="5"/>
  <c r="AA15" i="5"/>
  <c r="Y79" i="5"/>
  <c r="Y75" i="5"/>
  <c r="Y71" i="5"/>
  <c r="Y67" i="5"/>
  <c r="Y63" i="5"/>
  <c r="Y59" i="5"/>
  <c r="Y55" i="5"/>
  <c r="Y51" i="5"/>
  <c r="Y47" i="5"/>
  <c r="Y43" i="5"/>
  <c r="Y39" i="5"/>
  <c r="Y35" i="5"/>
  <c r="Y31" i="5"/>
  <c r="Y27" i="5"/>
  <c r="Y23" i="5"/>
  <c r="Y19" i="5"/>
  <c r="Y15" i="5"/>
  <c r="AA78" i="5"/>
  <c r="AA74" i="5"/>
  <c r="AA70" i="5"/>
  <c r="AA66" i="5"/>
  <c r="AA62" i="5"/>
  <c r="AA58" i="5"/>
  <c r="AA54" i="5"/>
  <c r="AA50" i="5"/>
  <c r="AA46" i="5"/>
  <c r="AA42" i="5"/>
  <c r="AA38" i="5"/>
  <c r="AA34" i="5"/>
  <c r="AA30" i="5"/>
  <c r="AA26" i="5"/>
  <c r="AA22" i="5"/>
  <c r="AA18" i="5"/>
  <c r="AA14" i="5"/>
  <c r="Y78" i="5"/>
  <c r="Y74" i="5"/>
  <c r="Y70" i="5"/>
  <c r="Y66" i="5"/>
  <c r="Y62" i="5"/>
  <c r="Y58" i="5"/>
  <c r="Y54" i="5"/>
  <c r="Y50" i="5"/>
  <c r="Y46" i="5"/>
  <c r="Y42" i="5"/>
  <c r="Y38" i="5"/>
  <c r="Y34" i="5"/>
  <c r="Y30" i="5"/>
  <c r="Y26" i="5"/>
  <c r="Y22" i="5"/>
  <c r="Y18" i="5"/>
  <c r="AA13" i="5"/>
  <c r="AA40" i="5"/>
  <c r="AA36" i="5"/>
  <c r="AA32" i="5"/>
  <c r="AA28" i="5"/>
  <c r="AA24" i="5"/>
  <c r="AA20" i="5"/>
  <c r="AA16" i="5"/>
  <c r="Y80" i="5"/>
  <c r="Y76" i="5"/>
  <c r="Y72" i="5"/>
  <c r="Y68" i="5"/>
  <c r="Y64" i="5"/>
  <c r="Y60" i="5"/>
  <c r="Y56" i="5"/>
  <c r="Y52" i="5"/>
  <c r="Y48" i="5"/>
  <c r="Y44" i="5"/>
  <c r="Y40" i="5"/>
  <c r="Y36" i="5"/>
  <c r="Y32" i="5"/>
  <c r="Y28" i="5"/>
  <c r="Y24" i="5"/>
  <c r="Y20" i="5"/>
  <c r="Y16" i="5"/>
  <c r="AA79" i="5"/>
  <c r="AA71" i="5"/>
  <c r="AA81" i="5"/>
  <c r="AA77" i="5"/>
  <c r="AA73" i="5"/>
  <c r="AA69" i="5"/>
  <c r="AA65" i="5"/>
  <c r="AA61" i="5"/>
  <c r="AA57" i="5"/>
  <c r="AA53" i="5"/>
  <c r="AA49" i="5"/>
  <c r="AA45" i="5"/>
  <c r="AA41" i="5"/>
  <c r="AA37" i="5"/>
  <c r="AA33" i="5"/>
  <c r="AA29" i="5"/>
  <c r="AA25" i="5"/>
  <c r="AA21" i="5"/>
  <c r="AA17" i="5"/>
  <c r="AA12" i="5"/>
  <c r="Z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AD45" i="5" s="1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F26" i="5" s="1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F58" i="5" s="1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Y11" i="5"/>
  <c r="Y3" i="5"/>
  <c r="AA11" i="5"/>
  <c r="AA10" i="5"/>
  <c r="AA9" i="5"/>
  <c r="AA8" i="5"/>
  <c r="AA7" i="5"/>
  <c r="AA6" i="5"/>
  <c r="AA5" i="5"/>
  <c r="AA4" i="5"/>
  <c r="AA3" i="5"/>
  <c r="Y14" i="5"/>
  <c r="Y13" i="5"/>
  <c r="Y12" i="5"/>
  <c r="Y10" i="5"/>
  <c r="Y9" i="5"/>
  <c r="Y8" i="5"/>
  <c r="Y7" i="5"/>
  <c r="Y6" i="5"/>
  <c r="Y5" i="5"/>
  <c r="Y4" i="5"/>
  <c r="AB2" i="5"/>
  <c r="AA2" i="5"/>
  <c r="AB80" i="4"/>
  <c r="AB81" i="4"/>
  <c r="AB66" i="4"/>
  <c r="AB50" i="4"/>
  <c r="AB34" i="4"/>
  <c r="AB18" i="4"/>
  <c r="AB65" i="4"/>
  <c r="AB41" i="4"/>
  <c r="AB9" i="4"/>
  <c r="AB72" i="4"/>
  <c r="AB64" i="4"/>
  <c r="AB48" i="4"/>
  <c r="AB32" i="4"/>
  <c r="AB24" i="4"/>
  <c r="AB8" i="4"/>
  <c r="AB79" i="4"/>
  <c r="AB63" i="4"/>
  <c r="AB55" i="4"/>
  <c r="AB47" i="4"/>
  <c r="AB39" i="4"/>
  <c r="AB31" i="4"/>
  <c r="AB23" i="4"/>
  <c r="AB15" i="4"/>
  <c r="AB7" i="4"/>
  <c r="AB74" i="4"/>
  <c r="AB58" i="4"/>
  <c r="AB42" i="4"/>
  <c r="AB26" i="4"/>
  <c r="AB10" i="4"/>
  <c r="AB73" i="4"/>
  <c r="AB57" i="4"/>
  <c r="AB49" i="4"/>
  <c r="AB33" i="4"/>
  <c r="AB25" i="4"/>
  <c r="AB17" i="4"/>
  <c r="AB56" i="4"/>
  <c r="AB40" i="4"/>
  <c r="AB16" i="4"/>
  <c r="AB71" i="4"/>
  <c r="AB78" i="4"/>
  <c r="AB70" i="4"/>
  <c r="AB62" i="4"/>
  <c r="AB54" i="4"/>
  <c r="AB46" i="4"/>
  <c r="AB38" i="4"/>
  <c r="AB30" i="4"/>
  <c r="AB22" i="4"/>
  <c r="AB14" i="4"/>
  <c r="AB6" i="4"/>
  <c r="AB77" i="4"/>
  <c r="AB69" i="4"/>
  <c r="AB61" i="4"/>
  <c r="AB53" i="4"/>
  <c r="AB45" i="4"/>
  <c r="AB37" i="4"/>
  <c r="AB29" i="4"/>
  <c r="AB21" i="4"/>
  <c r="AB13" i="4"/>
  <c r="AB5" i="4"/>
  <c r="AB76" i="4"/>
  <c r="AB68" i="4"/>
  <c r="AB60" i="4"/>
  <c r="AB52" i="4"/>
  <c r="AB44" i="4"/>
  <c r="AB36" i="4"/>
  <c r="AB28" i="4"/>
  <c r="AB20" i="4"/>
  <c r="AB12" i="4"/>
  <c r="AB4" i="4"/>
  <c r="AB75" i="4"/>
  <c r="AB67" i="4"/>
  <c r="AB59" i="4"/>
  <c r="AB51" i="4"/>
  <c r="AB43" i="4"/>
  <c r="AB35" i="4"/>
  <c r="AB27" i="4"/>
  <c r="AB19" i="4"/>
  <c r="AB11" i="4"/>
  <c r="AB3" i="4"/>
  <c r="AA26" i="4"/>
  <c r="AA74" i="4"/>
  <c r="AA66" i="4"/>
  <c r="AA58" i="4"/>
  <c r="AA50" i="4"/>
  <c r="AA42" i="4"/>
  <c r="AA34" i="4"/>
  <c r="AA18" i="4"/>
  <c r="AA10" i="4"/>
  <c r="AA81" i="4"/>
  <c r="AA73" i="4"/>
  <c r="AA65" i="4"/>
  <c r="AA57" i="4"/>
  <c r="AA49" i="4"/>
  <c r="AA41" i="4"/>
  <c r="AA33" i="4"/>
  <c r="AA25" i="4"/>
  <c r="AA17" i="4"/>
  <c r="AA9" i="4"/>
  <c r="AA80" i="4"/>
  <c r="AA72" i="4"/>
  <c r="AA64" i="4"/>
  <c r="AA56" i="4"/>
  <c r="AA48" i="4"/>
  <c r="AA40" i="4"/>
  <c r="AA32" i="4"/>
  <c r="AA24" i="4"/>
  <c r="AA16" i="4"/>
  <c r="AA8" i="4"/>
  <c r="AA79" i="4"/>
  <c r="AA71" i="4"/>
  <c r="AA63" i="4"/>
  <c r="AA55" i="4"/>
  <c r="AA47" i="4"/>
  <c r="AA39" i="4"/>
  <c r="AA31" i="4"/>
  <c r="AA23" i="4"/>
  <c r="AA15" i="4"/>
  <c r="AA7" i="4"/>
  <c r="AA78" i="4"/>
  <c r="AA70" i="4"/>
  <c r="AA62" i="4"/>
  <c r="AA54" i="4"/>
  <c r="AA46" i="4"/>
  <c r="AA38" i="4"/>
  <c r="AA30" i="4"/>
  <c r="AA22" i="4"/>
  <c r="AA14" i="4"/>
  <c r="AA6" i="4"/>
  <c r="AA77" i="4"/>
  <c r="AA69" i="4"/>
  <c r="AA61" i="4"/>
  <c r="AA53" i="4"/>
  <c r="AA45" i="4"/>
  <c r="AA37" i="4"/>
  <c r="AA29" i="4"/>
  <c r="AA21" i="4"/>
  <c r="AA13" i="4"/>
  <c r="AA5" i="4"/>
  <c r="AA76" i="4"/>
  <c r="AA68" i="4"/>
  <c r="AA60" i="4"/>
  <c r="AA52" i="4"/>
  <c r="AA44" i="4"/>
  <c r="AA36" i="4"/>
  <c r="AA28" i="4"/>
  <c r="AA20" i="4"/>
  <c r="AA12" i="4"/>
  <c r="AA4" i="4"/>
  <c r="AA75" i="4"/>
  <c r="AA67" i="4"/>
  <c r="AA59" i="4"/>
  <c r="AA51" i="4"/>
  <c r="AA43" i="4"/>
  <c r="AA35" i="4"/>
  <c r="AA27" i="4"/>
  <c r="AA19" i="4"/>
  <c r="AA11" i="4"/>
  <c r="AA3" i="4"/>
  <c r="Z66" i="4"/>
  <c r="Z42" i="4"/>
  <c r="Z81" i="4"/>
  <c r="Z74" i="4"/>
  <c r="Z58" i="4"/>
  <c r="Z50" i="4"/>
  <c r="Z34" i="4"/>
  <c r="Z26" i="4"/>
  <c r="Z18" i="4"/>
  <c r="Z10" i="4"/>
  <c r="Z73" i="4"/>
  <c r="Z65" i="4"/>
  <c r="Z57" i="4"/>
  <c r="Z49" i="4"/>
  <c r="Z41" i="4"/>
  <c r="Z33" i="4"/>
  <c r="Z25" i="4"/>
  <c r="Z17" i="4"/>
  <c r="Z9" i="4"/>
  <c r="Z80" i="4"/>
  <c r="Z72" i="4"/>
  <c r="Z64" i="4"/>
  <c r="Z56" i="4"/>
  <c r="Z48" i="4"/>
  <c r="Z40" i="4"/>
  <c r="Z32" i="4"/>
  <c r="Z24" i="4"/>
  <c r="Z16" i="4"/>
  <c r="Z8" i="4"/>
  <c r="Z79" i="4"/>
  <c r="Z71" i="4"/>
  <c r="Z63" i="4"/>
  <c r="Z55" i="4"/>
  <c r="Z47" i="4"/>
  <c r="Z39" i="4"/>
  <c r="Z31" i="4"/>
  <c r="Z23" i="4"/>
  <c r="Z15" i="4"/>
  <c r="Z7" i="4"/>
  <c r="Z78" i="4"/>
  <c r="Z70" i="4"/>
  <c r="Z62" i="4"/>
  <c r="Z54" i="4"/>
  <c r="Z46" i="4"/>
  <c r="Z38" i="4"/>
  <c r="Z30" i="4"/>
  <c r="Z22" i="4"/>
  <c r="Z14" i="4"/>
  <c r="Z6" i="4"/>
  <c r="Z77" i="4"/>
  <c r="Z69" i="4"/>
  <c r="Z61" i="4"/>
  <c r="Z53" i="4"/>
  <c r="Z45" i="4"/>
  <c r="Z37" i="4"/>
  <c r="Z29" i="4"/>
  <c r="Z21" i="4"/>
  <c r="Z13" i="4"/>
  <c r="Z5" i="4"/>
  <c r="Z76" i="4"/>
  <c r="Z68" i="4"/>
  <c r="Z60" i="4"/>
  <c r="Z52" i="4"/>
  <c r="Z44" i="4"/>
  <c r="Z36" i="4"/>
  <c r="Z28" i="4"/>
  <c r="Z20" i="4"/>
  <c r="Z12" i="4"/>
  <c r="Z4" i="4"/>
  <c r="Z75" i="4"/>
  <c r="Z67" i="4"/>
  <c r="Z59" i="4"/>
  <c r="Z51" i="4"/>
  <c r="Z43" i="4"/>
  <c r="Z35" i="4"/>
  <c r="Z27" i="4"/>
  <c r="Z19" i="4"/>
  <c r="Z11" i="4"/>
  <c r="Z3" i="4"/>
  <c r="Y54" i="4"/>
  <c r="Y75" i="4"/>
  <c r="Y67" i="4"/>
  <c r="Y59" i="4"/>
  <c r="Y43" i="4"/>
  <c r="Y35" i="4"/>
  <c r="Y27" i="4"/>
  <c r="Y19" i="4"/>
  <c r="Y11" i="4"/>
  <c r="Y74" i="4"/>
  <c r="Y66" i="4"/>
  <c r="Y58" i="4"/>
  <c r="Y50" i="4"/>
  <c r="Y42" i="4"/>
  <c r="Y34" i="4"/>
  <c r="Y26" i="4"/>
  <c r="Y18" i="4"/>
  <c r="Y10" i="4"/>
  <c r="Y81" i="4"/>
  <c r="Y73" i="4"/>
  <c r="AC73" i="4" s="1"/>
  <c r="Y65" i="4"/>
  <c r="Y57" i="4"/>
  <c r="AC57" i="4" s="1"/>
  <c r="Y49" i="4"/>
  <c r="AC49" i="4" s="1"/>
  <c r="Y41" i="4"/>
  <c r="AC41" i="4" s="1"/>
  <c r="Y33" i="4"/>
  <c r="Y25" i="4"/>
  <c r="Y17" i="4"/>
  <c r="Y9" i="4"/>
  <c r="AC9" i="4" s="1"/>
  <c r="Y80" i="4"/>
  <c r="Y72" i="4"/>
  <c r="Y64" i="4"/>
  <c r="Y56" i="4"/>
  <c r="AC56" i="4" s="1"/>
  <c r="Y48" i="4"/>
  <c r="AC48" i="4" s="1"/>
  <c r="Y40" i="4"/>
  <c r="Y32" i="4"/>
  <c r="Y24" i="4"/>
  <c r="Y16" i="4"/>
  <c r="Y8" i="4"/>
  <c r="Y78" i="4"/>
  <c r="Y70" i="4"/>
  <c r="Y62" i="4"/>
  <c r="Y46" i="4"/>
  <c r="Y38" i="4"/>
  <c r="Y30" i="4"/>
  <c r="Y22" i="4"/>
  <c r="Y14" i="4"/>
  <c r="Y6" i="4"/>
  <c r="Y51" i="4"/>
  <c r="Y3" i="4"/>
  <c r="Y79" i="4"/>
  <c r="Y71" i="4"/>
  <c r="Y63" i="4"/>
  <c r="Y55" i="4"/>
  <c r="Y47" i="4"/>
  <c r="Y39" i="4"/>
  <c r="Y31" i="4"/>
  <c r="Y23" i="4"/>
  <c r="Y15" i="4"/>
  <c r="Y7" i="4"/>
  <c r="Y77" i="4"/>
  <c r="Y69" i="4"/>
  <c r="Y61" i="4"/>
  <c r="Y53" i="4"/>
  <c r="Y45" i="4"/>
  <c r="Y37" i="4"/>
  <c r="Y29" i="4"/>
  <c r="Y21" i="4"/>
  <c r="Y13" i="4"/>
  <c r="Y5" i="4"/>
  <c r="Y76" i="4"/>
  <c r="Y68" i="4"/>
  <c r="Y60" i="4"/>
  <c r="Y52" i="4"/>
  <c r="Y44" i="4"/>
  <c r="Y36" i="4"/>
  <c r="Y28" i="4"/>
  <c r="Y20" i="4"/>
  <c r="Y12" i="4"/>
  <c r="Y4" i="4"/>
  <c r="AB2" i="4"/>
  <c r="Y2" i="4"/>
  <c r="AC2" i="4" s="1"/>
  <c r="BI28" i="4"/>
  <c r="BI30" i="5"/>
  <c r="AE2" i="4" l="1"/>
  <c r="AC65" i="4"/>
  <c r="AD31" i="5"/>
  <c r="BH39" i="5"/>
  <c r="BH17" i="5" s="1"/>
  <c r="BG17" i="5"/>
  <c r="BH33" i="5"/>
  <c r="BH11" i="5" s="1"/>
  <c r="BG11" i="5"/>
  <c r="BH35" i="5"/>
  <c r="BH13" i="5" s="1"/>
  <c r="BG13" i="5"/>
  <c r="BH41" i="5"/>
  <c r="BH19" i="5" s="1"/>
  <c r="BG19" i="5"/>
  <c r="BH42" i="5"/>
  <c r="BH20" i="5" s="1"/>
  <c r="BG20" i="5"/>
  <c r="BH40" i="5"/>
  <c r="BH18" i="5" s="1"/>
  <c r="BG18" i="5"/>
  <c r="BH32" i="5"/>
  <c r="BH10" i="5" s="1"/>
  <c r="BG10" i="5"/>
  <c r="BH38" i="5"/>
  <c r="BH16" i="5" s="1"/>
  <c r="BG16" i="5"/>
  <c r="BH37" i="5"/>
  <c r="BH15" i="5" s="1"/>
  <c r="BG15" i="5"/>
  <c r="BH34" i="5"/>
  <c r="BH12" i="5" s="1"/>
  <c r="BG12" i="5"/>
  <c r="BH36" i="5"/>
  <c r="BH14" i="5" s="1"/>
  <c r="BG14" i="5"/>
  <c r="BH43" i="5"/>
  <c r="BH21" i="5" s="1"/>
  <c r="BG21" i="5"/>
  <c r="BH30" i="4"/>
  <c r="BH8" i="4" s="1"/>
  <c r="BG8" i="4"/>
  <c r="BH34" i="4"/>
  <c r="BH12" i="4" s="1"/>
  <c r="BG12" i="4"/>
  <c r="BH33" i="4"/>
  <c r="BH11" i="4" s="1"/>
  <c r="BG11" i="4"/>
  <c r="BH41" i="4"/>
  <c r="BH19" i="4" s="1"/>
  <c r="BG19" i="4"/>
  <c r="BH35" i="4"/>
  <c r="BH13" i="4" s="1"/>
  <c r="BG13" i="4"/>
  <c r="BH37" i="4"/>
  <c r="BH15" i="4" s="1"/>
  <c r="BG15" i="4"/>
  <c r="BH31" i="4"/>
  <c r="BH9" i="4" s="1"/>
  <c r="BG9" i="4"/>
  <c r="BH40" i="4"/>
  <c r="BH18" i="4" s="1"/>
  <c r="BG18" i="4"/>
  <c r="BH39" i="4"/>
  <c r="BH17" i="4" s="1"/>
  <c r="BG17" i="4"/>
  <c r="BH38" i="4"/>
  <c r="BH16" i="4" s="1"/>
  <c r="BG16" i="4"/>
  <c r="BH32" i="4"/>
  <c r="BH10" i="4" s="1"/>
  <c r="BG10" i="4"/>
  <c r="BH36" i="4"/>
  <c r="BH14" i="4" s="1"/>
  <c r="BG14" i="4"/>
  <c r="AC2" i="5"/>
  <c r="AC25" i="4"/>
  <c r="AC52" i="5"/>
  <c r="AC17" i="4"/>
  <c r="AC20" i="5"/>
  <c r="AC80" i="4"/>
  <c r="AC72" i="4"/>
  <c r="AC32" i="4"/>
  <c r="AE74" i="4"/>
  <c r="AC40" i="4"/>
  <c r="AC8" i="4"/>
  <c r="AC16" i="4"/>
  <c r="AE50" i="4"/>
  <c r="AC24" i="4"/>
  <c r="AD63" i="5"/>
  <c r="AC33" i="4"/>
  <c r="AF76" i="5"/>
  <c r="AF48" i="5"/>
  <c r="AD71" i="5"/>
  <c r="AD39" i="5"/>
  <c r="AC50" i="5"/>
  <c r="AD80" i="5"/>
  <c r="AD48" i="5"/>
  <c r="AC29" i="5"/>
  <c r="AF68" i="5"/>
  <c r="AC13" i="5"/>
  <c r="AD78" i="5"/>
  <c r="AD46" i="5"/>
  <c r="AF13" i="5"/>
  <c r="AF74" i="5"/>
  <c r="AF42" i="5"/>
  <c r="AD49" i="5"/>
  <c r="AD41" i="5"/>
  <c r="AF60" i="5"/>
  <c r="AD65" i="5"/>
  <c r="AD57" i="5"/>
  <c r="AF64" i="5"/>
  <c r="AF56" i="5"/>
  <c r="AF16" i="5"/>
  <c r="AD55" i="5"/>
  <c r="AD23" i="5"/>
  <c r="AC4" i="5"/>
  <c r="AF78" i="5"/>
  <c r="AF54" i="5"/>
  <c r="AD77" i="5"/>
  <c r="AD37" i="5"/>
  <c r="AD29" i="5"/>
  <c r="AC69" i="5"/>
  <c r="AC8" i="5"/>
  <c r="AC11" i="5"/>
  <c r="AC36" i="5"/>
  <c r="AC68" i="5"/>
  <c r="AC53" i="5"/>
  <c r="AC35" i="5"/>
  <c r="AF72" i="5"/>
  <c r="AD62" i="5"/>
  <c r="AD30" i="5"/>
  <c r="AC44" i="5"/>
  <c r="AC76" i="5"/>
  <c r="AC67" i="5"/>
  <c r="AF80" i="5"/>
  <c r="AD61" i="5"/>
  <c r="AD68" i="5"/>
  <c r="AD36" i="5"/>
  <c r="AC48" i="5"/>
  <c r="AC27" i="5"/>
  <c r="AF32" i="5"/>
  <c r="AD66" i="5"/>
  <c r="AD34" i="5"/>
  <c r="AC80" i="5"/>
  <c r="AC64" i="5"/>
  <c r="AD16" i="5"/>
  <c r="AC3" i="5"/>
  <c r="AD72" i="5"/>
  <c r="AD64" i="5"/>
  <c r="AD40" i="5"/>
  <c r="AD32" i="5"/>
  <c r="AE17" i="5"/>
  <c r="AE32" i="5"/>
  <c r="AC34" i="5"/>
  <c r="AC66" i="5"/>
  <c r="AD70" i="5"/>
  <c r="AD38" i="5"/>
  <c r="AE40" i="5"/>
  <c r="AC25" i="5"/>
  <c r="AC23" i="5"/>
  <c r="AD69" i="5"/>
  <c r="AF52" i="5"/>
  <c r="AF12" i="5"/>
  <c r="AC24" i="5"/>
  <c r="AC22" i="5"/>
  <c r="AC54" i="5"/>
  <c r="AF66" i="5"/>
  <c r="AF34" i="5"/>
  <c r="AD17" i="5"/>
  <c r="AC44" i="4"/>
  <c r="AC29" i="4"/>
  <c r="AC12" i="5"/>
  <c r="AE8" i="5"/>
  <c r="AC63" i="5"/>
  <c r="AD59" i="5"/>
  <c r="AD27" i="5"/>
  <c r="AC55" i="5"/>
  <c r="AC31" i="5"/>
  <c r="AF10" i="5"/>
  <c r="AD81" i="5"/>
  <c r="AD73" i="5"/>
  <c r="AD33" i="5"/>
  <c r="AD25" i="5"/>
  <c r="AD9" i="5"/>
  <c r="AE3" i="5"/>
  <c r="AE11" i="5"/>
  <c r="AC39" i="5"/>
  <c r="AF17" i="5"/>
  <c r="AC18" i="5"/>
  <c r="AE78" i="5"/>
  <c r="AC43" i="5"/>
  <c r="AF40" i="5"/>
  <c r="AC15" i="5"/>
  <c r="AC47" i="5"/>
  <c r="AC79" i="5"/>
  <c r="AE5" i="5"/>
  <c r="AF7" i="5"/>
  <c r="AD54" i="5"/>
  <c r="AD22" i="5"/>
  <c r="AD14" i="5"/>
  <c r="AE41" i="5"/>
  <c r="AC28" i="5"/>
  <c r="AC60" i="5"/>
  <c r="AF70" i="5"/>
  <c r="AF62" i="5"/>
  <c r="AD53" i="5"/>
  <c r="AD21" i="5"/>
  <c r="AC5" i="5"/>
  <c r="AC65" i="5"/>
  <c r="AD76" i="5"/>
  <c r="AD60" i="5"/>
  <c r="AD52" i="5"/>
  <c r="AD44" i="5"/>
  <c r="AD28" i="5"/>
  <c r="AD20" i="5"/>
  <c r="AE48" i="5"/>
  <c r="AE54" i="5"/>
  <c r="AC6" i="5"/>
  <c r="AC77" i="5"/>
  <c r="AC70" i="5"/>
  <c r="AF4" i="5"/>
  <c r="AD75" i="5"/>
  <c r="AD67" i="5"/>
  <c r="AD51" i="5"/>
  <c r="AD43" i="5"/>
  <c r="AD35" i="5"/>
  <c r="AD19" i="5"/>
  <c r="AE60" i="5"/>
  <c r="AC7" i="5"/>
  <c r="AC21" i="5"/>
  <c r="AD74" i="5"/>
  <c r="AD58" i="5"/>
  <c r="AD50" i="5"/>
  <c r="AD42" i="5"/>
  <c r="AD26" i="5"/>
  <c r="AD18" i="5"/>
  <c r="AD10" i="5"/>
  <c r="AE80" i="5"/>
  <c r="AC37" i="5"/>
  <c r="AF18" i="5"/>
  <c r="AE70" i="5"/>
  <c r="AE6" i="5"/>
  <c r="AF41" i="5"/>
  <c r="AF33" i="5"/>
  <c r="AF25" i="5"/>
  <c r="AF9" i="5"/>
  <c r="AD56" i="5"/>
  <c r="AD24" i="5"/>
  <c r="AC45" i="5"/>
  <c r="AC61" i="5"/>
  <c r="AF24" i="5"/>
  <c r="AD79" i="5"/>
  <c r="AD47" i="5"/>
  <c r="AD15" i="5"/>
  <c r="AC71" i="5"/>
  <c r="AC10" i="5"/>
  <c r="AE7" i="5"/>
  <c r="AC26" i="5"/>
  <c r="AC16" i="5"/>
  <c r="AC19" i="5"/>
  <c r="AC38" i="5"/>
  <c r="AC41" i="5"/>
  <c r="AF8" i="5"/>
  <c r="AD7" i="5"/>
  <c r="AC59" i="5"/>
  <c r="AE56" i="5"/>
  <c r="AE62" i="5"/>
  <c r="AE33" i="5"/>
  <c r="AF79" i="5"/>
  <c r="AE79" i="5"/>
  <c r="AF63" i="5"/>
  <c r="AE63" i="5"/>
  <c r="AF47" i="5"/>
  <c r="AE47" i="5"/>
  <c r="AF31" i="5"/>
  <c r="AE31" i="5"/>
  <c r="AF15" i="5"/>
  <c r="AE15" i="5"/>
  <c r="AD6" i="5"/>
  <c r="AE9" i="5"/>
  <c r="AC42" i="5"/>
  <c r="AC32" i="5"/>
  <c r="AC49" i="5"/>
  <c r="AC56" i="5"/>
  <c r="AC72" i="5"/>
  <c r="AF46" i="5"/>
  <c r="AE46" i="5"/>
  <c r="AF38" i="5"/>
  <c r="AE38" i="5"/>
  <c r="AF30" i="5"/>
  <c r="AE30" i="5"/>
  <c r="AF22" i="5"/>
  <c r="AE22" i="5"/>
  <c r="AF14" i="5"/>
  <c r="AE14" i="5"/>
  <c r="AF6" i="5"/>
  <c r="AD13" i="5"/>
  <c r="AD5" i="5"/>
  <c r="AE16" i="5"/>
  <c r="AE64" i="5"/>
  <c r="AE72" i="5"/>
  <c r="AE13" i="5"/>
  <c r="AF71" i="5"/>
  <c r="AE71" i="5"/>
  <c r="AF55" i="5"/>
  <c r="AE55" i="5"/>
  <c r="AF39" i="5"/>
  <c r="AE39" i="5"/>
  <c r="AF23" i="5"/>
  <c r="AE23" i="5"/>
  <c r="AC14" i="5"/>
  <c r="AE10" i="5"/>
  <c r="AC75" i="5"/>
  <c r="AC40" i="5"/>
  <c r="AC57" i="5"/>
  <c r="AC58" i="5"/>
  <c r="AC74" i="5"/>
  <c r="AF77" i="5"/>
  <c r="AE77" i="5"/>
  <c r="AF69" i="5"/>
  <c r="AE69" i="5"/>
  <c r="AF61" i="5"/>
  <c r="AE61" i="5"/>
  <c r="AF53" i="5"/>
  <c r="AE53" i="5"/>
  <c r="AF45" i="5"/>
  <c r="AE45" i="5"/>
  <c r="AF37" i="5"/>
  <c r="AE37" i="5"/>
  <c r="AF29" i="5"/>
  <c r="AE29" i="5"/>
  <c r="AF21" i="5"/>
  <c r="AE21" i="5"/>
  <c r="AF5" i="5"/>
  <c r="AD12" i="5"/>
  <c r="AD4" i="5"/>
  <c r="AE24" i="5"/>
  <c r="AE68" i="5"/>
  <c r="AE58" i="5"/>
  <c r="AE18" i="5"/>
  <c r="AC73" i="5"/>
  <c r="AF44" i="5"/>
  <c r="AE44" i="5"/>
  <c r="AF36" i="5"/>
  <c r="AE36" i="5"/>
  <c r="AF28" i="5"/>
  <c r="AE28" i="5"/>
  <c r="AF20" i="5"/>
  <c r="AE20" i="5"/>
  <c r="AD11" i="5"/>
  <c r="AD3" i="5"/>
  <c r="AE76" i="5"/>
  <c r="AE26" i="5"/>
  <c r="AE4" i="5"/>
  <c r="AC17" i="5"/>
  <c r="AC51" i="5"/>
  <c r="AC46" i="5"/>
  <c r="AC62" i="5"/>
  <c r="AC78" i="5"/>
  <c r="AF75" i="5"/>
  <c r="AE75" i="5"/>
  <c r="AF67" i="5"/>
  <c r="AE67" i="5"/>
  <c r="AF59" i="5"/>
  <c r="AE59" i="5"/>
  <c r="AF51" i="5"/>
  <c r="AE51" i="5"/>
  <c r="AF43" i="5"/>
  <c r="AE43" i="5"/>
  <c r="AF35" i="5"/>
  <c r="AE35" i="5"/>
  <c r="AF27" i="5"/>
  <c r="AE27" i="5"/>
  <c r="AF19" i="5"/>
  <c r="AE19" i="5"/>
  <c r="AF11" i="5"/>
  <c r="AF3" i="5"/>
  <c r="AE12" i="5"/>
  <c r="AE34" i="5"/>
  <c r="AE66" i="5"/>
  <c r="AF50" i="5"/>
  <c r="AE50" i="5"/>
  <c r="AC9" i="5"/>
  <c r="AC30" i="5"/>
  <c r="AC33" i="5"/>
  <c r="AC81" i="5"/>
  <c r="AF81" i="5"/>
  <c r="AE81" i="5"/>
  <c r="AF73" i="5"/>
  <c r="AE73" i="5"/>
  <c r="AF65" i="5"/>
  <c r="AE65" i="5"/>
  <c r="AF57" i="5"/>
  <c r="AE57" i="5"/>
  <c r="AF49" i="5"/>
  <c r="AE49" i="5"/>
  <c r="AD8" i="5"/>
  <c r="AE52" i="5"/>
  <c r="AE42" i="5"/>
  <c r="AE25" i="5"/>
  <c r="AE74" i="5"/>
  <c r="AC58" i="4"/>
  <c r="AE47" i="4"/>
  <c r="AE17" i="4"/>
  <c r="AC64" i="4"/>
  <c r="AE18" i="4"/>
  <c r="AE39" i="4"/>
  <c r="AC15" i="4"/>
  <c r="AC79" i="4"/>
  <c r="AC46" i="4"/>
  <c r="AC74" i="4"/>
  <c r="AC75" i="4"/>
  <c r="AD51" i="4"/>
  <c r="AE63" i="4"/>
  <c r="AE48" i="4"/>
  <c r="AE33" i="4"/>
  <c r="AD70" i="4"/>
  <c r="AC22" i="4"/>
  <c r="AC50" i="4"/>
  <c r="AE32" i="4"/>
  <c r="AC10" i="4"/>
  <c r="AD36" i="4"/>
  <c r="AD21" i="4"/>
  <c r="AD6" i="4"/>
  <c r="AD55" i="4"/>
  <c r="AD18" i="4"/>
  <c r="AD66" i="4"/>
  <c r="AE59" i="4"/>
  <c r="AE44" i="4"/>
  <c r="AE29" i="4"/>
  <c r="AE14" i="4"/>
  <c r="AE78" i="4"/>
  <c r="AF3" i="4"/>
  <c r="AF67" i="4"/>
  <c r="AF52" i="4"/>
  <c r="AF37" i="4"/>
  <c r="AF22" i="4"/>
  <c r="AF71" i="4"/>
  <c r="AF57" i="4"/>
  <c r="AF15" i="4"/>
  <c r="AF8" i="4"/>
  <c r="AF65" i="4"/>
  <c r="AC62" i="4"/>
  <c r="AE7" i="4"/>
  <c r="AE41" i="4"/>
  <c r="AE79" i="4"/>
  <c r="AE49" i="4"/>
  <c r="AC47" i="4"/>
  <c r="AC42" i="4"/>
  <c r="AC43" i="4"/>
  <c r="AC28" i="4"/>
  <c r="AC13" i="4"/>
  <c r="AC77" i="4"/>
  <c r="AD81" i="4"/>
  <c r="AF51" i="4"/>
  <c r="AF36" i="4"/>
  <c r="AF21" i="4"/>
  <c r="AF6" i="4"/>
  <c r="AF70" i="4"/>
  <c r="AE24" i="4"/>
  <c r="AE73" i="4"/>
  <c r="AC30" i="4"/>
  <c r="AE23" i="4"/>
  <c r="AC63" i="4"/>
  <c r="AC59" i="4"/>
  <c r="AD54" i="4"/>
  <c r="AC7" i="4"/>
  <c r="AC71" i="4"/>
  <c r="AC67" i="4"/>
  <c r="AE40" i="4"/>
  <c r="AE10" i="4"/>
  <c r="AC52" i="4"/>
  <c r="AC37" i="4"/>
  <c r="AC3" i="4"/>
  <c r="AE34" i="4"/>
  <c r="AC34" i="4"/>
  <c r="AD11" i="4"/>
  <c r="AE19" i="4"/>
  <c r="AE4" i="4"/>
  <c r="AE68" i="4"/>
  <c r="AE53" i="4"/>
  <c r="AE38" i="4"/>
  <c r="AE72" i="4"/>
  <c r="AD19" i="4"/>
  <c r="AD38" i="4"/>
  <c r="AE31" i="4"/>
  <c r="AE55" i="4"/>
  <c r="AE25" i="4"/>
  <c r="AE26" i="4"/>
  <c r="AE56" i="4"/>
  <c r="AC60" i="4"/>
  <c r="AC45" i="4"/>
  <c r="AC31" i="4"/>
  <c r="AE11" i="4"/>
  <c r="AE75" i="4"/>
  <c r="AE60" i="4"/>
  <c r="AE45" i="4"/>
  <c r="AE30" i="4"/>
  <c r="AC12" i="4"/>
  <c r="AC76" i="4"/>
  <c r="AC61" i="4"/>
  <c r="AD4" i="4"/>
  <c r="AD68" i="4"/>
  <c r="AD53" i="4"/>
  <c r="AD23" i="4"/>
  <c r="AE27" i="4"/>
  <c r="AE12" i="4"/>
  <c r="AE76" i="4"/>
  <c r="AE61" i="4"/>
  <c r="AE46" i="4"/>
  <c r="AE16" i="4"/>
  <c r="AE80" i="4"/>
  <c r="AE58" i="4"/>
  <c r="AF35" i="4"/>
  <c r="AF20" i="4"/>
  <c r="AF5" i="4"/>
  <c r="AF69" i="4"/>
  <c r="AF54" i="4"/>
  <c r="AF42" i="4"/>
  <c r="AF64" i="4"/>
  <c r="AF66" i="4"/>
  <c r="AD20" i="4"/>
  <c r="AD5" i="4"/>
  <c r="AD69" i="4"/>
  <c r="AD39" i="4"/>
  <c r="AE43" i="4"/>
  <c r="AE28" i="4"/>
  <c r="AE13" i="4"/>
  <c r="AE77" i="4"/>
  <c r="AE62" i="4"/>
  <c r="AE81" i="4"/>
  <c r="AF9" i="4"/>
  <c r="AC38" i="4"/>
  <c r="AD43" i="4"/>
  <c r="AD28" i="4"/>
  <c r="AD13" i="4"/>
  <c r="AD77" i="4"/>
  <c r="AD62" i="4"/>
  <c r="AD47" i="4"/>
  <c r="AD32" i="4"/>
  <c r="AD17" i="4"/>
  <c r="AD10" i="4"/>
  <c r="AD42" i="4"/>
  <c r="AE51" i="4"/>
  <c r="AE36" i="4"/>
  <c r="AE21" i="4"/>
  <c r="AE6" i="4"/>
  <c r="AE70" i="4"/>
  <c r="AF59" i="4"/>
  <c r="AF44" i="4"/>
  <c r="AF29" i="4"/>
  <c r="AF14" i="4"/>
  <c r="AF78" i="4"/>
  <c r="AF49" i="4"/>
  <c r="AF7" i="4"/>
  <c r="AF79" i="4"/>
  <c r="AF41" i="4"/>
  <c r="AC23" i="4"/>
  <c r="AC11" i="4"/>
  <c r="AC54" i="4"/>
  <c r="AD59" i="4"/>
  <c r="AD44" i="4"/>
  <c r="AD29" i="4"/>
  <c r="AD14" i="4"/>
  <c r="AD78" i="4"/>
  <c r="AD63" i="4"/>
  <c r="AD48" i="4"/>
  <c r="AD33" i="4"/>
  <c r="AD26" i="4"/>
  <c r="AE3" i="4"/>
  <c r="AE67" i="4"/>
  <c r="AE52" i="4"/>
  <c r="AE37" i="4"/>
  <c r="AE22" i="4"/>
  <c r="AE71" i="4"/>
  <c r="AF11" i="4"/>
  <c r="AF75" i="4"/>
  <c r="AF60" i="4"/>
  <c r="AF45" i="4"/>
  <c r="AF30" i="4"/>
  <c r="AF16" i="4"/>
  <c r="AF73" i="4"/>
  <c r="AF23" i="4"/>
  <c r="AF24" i="4"/>
  <c r="AF18" i="4"/>
  <c r="AD25" i="4"/>
  <c r="AC19" i="4"/>
  <c r="AD3" i="4"/>
  <c r="AD67" i="4"/>
  <c r="AD52" i="4"/>
  <c r="AD37" i="4"/>
  <c r="AD22" i="4"/>
  <c r="AD7" i="4"/>
  <c r="AD71" i="4"/>
  <c r="AD56" i="4"/>
  <c r="AD41" i="4"/>
  <c r="AD34" i="4"/>
  <c r="AE15" i="4"/>
  <c r="AE64" i="4"/>
  <c r="AE42" i="4"/>
  <c r="AF19" i="4"/>
  <c r="AF4" i="4"/>
  <c r="AF68" i="4"/>
  <c r="AF53" i="4"/>
  <c r="AF38" i="4"/>
  <c r="AF40" i="4"/>
  <c r="AF10" i="4"/>
  <c r="AF31" i="4"/>
  <c r="AF32" i="4"/>
  <c r="AF34" i="4"/>
  <c r="AD40" i="4"/>
  <c r="AC4" i="4"/>
  <c r="AC68" i="4"/>
  <c r="AC53" i="4"/>
  <c r="AD75" i="4"/>
  <c r="AD60" i="4"/>
  <c r="AD45" i="4"/>
  <c r="AD30" i="4"/>
  <c r="AD15" i="4"/>
  <c r="AD79" i="4"/>
  <c r="AD64" i="4"/>
  <c r="AD49" i="4"/>
  <c r="AD50" i="4"/>
  <c r="AE8" i="4"/>
  <c r="AE57" i="4"/>
  <c r="AF27" i="4"/>
  <c r="AF12" i="4"/>
  <c r="AF76" i="4"/>
  <c r="AF61" i="4"/>
  <c r="AF46" i="4"/>
  <c r="AF56" i="4"/>
  <c r="AF26" i="4"/>
  <c r="AF39" i="4"/>
  <c r="AF48" i="4"/>
  <c r="AF50" i="4"/>
  <c r="AD8" i="4"/>
  <c r="AD72" i="4"/>
  <c r="AD57" i="4"/>
  <c r="AD58" i="4"/>
  <c r="AE65" i="4"/>
  <c r="AF17" i="4"/>
  <c r="AF47" i="4"/>
  <c r="AD27" i="4"/>
  <c r="AD12" i="4"/>
  <c r="AD76" i="4"/>
  <c r="AD61" i="4"/>
  <c r="AD46" i="4"/>
  <c r="AD31" i="4"/>
  <c r="AD16" i="4"/>
  <c r="AD80" i="4"/>
  <c r="AD65" i="4"/>
  <c r="AD74" i="4"/>
  <c r="AE35" i="4"/>
  <c r="AE20" i="4"/>
  <c r="AE5" i="4"/>
  <c r="AE69" i="4"/>
  <c r="AE54" i="4"/>
  <c r="AE9" i="4"/>
  <c r="AE66" i="4"/>
  <c r="AF43" i="4"/>
  <c r="AF28" i="4"/>
  <c r="AF13" i="4"/>
  <c r="AF77" i="4"/>
  <c r="AF62" i="4"/>
  <c r="AF25" i="4"/>
  <c r="AF58" i="4"/>
  <c r="AF55" i="4"/>
  <c r="AF72" i="4"/>
  <c r="AF81" i="4"/>
  <c r="AD35" i="4"/>
  <c r="AD24" i="4"/>
  <c r="AD9" i="4"/>
  <c r="AD73" i="4"/>
  <c r="AF33" i="4"/>
  <c r="AF74" i="4"/>
  <c r="AF63" i="4"/>
  <c r="AF80" i="4"/>
  <c r="AC36" i="4"/>
  <c r="AC21" i="4"/>
  <c r="AC81" i="4"/>
  <c r="AC66" i="4"/>
  <c r="AC18" i="4"/>
  <c r="AC51" i="4"/>
  <c r="AC70" i="4"/>
  <c r="AC26" i="4"/>
  <c r="AC39" i="4"/>
  <c r="AC6" i="4"/>
  <c r="AC78" i="4"/>
  <c r="AC27" i="4"/>
  <c r="AC14" i="4"/>
  <c r="AC35" i="4"/>
  <c r="AC20" i="4"/>
  <c r="AC5" i="4"/>
  <c r="AC69" i="4"/>
  <c r="AC55" i="4"/>
  <c r="AD2" i="4"/>
  <c r="AE2" i="5"/>
  <c r="AD2" i="5"/>
  <c r="AF2" i="5"/>
  <c r="AF2" i="4"/>
  <c r="BH30" i="5"/>
  <c r="BH28" i="4"/>
  <c r="A4" i="3" l="1"/>
  <c r="P4" i="3"/>
  <c r="E20" i="2"/>
  <c r="E2" i="2"/>
  <c r="E31" i="2"/>
  <c r="E45" i="2"/>
  <c r="E18" i="1"/>
  <c r="E52" i="2"/>
  <c r="E38" i="2"/>
  <c r="E70" i="2"/>
  <c r="E73" i="2"/>
  <c r="E63" i="2"/>
  <c r="E33" i="1"/>
  <c r="E71" i="2"/>
  <c r="E62" i="2"/>
  <c r="E39" i="2"/>
  <c r="E74" i="2"/>
  <c r="E72" i="2"/>
  <c r="E76" i="1"/>
  <c r="E50" i="2"/>
  <c r="E7" i="2"/>
  <c r="E76" i="2"/>
  <c r="E36" i="2"/>
  <c r="E49" i="2"/>
  <c r="E16" i="2"/>
  <c r="E42" i="2"/>
  <c r="E55" i="2"/>
  <c r="E9" i="2"/>
  <c r="E78" i="2"/>
  <c r="E14" i="2"/>
  <c r="E37" i="2"/>
  <c r="E41" i="2"/>
  <c r="E68" i="2"/>
  <c r="E51" i="2"/>
  <c r="E58" i="2"/>
  <c r="E24" i="2"/>
  <c r="E27" i="2"/>
  <c r="E17" i="2"/>
  <c r="E61" i="2"/>
  <c r="E43" i="2"/>
  <c r="E53" i="2"/>
  <c r="E46" i="2"/>
  <c r="E19" i="2"/>
  <c r="E11" i="2"/>
  <c r="E4" i="2"/>
  <c r="E13" i="2"/>
  <c r="E26" i="2"/>
  <c r="E30" i="2"/>
  <c r="E23" i="2"/>
  <c r="E56" i="2"/>
  <c r="E44" i="2"/>
  <c r="E57" i="2"/>
  <c r="E77" i="2"/>
  <c r="E60" i="2"/>
  <c r="E79" i="2"/>
  <c r="E66" i="2"/>
  <c r="E3" i="2"/>
  <c r="E48" i="2"/>
  <c r="E8" i="2"/>
  <c r="E81" i="2"/>
  <c r="E40" i="2"/>
  <c r="E32" i="2"/>
  <c r="E6" i="2"/>
  <c r="E28" i="2"/>
  <c r="E47" i="2"/>
  <c r="E34" i="2"/>
  <c r="E69" i="2"/>
  <c r="E29" i="2"/>
  <c r="E12" i="2"/>
  <c r="E33" i="2"/>
  <c r="E75" i="2"/>
  <c r="E59" i="2"/>
  <c r="E65" i="2"/>
  <c r="E15" i="2"/>
  <c r="E64" i="2"/>
  <c r="E10" i="2"/>
  <c r="E5" i="2"/>
  <c r="E80" i="2"/>
  <c r="E35" i="2"/>
  <c r="E25" i="2"/>
  <c r="E21" i="2"/>
  <c r="E54" i="2"/>
  <c r="E67" i="2"/>
  <c r="E18" i="2"/>
  <c r="E22" i="2"/>
  <c r="E17" i="1"/>
  <c r="E37" i="1"/>
  <c r="E48" i="1"/>
  <c r="E9" i="1"/>
  <c r="E2" i="1"/>
  <c r="E63" i="1"/>
  <c r="E74" i="1"/>
  <c r="E50" i="1"/>
  <c r="E47" i="1"/>
  <c r="E30" i="1"/>
  <c r="E39" i="1"/>
  <c r="E65" i="1"/>
  <c r="E5" i="1"/>
  <c r="E75" i="1"/>
  <c r="E49" i="1"/>
  <c r="E15" i="1"/>
  <c r="E22" i="1"/>
  <c r="E31" i="1"/>
  <c r="E40" i="1"/>
  <c r="E35" i="1"/>
  <c r="E71" i="1"/>
  <c r="E16" i="1"/>
  <c r="E67" i="1"/>
  <c r="E6" i="1"/>
  <c r="E54" i="1"/>
  <c r="E36" i="1"/>
  <c r="E73" i="1"/>
  <c r="E44" i="1"/>
  <c r="E8" i="1"/>
  <c r="E64" i="1"/>
  <c r="E4" i="1"/>
  <c r="E14" i="1"/>
  <c r="E66" i="1"/>
  <c r="E72" i="1"/>
  <c r="E34" i="1"/>
  <c r="E3" i="1"/>
  <c r="E21" i="1"/>
  <c r="E61" i="1"/>
  <c r="E52" i="1"/>
  <c r="E70" i="1"/>
  <c r="E24" i="1"/>
  <c r="E7" i="1"/>
  <c r="E59" i="1"/>
  <c r="E32" i="1"/>
  <c r="E81" i="1"/>
  <c r="E62" i="1"/>
  <c r="E27" i="1"/>
  <c r="E56" i="1"/>
  <c r="E38" i="1"/>
  <c r="E12" i="1"/>
  <c r="E57" i="1"/>
  <c r="E77" i="1"/>
  <c r="E58" i="1"/>
  <c r="E45" i="1"/>
  <c r="E26" i="1"/>
  <c r="E53" i="1"/>
  <c r="E69" i="1"/>
  <c r="E42" i="1"/>
  <c r="E51" i="1"/>
  <c r="E13" i="1"/>
  <c r="E80" i="1"/>
  <c r="E60" i="1"/>
  <c r="E25" i="1"/>
  <c r="E68" i="1"/>
  <c r="E78" i="1"/>
  <c r="E28" i="1"/>
  <c r="E55" i="1"/>
  <c r="E10" i="1"/>
  <c r="E23" i="1"/>
  <c r="E20" i="1"/>
  <c r="E43" i="1"/>
  <c r="E46" i="1"/>
  <c r="E11" i="1"/>
  <c r="E19" i="1"/>
  <c r="E79" i="1"/>
  <c r="E29" i="1"/>
  <c r="E41" i="1"/>
</calcChain>
</file>

<file path=xl/sharedStrings.xml><?xml version="1.0" encoding="utf-8"?>
<sst xmlns="http://schemas.openxmlformats.org/spreadsheetml/2006/main" count="849" uniqueCount="263">
  <si>
    <t>Name</t>
  </si>
  <si>
    <t>Bitterling</t>
  </si>
  <si>
    <t>Dace</t>
  </si>
  <si>
    <t>Loach</t>
  </si>
  <si>
    <t>Bluegill</t>
  </si>
  <si>
    <t>Tilapia</t>
  </si>
  <si>
    <t>Pike</t>
  </si>
  <si>
    <t>Sweetfish</t>
  </si>
  <si>
    <t>Guppy</t>
  </si>
  <si>
    <t>Angelfish</t>
  </si>
  <si>
    <t>Betta</t>
  </si>
  <si>
    <t>Rainbowfish</t>
  </si>
  <si>
    <t>Piranha</t>
  </si>
  <si>
    <t>Arowana</t>
  </si>
  <si>
    <t>Dorado</t>
  </si>
  <si>
    <t>Arapaima</t>
  </si>
  <si>
    <t>Sea butterfly</t>
  </si>
  <si>
    <t>Sea horse</t>
  </si>
  <si>
    <t>Clown fish</t>
  </si>
  <si>
    <t>Surgeonfish</t>
  </si>
  <si>
    <t>Butterfly Fish</t>
  </si>
  <si>
    <t>Napoleonfish</t>
  </si>
  <si>
    <t>Blowfish</t>
  </si>
  <si>
    <t>Anchovy</t>
  </si>
  <si>
    <t>Red Snapper</t>
  </si>
  <si>
    <t>Dab</t>
  </si>
  <si>
    <t>Squid</t>
  </si>
  <si>
    <t>Ray</t>
  </si>
  <si>
    <t>Saw Shark</t>
  </si>
  <si>
    <t>Suckerfish</t>
  </si>
  <si>
    <t>Oarfish</t>
  </si>
  <si>
    <t>Barreleye</t>
  </si>
  <si>
    <t>Coelacanth</t>
  </si>
  <si>
    <t>Carp</t>
  </si>
  <si>
    <t>Koi</t>
  </si>
  <si>
    <t>Goldfish</t>
  </si>
  <si>
    <t>Killifish</t>
  </si>
  <si>
    <t>Crawfish</t>
  </si>
  <si>
    <t>Tadpole</t>
  </si>
  <si>
    <t>Frog</t>
  </si>
  <si>
    <t>Catfish</t>
  </si>
  <si>
    <t>Gar</t>
  </si>
  <si>
    <t>Pond</t>
  </si>
  <si>
    <t>Sea</t>
  </si>
  <si>
    <t>River</t>
  </si>
  <si>
    <t>Salmon</t>
  </si>
  <si>
    <t>Sturgeon</t>
  </si>
  <si>
    <t>Delta</t>
  </si>
  <si>
    <t>Char</t>
  </si>
  <si>
    <t>Stringfish</t>
  </si>
  <si>
    <t>Clifftop</t>
  </si>
  <si>
    <t>Tuna</t>
  </si>
  <si>
    <t>Pier</t>
  </si>
  <si>
    <t>Location</t>
  </si>
  <si>
    <t>Size</t>
  </si>
  <si>
    <t>Rarity</t>
  </si>
  <si>
    <t>Very common</t>
  </si>
  <si>
    <t>Rare</t>
  </si>
  <si>
    <t>Common</t>
  </si>
  <si>
    <t>Uncommon</t>
  </si>
  <si>
    <t>Caught</t>
  </si>
  <si>
    <t>Model</t>
  </si>
  <si>
    <t>Image</t>
  </si>
  <si>
    <t>Saddled Bichir</t>
  </si>
  <si>
    <t>Neon Tetra</t>
  </si>
  <si>
    <t>Nibble Fish</t>
  </si>
  <si>
    <t>Mitten Crab</t>
  </si>
  <si>
    <t>Pond Smelt</t>
  </si>
  <si>
    <t>Black Bass</t>
  </si>
  <si>
    <t>Yellow Perch</t>
  </si>
  <si>
    <t>Freshwater Goby</t>
  </si>
  <si>
    <t>Snapping Turtle</t>
  </si>
  <si>
    <t>Soft-shelled Turtle</t>
  </si>
  <si>
    <t>Crucian Carp</t>
  </si>
  <si>
    <t>Pale Chub</t>
  </si>
  <si>
    <t>Zebra Turkeyfish</t>
  </si>
  <si>
    <t>Pufferfish</t>
  </si>
  <si>
    <t>Horse Mackerel</t>
  </si>
  <si>
    <t>Barred Knifejaw</t>
  </si>
  <si>
    <t>Sea Bass</t>
  </si>
  <si>
    <t>Olive Flounder</t>
  </si>
  <si>
    <t>Moray Eel</t>
  </si>
  <si>
    <t>Ribbon Eel</t>
  </si>
  <si>
    <t>Ocean Sunfish</t>
  </si>
  <si>
    <t>Hammerhead Shark</t>
  </si>
  <si>
    <t>Great White Shark</t>
  </si>
  <si>
    <t>Whale Shark</t>
  </si>
  <si>
    <t>Football Fish</t>
  </si>
  <si>
    <t>Pop-eyed Goldfish</t>
  </si>
  <si>
    <t>Ranchu Goldfish</t>
  </si>
  <si>
    <t>Giant Snakehead</t>
  </si>
  <si>
    <t>King Salmon</t>
  </si>
  <si>
    <t>Cherry Salmon</t>
  </si>
  <si>
    <t>Golden Trout</t>
  </si>
  <si>
    <t>Blue Marlin</t>
  </si>
  <si>
    <t>Giant Trevally</t>
  </si>
  <si>
    <t>Mahi-Mahi</t>
  </si>
  <si>
    <t>Month
Available</t>
  </si>
  <si>
    <t>Time
Available</t>
  </si>
  <si>
    <t>Small</t>
  </si>
  <si>
    <t>Very Small</t>
  </si>
  <si>
    <t>Huge</t>
  </si>
  <si>
    <t>Medium</t>
  </si>
  <si>
    <t>Large</t>
  </si>
  <si>
    <t>Finned</t>
  </si>
  <si>
    <t>Long &amp; Thin</t>
  </si>
  <si>
    <t>Common Butterfly</t>
  </si>
  <si>
    <t>Yellow Butterfly</t>
  </si>
  <si>
    <t>Tiger Butterfly</t>
  </si>
  <si>
    <t>Peacock Butterfly</t>
  </si>
  <si>
    <t>Common Bluebottle</t>
  </si>
  <si>
    <t>Paper Kite Butterfly</t>
  </si>
  <si>
    <t>Great Purple Emperor</t>
  </si>
  <si>
    <t>Monarch Butterfly</t>
  </si>
  <si>
    <t>Emperor Butterfly</t>
  </si>
  <si>
    <t>Agrias Butterfly</t>
  </si>
  <si>
    <t>Rajah Brooke's Birdwing</t>
  </si>
  <si>
    <t>Queen Alexandra's Birdwing</t>
  </si>
  <si>
    <t>Madagascan Sunset Moth</t>
  </si>
  <si>
    <t>Red Dragonfly</t>
  </si>
  <si>
    <t>Darner Dragonfly</t>
  </si>
  <si>
    <t>Banded Dragonfly</t>
  </si>
  <si>
    <t>Damselfly</t>
  </si>
  <si>
    <t>Firefly</t>
  </si>
  <si>
    <t>Fly</t>
  </si>
  <si>
    <t>Mosquito</t>
  </si>
  <si>
    <t>Atlas Moth</t>
  </si>
  <si>
    <t>Brown Cicada</t>
  </si>
  <si>
    <t>Robust Cicada</t>
  </si>
  <si>
    <t>Giant Cicada</t>
  </si>
  <si>
    <t>Walker Cicada</t>
  </si>
  <si>
    <t>Evening Cicada</t>
  </si>
  <si>
    <t>Cicada Shell</t>
  </si>
  <si>
    <t>Scarab Beetle</t>
  </si>
  <si>
    <t>Drone Beetle</t>
  </si>
  <si>
    <t>Saw Stag</t>
  </si>
  <si>
    <t>Miyama Stag</t>
  </si>
  <si>
    <t>Giant Stag</t>
  </si>
  <si>
    <t>Rainbow Stag</t>
  </si>
  <si>
    <t>Horned Dynastid</t>
  </si>
  <si>
    <t>Walking Stick</t>
  </si>
  <si>
    <t>Long Locust</t>
  </si>
  <si>
    <t>Migratory Locust</t>
  </si>
  <si>
    <t>Rice Grasshopper</t>
  </si>
  <si>
    <t>Grasshopper</t>
  </si>
  <si>
    <t>Cricket</t>
  </si>
  <si>
    <t>Bell Cricket</t>
  </si>
  <si>
    <t>Tiger Beetle</t>
  </si>
  <si>
    <t>Ant</t>
  </si>
  <si>
    <t>Tarantula</t>
  </si>
  <si>
    <t>Scorpion</t>
  </si>
  <si>
    <t>Mantis</t>
  </si>
  <si>
    <t>Orchid Mantis</t>
  </si>
  <si>
    <t>Honeybee</t>
  </si>
  <si>
    <t>Stinkbug</t>
  </si>
  <si>
    <t>Ladybug</t>
  </si>
  <si>
    <t>Jewel Beetle</t>
  </si>
  <si>
    <t>Violin Beetle</t>
  </si>
  <si>
    <t>Citrus Long-Horned Beetle</t>
  </si>
  <si>
    <t>Man-Faced Stink Bug</t>
  </si>
  <si>
    <t>Earth-Boring Dung Beetle</t>
  </si>
  <si>
    <t>Rosalia Batesi Beetle</t>
  </si>
  <si>
    <t>Pondskater</t>
  </si>
  <si>
    <t>Diving Beetle</t>
  </si>
  <si>
    <t>Giant Water Bug</t>
  </si>
  <si>
    <t>Blue Weevil Beetle</t>
  </si>
  <si>
    <t>Goliath Beetle</t>
  </si>
  <si>
    <t>Cyclommatus Stag</t>
  </si>
  <si>
    <t>Golden Stag</t>
  </si>
  <si>
    <t>Giraffe Stag</t>
  </si>
  <si>
    <t>Horned Atlas</t>
  </si>
  <si>
    <t>Horned Elephant</t>
  </si>
  <si>
    <t>Horned Hercules</t>
  </si>
  <si>
    <t>Moth</t>
  </si>
  <si>
    <t>Wasp</t>
  </si>
  <si>
    <t>Mole Cricket</t>
  </si>
  <si>
    <t>Dung Beetle</t>
  </si>
  <si>
    <t>Walking Leaf</t>
  </si>
  <si>
    <t>Bagworm</t>
  </si>
  <si>
    <t>Hermit Crab</t>
  </si>
  <si>
    <t>Wharf Roach</t>
  </si>
  <si>
    <t>Flea</t>
  </si>
  <si>
    <t>Snail</t>
  </si>
  <si>
    <t>Pill Bug</t>
  </si>
  <si>
    <t>Centipede</t>
  </si>
  <si>
    <t>Spider</t>
  </si>
  <si>
    <t>Flying</t>
  </si>
  <si>
    <t>On Trees</t>
  </si>
  <si>
    <t>On Ground</t>
  </si>
  <si>
    <t>On Flowers</t>
  </si>
  <si>
    <t>On Stumps</t>
  </si>
  <si>
    <t>On Water</t>
  </si>
  <si>
    <t>On Palm Trees</t>
  </si>
  <si>
    <t>Near Lights</t>
  </si>
  <si>
    <t>Shaking Trees</t>
  </si>
  <si>
    <t>On Shore Rocks</t>
  </si>
  <si>
    <t>On Villagers</t>
  </si>
  <si>
    <t>On Rocks</t>
  </si>
  <si>
    <t>In Rocks</t>
  </si>
  <si>
    <t>On Shore</t>
  </si>
  <si>
    <t>In Fallen Leaves</t>
  </si>
  <si>
    <t>On Snowballs</t>
  </si>
  <si>
    <t>Special
Conditions</t>
  </si>
  <si>
    <t>All Day</t>
  </si>
  <si>
    <t>9:00 - 16:00</t>
  </si>
  <si>
    <t>16:00 - 9:00</t>
  </si>
  <si>
    <t>21:00 - 4:00</t>
  </si>
  <si>
    <t>9:00 - 16:00
21:00 - 4:00</t>
  </si>
  <si>
    <t>4:00 - 21:00</t>
  </si>
  <si>
    <t>Options</t>
  </si>
  <si>
    <t>Hemisphere:</t>
  </si>
  <si>
    <t>Northern
Southern</t>
  </si>
  <si>
    <t>Current Month:</t>
  </si>
  <si>
    <t>Next Month:</t>
  </si>
  <si>
    <t>Months Northern</t>
  </si>
  <si>
    <t>Months Southern</t>
  </si>
  <si>
    <t>Current
Northern</t>
  </si>
  <si>
    <t>Next
Northern</t>
  </si>
  <si>
    <t>Current
Southern</t>
  </si>
  <si>
    <t>Next
Southern</t>
  </si>
  <si>
    <t>Leaving
Northern</t>
  </si>
  <si>
    <t>Arriving
Northern</t>
  </si>
  <si>
    <t>Leaving
Southern</t>
  </si>
  <si>
    <t>Arriving
Southern</t>
  </si>
  <si>
    <t>Hemisphere</t>
  </si>
  <si>
    <t>Clear Weather</t>
  </si>
  <si>
    <t>Spoiled Turnip</t>
  </si>
  <si>
    <t>Rainy Weather</t>
  </si>
  <si>
    <t>4:00 - 19:00</t>
  </si>
  <si>
    <t>8:00 - 19:00</t>
  </si>
  <si>
    <t>4:00 - 15:00</t>
  </si>
  <si>
    <t>19:00 - 8:00</t>
  </si>
  <si>
    <t>19:00 - 4:00</t>
  </si>
  <si>
    <t>8:00 - 17:00</t>
  </si>
  <si>
    <t>8:00 - 16:00</t>
  </si>
  <si>
    <t>17:00 - 4:00</t>
  </si>
  <si>
    <t>17:00 - 8:00</t>
  </si>
  <si>
    <t>23:00 - 16:00</t>
  </si>
  <si>
    <t>16:00 - 11:00</t>
  </si>
  <si>
    <t>23:00 - 8:00</t>
  </si>
  <si>
    <t>4:00 - 8:00
17:00 - 19:00</t>
  </si>
  <si>
    <t>4:00 - 8:00
16:00 - 19:00</t>
  </si>
  <si>
    <t>Digging in Grass</t>
  </si>
  <si>
    <t>Category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</si>
  <si>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</si>
  <si>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</si>
  <si>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</si>
  <si>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</si>
  <si>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</si>
  <si>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</si>
  <si>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</si>
  <si>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</si>
  <si>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</si>
  <si>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</si>
  <si>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</si>
  <si>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</si>
  <si>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All</t>
  </si>
  <si>
    <t>Not Caught</t>
  </si>
  <si>
    <t>Fish Statistics</t>
  </si>
  <si>
    <t>Bug Statistics</t>
  </si>
  <si>
    <t>Other Data</t>
  </si>
  <si>
    <t>Special</t>
  </si>
  <si>
    <t>All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</si>
</sst>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Arial Nova Light"/>
      <family val="2"/>
    </font>
    <font>
      <sz val="14"/>
      <color rgb="FFF6EECB"/>
      <name val="Arial Nova Light"/>
      <family val="2"/>
    </font>
    <font>
      <sz val="16"/>
      <color rgb="FFF6EECB"/>
      <name val="Arial Nova Light"/>
      <family val="2"/>
    </font>
    <font>
      <sz val="14"/>
      <color rgb="FF4C5454"/>
      <name val="Arial Nova Light"/>
      <family val="2"/>
    </font>
    <font>
      <sz val="11"/>
      <color rgb="FF4C5454"/>
      <name val="Arial Nova Light"/>
      <family val="2"/>
    </font>
    <font>
      <sz val="11"/>
      <color rgb="FF4C5454"/>
      <name val="Calibri"/>
      <family val="2"/>
      <scheme val="minor"/>
    </font>
    <font>
      <sz val="20"/>
      <color rgb="FFF6EECB"/>
      <name val="Arial Nova Light"/>
      <family val="2"/>
    </font>
    <font>
      <sz val="20"/>
      <color rgb="FF4C5454"/>
      <name val="Arial Nova Light"/>
      <family val="2"/>
    </font>
  </fonts>
  <fills count="8">
    <fill>
      <patternFill patternType="none"/>
    </fill>
    <fill>
      <patternFill patternType="gray125"/>
    </fill>
    <fill>
      <patternFill patternType="solid">
        <fgColor rgb="FFF6EECB"/>
        <bgColor indexed="64"/>
      </patternFill>
    </fill>
    <fill>
      <patternFill patternType="solid">
        <fgColor rgb="FF06A27A"/>
        <bgColor indexed="64"/>
      </patternFill>
    </fill>
    <fill>
      <patternFill patternType="solid">
        <fgColor rgb="FFBD3C35"/>
        <bgColor indexed="64"/>
      </patternFill>
    </fill>
    <fill>
      <patternFill patternType="solid">
        <fgColor rgb="FFF0E2A6"/>
        <bgColor indexed="64"/>
      </patternFill>
    </fill>
    <fill>
      <patternFill patternType="solid">
        <fgColor rgb="FF02A27A"/>
        <bgColor indexed="64"/>
      </patternFill>
    </fill>
    <fill>
      <patternFill patternType="solid">
        <fgColor rgb="FF262626"/>
        <bgColor indexed="64"/>
      </patternFill>
    </fill>
  </fills>
  <borders count="87">
    <border>
      <left/>
      <right/>
      <top/>
      <bottom/>
      <diagonal/>
    </border>
    <border>
      <left style="thin">
        <color rgb="FFF6EECB"/>
      </left>
      <right style="thin">
        <color rgb="FFF6EECB"/>
      </right>
      <top style="thin">
        <color rgb="FFF6EECB"/>
      </top>
      <bottom style="thin">
        <color rgb="FFF6EECB"/>
      </bottom>
      <diagonal/>
    </border>
    <border>
      <left style="thin">
        <color rgb="FFF6EECB"/>
      </left>
      <right style="thin">
        <color rgb="FFF6EECB"/>
      </right>
      <top/>
      <bottom style="thin">
        <color rgb="FFF6EECB"/>
      </bottom>
      <diagonal/>
    </border>
    <border>
      <left style="thin">
        <color rgb="FF4C5454"/>
      </left>
      <right style="thin">
        <color rgb="FF4C5454"/>
      </right>
      <top style="thin">
        <color rgb="FF4C5454"/>
      </top>
      <bottom style="thin">
        <color rgb="FF4C5454"/>
      </bottom>
      <diagonal/>
    </border>
    <border>
      <left style="thin">
        <color rgb="FFF6EECB"/>
      </left>
      <right/>
      <top/>
      <bottom style="thin">
        <color rgb="FFF6EECB"/>
      </bottom>
      <diagonal/>
    </border>
    <border>
      <left style="thin">
        <color rgb="FFF6EECB"/>
      </left>
      <right style="thin">
        <color rgb="FFF6EECB"/>
      </right>
      <top style="thin">
        <color rgb="FFF6EECB"/>
      </top>
      <bottom/>
      <diagonal/>
    </border>
    <border>
      <left/>
      <right style="thin">
        <color rgb="FFF6EECB"/>
      </right>
      <top/>
      <bottom style="thin">
        <color rgb="FFF6EECB"/>
      </bottom>
      <diagonal/>
    </border>
    <border>
      <left/>
      <right style="thin">
        <color rgb="FFF6EECB"/>
      </right>
      <top style="thin">
        <color rgb="FFF6EECB"/>
      </top>
      <bottom style="thin">
        <color rgb="FFF6EECB"/>
      </bottom>
      <diagonal/>
    </border>
    <border>
      <left style="thin">
        <color rgb="FF4C5454"/>
      </left>
      <right style="thin">
        <color rgb="FFF6EECB"/>
      </right>
      <top style="thin">
        <color rgb="FFF6EECB"/>
      </top>
      <bottom style="thin">
        <color rgb="FF4C5454"/>
      </bottom>
      <diagonal/>
    </border>
    <border>
      <left style="thin">
        <color rgb="FFF6EECB"/>
      </left>
      <right style="thin">
        <color rgb="FFF6EECB"/>
      </right>
      <top style="thin">
        <color rgb="FFF6EECB"/>
      </top>
      <bottom style="thin">
        <color rgb="FF4C5454"/>
      </bottom>
      <diagonal/>
    </border>
    <border>
      <left style="thin">
        <color rgb="FFF6EECB"/>
      </left>
      <right style="thin">
        <color rgb="FF4C5454"/>
      </right>
      <top style="thin">
        <color rgb="FFF6EECB"/>
      </top>
      <bottom style="thin">
        <color rgb="FF4C5454"/>
      </bottom>
      <diagonal/>
    </border>
    <border>
      <left style="thin">
        <color rgb="FFF6EECB"/>
      </left>
      <right/>
      <top style="thin">
        <color rgb="FFF6EECB"/>
      </top>
      <bottom style="thin">
        <color rgb="FF4C5454"/>
      </bottom>
      <diagonal/>
    </border>
    <border>
      <left/>
      <right style="thin">
        <color rgb="FF4C5454"/>
      </right>
      <top style="thin">
        <color rgb="FF4C5454"/>
      </top>
      <bottom style="thin">
        <color rgb="FF4C5454"/>
      </bottom>
      <diagonal/>
    </border>
    <border>
      <left style="thin">
        <color rgb="FF4C5454"/>
      </left>
      <right/>
      <top style="thin">
        <color rgb="FF4C5454"/>
      </top>
      <bottom style="thin">
        <color rgb="FF4C5454"/>
      </bottom>
      <diagonal/>
    </border>
    <border>
      <left style="thin">
        <color rgb="FF4C5454"/>
      </left>
      <right/>
      <top/>
      <bottom style="thin">
        <color rgb="FF4C5454"/>
      </bottom>
      <diagonal/>
    </border>
    <border>
      <left/>
      <right/>
      <top/>
      <bottom style="thin">
        <color rgb="FF4C5454"/>
      </bottom>
      <diagonal/>
    </border>
    <border>
      <left style="medium">
        <color rgb="FF4C5454"/>
      </left>
      <right/>
      <top/>
      <bottom/>
      <diagonal/>
    </border>
    <border>
      <left/>
      <right style="medium">
        <color rgb="FF4C5454"/>
      </right>
      <top/>
      <bottom/>
      <diagonal/>
    </border>
    <border>
      <left style="thin">
        <color rgb="FF4C5454"/>
      </left>
      <right/>
      <top/>
      <bottom/>
      <diagonal/>
    </border>
    <border>
      <left/>
      <right style="medium">
        <color rgb="FF4C5454"/>
      </right>
      <top style="medium">
        <color rgb="FF4C5454"/>
      </top>
      <bottom/>
      <diagonal/>
    </border>
    <border>
      <left style="thin">
        <color rgb="FFF6EECB"/>
      </left>
      <right/>
      <top style="thin">
        <color rgb="FFF6EECB"/>
      </top>
      <bottom/>
      <diagonal/>
    </border>
    <border>
      <left style="thin">
        <color rgb="FFF6EECB"/>
      </left>
      <right/>
      <top style="medium">
        <color rgb="FF4C5454"/>
      </top>
      <bottom style="thin">
        <color rgb="FF4C5454"/>
      </bottom>
      <diagonal/>
    </border>
    <border>
      <left/>
      <right style="thin">
        <color rgb="FF4C5454"/>
      </right>
      <top style="medium">
        <color rgb="FF4C5454"/>
      </top>
      <bottom style="thin">
        <color rgb="FF4C5454"/>
      </bottom>
      <diagonal/>
    </border>
    <border>
      <left/>
      <right style="thin">
        <color rgb="FFF6EECB"/>
      </right>
      <top style="thin">
        <color rgb="FFF6EECB"/>
      </top>
      <bottom style="thin">
        <color rgb="FF4C5454"/>
      </bottom>
      <diagonal/>
    </border>
    <border>
      <left style="medium">
        <color rgb="FF4C5454"/>
      </left>
      <right/>
      <top style="medium">
        <color rgb="FF4C5454"/>
      </top>
      <bottom/>
      <diagonal/>
    </border>
    <border>
      <left/>
      <right/>
      <top style="medium">
        <color rgb="FF4C5454"/>
      </top>
      <bottom/>
      <diagonal/>
    </border>
    <border>
      <left style="medium">
        <color rgb="FF4C5454"/>
      </left>
      <right style="thin">
        <color rgb="FF4C5454"/>
      </right>
      <top style="medium">
        <color rgb="FF4C5454"/>
      </top>
      <bottom style="thin">
        <color rgb="FF4C5454"/>
      </bottom>
      <diagonal/>
    </border>
    <border>
      <left style="thin">
        <color rgb="FF4C5454"/>
      </left>
      <right style="thin">
        <color rgb="FF4C5454"/>
      </right>
      <top style="medium">
        <color rgb="FF4C5454"/>
      </top>
      <bottom style="thin">
        <color rgb="FF4C5454"/>
      </bottom>
      <diagonal/>
    </border>
    <border>
      <left style="thin">
        <color rgb="FF4C5454"/>
      </left>
      <right style="medium">
        <color rgb="FF4C5454"/>
      </right>
      <top style="medium">
        <color rgb="FF4C5454"/>
      </top>
      <bottom style="thin">
        <color rgb="FF4C5454"/>
      </bottom>
      <diagonal/>
    </border>
    <border>
      <left style="medium">
        <color rgb="FF4C5454"/>
      </left>
      <right style="thin">
        <color rgb="FF4C5454"/>
      </right>
      <top style="thin">
        <color rgb="FF4C5454"/>
      </top>
      <bottom style="thin">
        <color rgb="FF4C5454"/>
      </bottom>
      <diagonal/>
    </border>
    <border>
      <left style="thin">
        <color rgb="FF4C5454"/>
      </left>
      <right style="medium">
        <color rgb="FF4C5454"/>
      </right>
      <top style="thin">
        <color rgb="FF4C5454"/>
      </top>
      <bottom style="thin">
        <color rgb="FF4C5454"/>
      </bottom>
      <diagonal/>
    </border>
    <border>
      <left style="medium">
        <color rgb="FF4C5454"/>
      </left>
      <right style="thin">
        <color rgb="FF4C5454"/>
      </right>
      <top style="thin">
        <color rgb="FF4C5454"/>
      </top>
      <bottom style="medium">
        <color rgb="FF4C5454"/>
      </bottom>
      <diagonal/>
    </border>
    <border>
      <left style="thin">
        <color rgb="FF4C5454"/>
      </left>
      <right style="thin">
        <color rgb="FF4C5454"/>
      </right>
      <top style="thin">
        <color rgb="FF4C5454"/>
      </top>
      <bottom style="medium">
        <color rgb="FF4C5454"/>
      </bottom>
      <diagonal/>
    </border>
    <border>
      <left style="thin">
        <color rgb="FF4C5454"/>
      </left>
      <right style="medium">
        <color rgb="FF4C5454"/>
      </right>
      <top style="thin">
        <color rgb="FF4C5454"/>
      </top>
      <bottom style="medium">
        <color rgb="FF4C5454"/>
      </bottom>
      <diagonal/>
    </border>
    <border>
      <left style="thin">
        <color rgb="FF4C5454"/>
      </left>
      <right/>
      <top style="medium">
        <color rgb="FF4C5454"/>
      </top>
      <bottom style="thin">
        <color rgb="FF4C5454"/>
      </bottom>
      <diagonal/>
    </border>
    <border>
      <left style="thin">
        <color rgb="FF4C5454"/>
      </left>
      <right/>
      <top style="thin">
        <color rgb="FF4C5454"/>
      </top>
      <bottom style="medium">
        <color rgb="FF4C5454"/>
      </bottom>
      <diagonal/>
    </border>
    <border>
      <left/>
      <right style="thin">
        <color rgb="FF4C5454"/>
      </right>
      <top style="thin">
        <color rgb="FF4C5454"/>
      </top>
      <bottom style="medium">
        <color rgb="FF4C5454"/>
      </bottom>
      <diagonal/>
    </border>
    <border>
      <left style="thin">
        <color rgb="FFF6EECB"/>
      </left>
      <right/>
      <top/>
      <bottom/>
      <diagonal/>
    </border>
    <border>
      <left style="thin">
        <color rgb="FFF6EECB"/>
      </left>
      <right/>
      <top/>
      <bottom style="medium">
        <color rgb="FF4C5454"/>
      </bottom>
      <diagonal/>
    </border>
    <border>
      <left style="thin">
        <color rgb="FFF6EECB"/>
      </left>
      <right style="thin">
        <color rgb="FFF6EECB"/>
      </right>
      <top/>
      <bottom style="medium">
        <color rgb="FF4C5454"/>
      </bottom>
      <diagonal/>
    </border>
    <border>
      <left/>
      <right style="thin">
        <color rgb="FFF6EECB"/>
      </right>
      <top/>
      <bottom/>
      <diagonal/>
    </border>
    <border>
      <left style="medium">
        <color rgb="FF4C5454"/>
      </left>
      <right/>
      <top style="medium">
        <color rgb="FF4C5454"/>
      </top>
      <bottom style="medium">
        <color rgb="FF4C5454"/>
      </bottom>
      <diagonal/>
    </border>
    <border>
      <left/>
      <right style="medium">
        <color rgb="FF4C5454"/>
      </right>
      <top style="medium">
        <color rgb="FF4C5454"/>
      </top>
      <bottom style="medium">
        <color rgb="FF4C5454"/>
      </bottom>
      <diagonal/>
    </border>
    <border>
      <left/>
      <right/>
      <top style="medium">
        <color rgb="FF4C5454"/>
      </top>
      <bottom style="medium">
        <color rgb="FF4C5454"/>
      </bottom>
      <diagonal/>
    </border>
    <border>
      <left style="thin">
        <color rgb="FF4C5454"/>
      </left>
      <right style="thin">
        <color rgb="FF4C5454"/>
      </right>
      <top/>
      <bottom style="thin">
        <color rgb="FF4C5454"/>
      </bottom>
      <diagonal/>
    </border>
    <border>
      <left style="medium">
        <color rgb="FF4C5454"/>
      </left>
      <right style="thin">
        <color rgb="FF4C5454"/>
      </right>
      <top style="thin">
        <color rgb="FF4C5454"/>
      </top>
      <bottom/>
      <diagonal/>
    </border>
    <border>
      <left style="thin">
        <color rgb="FF4C5454"/>
      </left>
      <right/>
      <top style="thin">
        <color rgb="FF4C5454"/>
      </top>
      <bottom/>
      <diagonal/>
    </border>
    <border>
      <left style="thin">
        <color rgb="FFF6EECB"/>
      </left>
      <right/>
      <top style="medium">
        <color rgb="FF4C5454"/>
      </top>
      <bottom style="medium">
        <color rgb="FF4C5454"/>
      </bottom>
      <diagonal/>
    </border>
    <border>
      <left style="thin">
        <color rgb="FFF6EECB"/>
      </left>
      <right style="medium">
        <color rgb="FF4C5454"/>
      </right>
      <top style="medium">
        <color rgb="FF4C5454"/>
      </top>
      <bottom style="medium">
        <color rgb="FF4C5454"/>
      </bottom>
      <diagonal/>
    </border>
    <border>
      <left style="thin">
        <color rgb="FF4C5454"/>
      </left>
      <right style="thin">
        <color rgb="FF4C5454"/>
      </right>
      <top/>
      <bottom style="medium">
        <color rgb="FF4C5454"/>
      </bottom>
      <diagonal/>
    </border>
    <border>
      <left style="thin">
        <color rgb="FF4C5454"/>
      </left>
      <right style="medium">
        <color rgb="FF4C5454"/>
      </right>
      <top style="thin">
        <color rgb="FF4C5454"/>
      </top>
      <bottom/>
      <diagonal/>
    </border>
    <border>
      <left style="medium">
        <color rgb="FF4C5454"/>
      </left>
      <right/>
      <top/>
      <bottom style="thin">
        <color rgb="FF4C5454"/>
      </bottom>
      <diagonal/>
    </border>
    <border>
      <left/>
      <right style="medium">
        <color rgb="FF4C5454"/>
      </right>
      <top/>
      <bottom style="thin">
        <color rgb="FF4C5454"/>
      </bottom>
      <diagonal/>
    </border>
    <border>
      <left style="thin">
        <color rgb="FF4C5454"/>
      </left>
      <right style="thin">
        <color rgb="FF4C5454"/>
      </right>
      <top style="thin">
        <color rgb="FF4C5454"/>
      </top>
      <bottom/>
      <diagonal/>
    </border>
    <border>
      <left style="medium">
        <color indexed="64"/>
      </left>
      <right style="thin">
        <color rgb="FF4C5454"/>
      </right>
      <top style="medium">
        <color indexed="64"/>
      </top>
      <bottom style="thin">
        <color rgb="FF4C5454"/>
      </bottom>
      <diagonal/>
    </border>
    <border>
      <left style="thin">
        <color rgb="FF4C5454"/>
      </left>
      <right style="thin">
        <color rgb="FF4C5454"/>
      </right>
      <top style="medium">
        <color indexed="64"/>
      </top>
      <bottom style="thin">
        <color rgb="FF4C5454"/>
      </bottom>
      <diagonal/>
    </border>
    <border>
      <left style="thin">
        <color rgb="FF4C5454"/>
      </left>
      <right style="medium">
        <color indexed="64"/>
      </right>
      <top style="medium">
        <color indexed="64"/>
      </top>
      <bottom style="thin">
        <color rgb="FF4C5454"/>
      </bottom>
      <diagonal/>
    </border>
    <border>
      <left style="medium">
        <color indexed="64"/>
      </left>
      <right style="thin">
        <color rgb="FF4C5454"/>
      </right>
      <top style="thin">
        <color rgb="FF4C5454"/>
      </top>
      <bottom style="thin">
        <color rgb="FF4C5454"/>
      </bottom>
      <diagonal/>
    </border>
    <border>
      <left style="thin">
        <color rgb="FF4C5454"/>
      </left>
      <right style="medium">
        <color indexed="64"/>
      </right>
      <top style="thin">
        <color rgb="FF4C5454"/>
      </top>
      <bottom style="thin">
        <color rgb="FF4C5454"/>
      </bottom>
      <diagonal/>
    </border>
    <border>
      <left style="medium">
        <color indexed="64"/>
      </left>
      <right style="thin">
        <color rgb="FF4C5454"/>
      </right>
      <top style="thin">
        <color rgb="FF4C5454"/>
      </top>
      <bottom/>
      <diagonal/>
    </border>
    <border>
      <left style="thin">
        <color rgb="FF4C5454"/>
      </left>
      <right style="medium">
        <color indexed="64"/>
      </right>
      <top style="thin">
        <color rgb="FF4C545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C5454"/>
      </left>
      <right style="thin">
        <color rgb="FF4C5454"/>
      </right>
      <top/>
      <bottom style="medium">
        <color rgb="FF4C5454"/>
      </bottom>
      <diagonal/>
    </border>
    <border>
      <left style="thin">
        <color rgb="FF4C5454"/>
      </left>
      <right style="medium">
        <color rgb="FF4C5454"/>
      </right>
      <top/>
      <bottom style="medium">
        <color rgb="FF4C545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3030"/>
      </top>
      <bottom/>
      <diagonal/>
    </border>
    <border>
      <left style="medium">
        <color rgb="FF262626"/>
      </left>
      <right style="medium">
        <color rgb="FF262626"/>
      </right>
      <top style="medium">
        <color rgb="FF262626"/>
      </top>
      <bottom style="medium">
        <color rgb="FF262626"/>
      </bottom>
      <diagonal/>
    </border>
    <border>
      <left style="medium">
        <color rgb="FF262626"/>
      </left>
      <right style="medium">
        <color rgb="FF262626"/>
      </right>
      <top style="medium">
        <color rgb="FF262626"/>
      </top>
      <bottom/>
      <diagonal/>
    </border>
    <border>
      <left style="medium">
        <color rgb="FF262626"/>
      </left>
      <right style="medium">
        <color rgb="FF262626"/>
      </right>
      <top/>
      <bottom/>
      <diagonal/>
    </border>
    <border>
      <left/>
      <right/>
      <top/>
      <bottom style="medium">
        <color rgb="FF262626"/>
      </bottom>
      <diagonal/>
    </border>
    <border>
      <left style="thin">
        <color rgb="FF4C5454"/>
      </left>
      <right/>
      <top/>
      <bottom style="medium">
        <color rgb="FF262626"/>
      </bottom>
      <diagonal/>
    </border>
    <border>
      <left style="medium">
        <color rgb="FF262626"/>
      </left>
      <right style="thick">
        <color rgb="FF262626"/>
      </right>
      <top/>
      <bottom style="medium">
        <color rgb="FF262626"/>
      </bottom>
      <diagonal/>
    </border>
    <border>
      <left style="medium">
        <color rgb="FF262626"/>
      </left>
      <right style="thick">
        <color rgb="FF262626"/>
      </right>
      <top/>
      <bottom/>
      <diagonal/>
    </border>
    <border>
      <left style="thick">
        <color rgb="FF262626"/>
      </left>
      <right/>
      <top/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0" borderId="0" xfId="0" applyFont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0" fillId="0" borderId="3" xfId="0" applyBorder="1"/>
    <xf numFmtId="0" fontId="2" fillId="4" borderId="10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vertical="center" wrapText="1"/>
    </xf>
    <xf numFmtId="0" fontId="4" fillId="5" borderId="3" xfId="0" applyFont="1" applyFill="1" applyBorder="1" applyAlignment="1">
      <alignment vertical="center"/>
    </xf>
    <xf numFmtId="0" fontId="4" fillId="2" borderId="13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0" fontId="1" fillId="0" borderId="18" xfId="0" applyFont="1" applyBorder="1"/>
    <xf numFmtId="0" fontId="4" fillId="2" borderId="15" xfId="0" applyFont="1" applyFill="1" applyBorder="1" applyAlignment="1">
      <alignment horizontal="left" vertical="center" wrapText="1"/>
    </xf>
    <xf numFmtId="0" fontId="4" fillId="2" borderId="14" xfId="0" applyFont="1" applyFill="1" applyBorder="1" applyAlignment="1">
      <alignment horizontal="left" vertical="center"/>
    </xf>
    <xf numFmtId="0" fontId="0" fillId="0" borderId="18" xfId="0" applyBorder="1"/>
    <xf numFmtId="0" fontId="3" fillId="3" borderId="20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6" fillId="0" borderId="0" xfId="0" applyFont="1"/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vertical="center"/>
    </xf>
    <xf numFmtId="0" fontId="5" fillId="2" borderId="29" xfId="0" applyFont="1" applyFill="1" applyBorder="1" applyAlignment="1">
      <alignment vertical="center"/>
    </xf>
    <xf numFmtId="0" fontId="3" fillId="6" borderId="39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38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vertical="center"/>
    </xf>
    <xf numFmtId="0" fontId="5" fillId="2" borderId="46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left" vertical="center"/>
    </xf>
    <xf numFmtId="0" fontId="5" fillId="5" borderId="29" xfId="0" applyFont="1" applyFill="1" applyBorder="1" applyAlignment="1">
      <alignment horizontal="left" vertical="center"/>
    </xf>
    <xf numFmtId="0" fontId="5" fillId="5" borderId="31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5" fillId="2" borderId="31" xfId="0" applyFont="1" applyFill="1" applyBorder="1" applyAlignment="1">
      <alignment horizontal="left" vertical="center"/>
    </xf>
    <xf numFmtId="0" fontId="5" fillId="2" borderId="31" xfId="0" applyFont="1" applyFill="1" applyBorder="1"/>
    <xf numFmtId="0" fontId="3" fillId="6" borderId="41" xfId="0" applyFont="1" applyFill="1" applyBorder="1" applyAlignment="1">
      <alignment horizontal="center" vertical="center" wrapText="1"/>
    </xf>
    <xf numFmtId="0" fontId="3" fillId="6" borderId="47" xfId="0" applyFont="1" applyFill="1" applyBorder="1" applyAlignment="1">
      <alignment horizontal="center" vertical="center" wrapText="1"/>
    </xf>
    <xf numFmtId="0" fontId="3" fillId="6" borderId="48" xfId="0" applyFont="1" applyFill="1" applyBorder="1" applyAlignment="1">
      <alignment horizontal="center" vertical="center" wrapText="1"/>
    </xf>
    <xf numFmtId="0" fontId="5" fillId="2" borderId="49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30" xfId="0" applyFont="1" applyFill="1" applyBorder="1" applyAlignment="1">
      <alignment horizontal="left" vertical="center"/>
    </xf>
    <xf numFmtId="0" fontId="1" fillId="2" borderId="31" xfId="0" applyFont="1" applyFill="1" applyBorder="1"/>
    <xf numFmtId="0" fontId="5" fillId="2" borderId="50" xfId="0" applyFont="1" applyFill="1" applyBorder="1" applyAlignment="1">
      <alignment horizontal="center" vertical="center"/>
    </xf>
    <xf numFmtId="0" fontId="5" fillId="2" borderId="53" xfId="0" applyFont="1" applyFill="1" applyBorder="1" applyAlignment="1">
      <alignment horizontal="center" vertical="center"/>
    </xf>
    <xf numFmtId="0" fontId="5" fillId="5" borderId="45" xfId="0" applyFont="1" applyFill="1" applyBorder="1" applyAlignment="1">
      <alignment horizontal="left" vertical="center"/>
    </xf>
    <xf numFmtId="0" fontId="5" fillId="5" borderId="53" xfId="0" applyFont="1" applyFill="1" applyBorder="1" applyAlignment="1">
      <alignment horizontal="center" vertical="center"/>
    </xf>
    <xf numFmtId="0" fontId="5" fillId="5" borderId="50" xfId="0" applyFont="1" applyFill="1" applyBorder="1" applyAlignment="1">
      <alignment horizontal="center" vertical="center"/>
    </xf>
    <xf numFmtId="0" fontId="5" fillId="2" borderId="54" xfId="0" applyFont="1" applyFill="1" applyBorder="1" applyAlignment="1">
      <alignment horizontal="left" vertical="center"/>
    </xf>
    <xf numFmtId="0" fontId="5" fillId="2" borderId="55" xfId="0" applyFont="1" applyFill="1" applyBorder="1" applyAlignment="1">
      <alignment horizontal="center" vertical="center"/>
    </xf>
    <xf numFmtId="0" fontId="5" fillId="2" borderId="56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center"/>
    </xf>
    <xf numFmtId="0" fontId="5" fillId="2" borderId="58" xfId="0" applyFont="1" applyFill="1" applyBorder="1" applyAlignment="1">
      <alignment horizontal="center" vertical="center"/>
    </xf>
    <xf numFmtId="0" fontId="5" fillId="2" borderId="59" xfId="0" applyFont="1" applyFill="1" applyBorder="1" applyAlignment="1">
      <alignment horizontal="left" vertical="center"/>
    </xf>
    <xf numFmtId="0" fontId="5" fillId="2" borderId="60" xfId="0" applyFont="1" applyFill="1" applyBorder="1" applyAlignment="1">
      <alignment horizontal="center" vertical="center"/>
    </xf>
    <xf numFmtId="0" fontId="5" fillId="2" borderId="61" xfId="0" applyFont="1" applyFill="1" applyBorder="1" applyAlignment="1">
      <alignment horizontal="left" vertical="center"/>
    </xf>
    <xf numFmtId="0" fontId="5" fillId="2" borderId="62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0" fontId="5" fillId="5" borderId="67" xfId="0" applyFont="1" applyFill="1" applyBorder="1" applyAlignment="1">
      <alignment horizontal="center" vertical="center"/>
    </xf>
    <xf numFmtId="0" fontId="5" fillId="5" borderId="70" xfId="0" applyFont="1" applyFill="1" applyBorder="1" applyAlignment="1">
      <alignment horizontal="left" vertical="center"/>
    </xf>
    <xf numFmtId="0" fontId="5" fillId="5" borderId="71" xfId="0" applyFont="1" applyFill="1" applyBorder="1" applyAlignment="1">
      <alignment horizontal="center" vertical="center"/>
    </xf>
    <xf numFmtId="0" fontId="5" fillId="5" borderId="72" xfId="0" applyFont="1" applyFill="1" applyBorder="1" applyAlignment="1">
      <alignment horizontal="center" vertical="center"/>
    </xf>
    <xf numFmtId="0" fontId="5" fillId="5" borderId="73" xfId="0" applyFont="1" applyFill="1" applyBorder="1" applyAlignment="1">
      <alignment horizontal="left" vertical="center"/>
    </xf>
    <xf numFmtId="0" fontId="5" fillId="5" borderId="74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left" vertical="center"/>
    </xf>
    <xf numFmtId="0" fontId="5" fillId="5" borderId="62" xfId="0" applyFont="1" applyFill="1" applyBorder="1" applyAlignment="1">
      <alignment horizontal="center" vertical="center"/>
    </xf>
    <xf numFmtId="0" fontId="5" fillId="5" borderId="63" xfId="0" applyFont="1" applyFill="1" applyBorder="1" applyAlignment="1">
      <alignment horizontal="center" vertical="center"/>
    </xf>
    <xf numFmtId="0" fontId="5" fillId="2" borderId="75" xfId="0" applyFont="1" applyFill="1" applyBorder="1"/>
    <xf numFmtId="0" fontId="5" fillId="2" borderId="76" xfId="0" applyFont="1" applyFill="1" applyBorder="1" applyAlignment="1">
      <alignment horizontal="center" vertical="center"/>
    </xf>
    <xf numFmtId="0" fontId="5" fillId="2" borderId="77" xfId="0" applyFont="1" applyFill="1" applyBorder="1" applyAlignment="1">
      <alignment horizontal="center" vertical="center"/>
    </xf>
    <xf numFmtId="0" fontId="5" fillId="5" borderId="64" xfId="0" applyFont="1" applyFill="1" applyBorder="1" applyAlignment="1">
      <alignment horizontal="left" vertical="center"/>
    </xf>
    <xf numFmtId="0" fontId="5" fillId="5" borderId="65" xfId="0" applyFont="1" applyFill="1" applyBorder="1" applyAlignment="1">
      <alignment horizontal="center"/>
    </xf>
    <xf numFmtId="0" fontId="5" fillId="5" borderId="66" xfId="0" applyFont="1" applyFill="1" applyBorder="1" applyAlignment="1">
      <alignment horizontal="center"/>
    </xf>
    <xf numFmtId="0" fontId="5" fillId="2" borderId="68" xfId="0" applyFont="1" applyFill="1" applyBorder="1"/>
    <xf numFmtId="0" fontId="5" fillId="2" borderId="69" xfId="0" applyFont="1" applyFill="1" applyBorder="1" applyAlignment="1">
      <alignment horizontal="center" vertical="center"/>
    </xf>
    <xf numFmtId="164" fontId="1" fillId="4" borderId="6" xfId="0" applyNumberFormat="1" applyFont="1" applyFill="1" applyBorder="1" applyProtection="1">
      <protection locked="0"/>
    </xf>
    <xf numFmtId="164" fontId="1" fillId="4" borderId="8" xfId="0" applyNumberFormat="1" applyFont="1" applyFill="1" applyBorder="1" applyProtection="1">
      <protection locked="0"/>
    </xf>
    <xf numFmtId="164" fontId="1" fillId="4" borderId="23" xfId="0" applyNumberFormat="1" applyFont="1" applyFill="1" applyBorder="1" applyProtection="1">
      <protection locked="0"/>
    </xf>
    <xf numFmtId="164" fontId="1" fillId="4" borderId="2" xfId="0" applyNumberFormat="1" applyFont="1" applyFill="1" applyBorder="1" applyProtection="1">
      <protection locked="0"/>
    </xf>
    <xf numFmtId="164" fontId="1" fillId="4" borderId="1" xfId="0" applyNumberFormat="1" applyFont="1" applyFill="1" applyBorder="1" applyProtection="1">
      <protection locked="0"/>
    </xf>
    <xf numFmtId="164" fontId="1" fillId="4" borderId="7" xfId="0" applyNumberFormat="1" applyFont="1" applyFill="1" applyBorder="1" applyProtection="1">
      <protection locked="0"/>
    </xf>
    <xf numFmtId="164" fontId="1" fillId="4" borderId="9" xfId="0" applyNumberFormat="1" applyFont="1" applyFill="1" applyBorder="1" applyProtection="1">
      <protection locked="0"/>
    </xf>
    <xf numFmtId="0" fontId="1" fillId="5" borderId="34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5" fillId="2" borderId="67" xfId="0" applyFont="1" applyFill="1" applyBorder="1" applyAlignment="1">
      <alignment horizontal="center" vertical="center"/>
    </xf>
    <xf numFmtId="0" fontId="5" fillId="2" borderId="70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center" vertical="center"/>
    </xf>
    <xf numFmtId="0" fontId="5" fillId="2" borderId="73" xfId="0" applyFont="1" applyFill="1" applyBorder="1" applyAlignment="1">
      <alignment horizontal="center" vertical="center"/>
    </xf>
    <xf numFmtId="0" fontId="5" fillId="2" borderId="6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2" borderId="67" xfId="0" applyFont="1" applyFill="1" applyBorder="1" applyAlignment="1">
      <alignment horizontal="center" vertical="center"/>
    </xf>
    <xf numFmtId="0" fontId="1" fillId="5" borderId="67" xfId="0" applyFont="1" applyFill="1" applyBorder="1" applyAlignment="1">
      <alignment horizontal="center" vertical="center"/>
    </xf>
    <xf numFmtId="0" fontId="1" fillId="2" borderId="62" xfId="0" applyFont="1" applyFill="1" applyBorder="1" applyAlignment="1">
      <alignment horizontal="center" vertical="center"/>
    </xf>
    <xf numFmtId="0" fontId="1" fillId="5" borderId="62" xfId="0" applyFont="1" applyFill="1" applyBorder="1" applyAlignment="1">
      <alignment horizontal="center" vertical="center"/>
    </xf>
    <xf numFmtId="0" fontId="4" fillId="2" borderId="15" xfId="0" applyFont="1" applyFill="1" applyBorder="1" applyAlignment="1" applyProtection="1">
      <alignment horizontal="left" vertical="center" wrapText="1"/>
      <protection locked="0"/>
    </xf>
    <xf numFmtId="0" fontId="1" fillId="2" borderId="33" xfId="0" applyFont="1" applyFill="1" applyBorder="1" applyAlignment="1" applyProtection="1">
      <alignment horizontal="left"/>
      <protection locked="0"/>
    </xf>
    <xf numFmtId="0" fontId="5" fillId="2" borderId="33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 vertical="center"/>
    </xf>
    <xf numFmtId="164" fontId="0" fillId="0" borderId="0" xfId="0" applyNumberFormat="1" applyProtection="1">
      <protection hidden="1"/>
    </xf>
    <xf numFmtId="0" fontId="0" fillId="0" borderId="78" xfId="0" applyBorder="1"/>
    <xf numFmtId="0" fontId="0" fillId="7" borderId="0" xfId="0" applyFill="1" applyBorder="1"/>
    <xf numFmtId="0" fontId="0" fillId="7" borderId="79" xfId="0" applyFill="1" applyBorder="1"/>
    <xf numFmtId="0" fontId="0" fillId="7" borderId="80" xfId="0" applyFill="1" applyBorder="1"/>
    <xf numFmtId="0" fontId="0" fillId="7" borderId="81" xfId="0" applyFill="1" applyBorder="1"/>
    <xf numFmtId="0" fontId="0" fillId="7" borderId="0" xfId="0" applyFill="1"/>
    <xf numFmtId="0" fontId="0" fillId="7" borderId="83" xfId="0" applyFill="1" applyBorder="1"/>
    <xf numFmtId="0" fontId="0" fillId="7" borderId="85" xfId="0" applyFill="1" applyBorder="1"/>
    <xf numFmtId="0" fontId="0" fillId="7" borderId="84" xfId="0" applyFill="1" applyBorder="1"/>
    <xf numFmtId="0" fontId="0" fillId="0" borderId="86" xfId="0" applyBorder="1"/>
    <xf numFmtId="0" fontId="1" fillId="7" borderId="0" xfId="0" applyFont="1" applyFill="1"/>
    <xf numFmtId="0" fontId="4" fillId="7" borderId="0" xfId="0" applyFont="1" applyFill="1" applyBorder="1" applyAlignment="1">
      <alignment horizontal="left" vertical="center"/>
    </xf>
    <xf numFmtId="0" fontId="1" fillId="7" borderId="83" xfId="0" applyFont="1" applyFill="1" applyBorder="1"/>
    <xf numFmtId="0" fontId="1" fillId="7" borderId="82" xfId="0" applyFont="1" applyFill="1" applyBorder="1"/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 wrapText="1"/>
    </xf>
    <xf numFmtId="0" fontId="3" fillId="6" borderId="40" xfId="0" applyFont="1" applyFill="1" applyBorder="1" applyAlignment="1">
      <alignment horizontal="center" vertical="center" wrapText="1"/>
    </xf>
    <xf numFmtId="0" fontId="3" fillId="6" borderId="40" xfId="0" applyFont="1" applyFill="1" applyBorder="1" applyAlignment="1">
      <alignment horizontal="center" vertical="center"/>
    </xf>
    <xf numFmtId="0" fontId="3" fillId="6" borderId="43" xfId="0" applyFont="1" applyFill="1" applyBorder="1" applyAlignment="1">
      <alignment horizontal="center" vertical="center"/>
    </xf>
    <xf numFmtId="0" fontId="3" fillId="6" borderId="42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D3D3D3"/>
      </font>
    </dxf>
    <dxf>
      <fill>
        <patternFill>
          <bgColor rgb="FF02A27A"/>
        </patternFill>
      </fill>
    </dxf>
    <dxf>
      <fill>
        <patternFill>
          <bgColor rgb="FF06A27A"/>
        </patternFill>
      </fill>
    </dxf>
    <dxf>
      <font>
        <color rgb="FFD3D3D3"/>
      </font>
    </dxf>
    <dxf>
      <fill>
        <patternFill>
          <bgColor rgb="FF02A27A"/>
        </patternFill>
      </fill>
    </dxf>
    <dxf>
      <fill>
        <patternFill>
          <bgColor rgb="FF06A27A"/>
        </patternFill>
      </fill>
    </dxf>
  </dxfs>
  <tableStyles count="0" defaultTableStyle="TableStyleMedium2" defaultPivotStyle="PivotStyleLight16"/>
  <colors>
    <mruColors>
      <color rgb="FFD3D3D3"/>
      <color rgb="FF474747"/>
      <color rgb="FF4C5454"/>
      <color rgb="FF98A2A2"/>
      <color rgb="FF262626"/>
      <color rgb="FF303030"/>
      <color rgb="FF3D3D3D"/>
      <color rgb="FFF6EECB"/>
      <color rgb="FFBD3C35"/>
      <color rgb="FF06A2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>
                <a:latin typeface="Arial Nova Light" panose="020B0304020202020204" pitchFamily="34" charset="0"/>
              </a:rPr>
              <a:t>Number of Fish Caught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Total</c:v>
          </c:tx>
          <c:spPr>
            <a:solidFill>
              <a:sysClr val="windowText" lastClr="000000">
                <a:lumMod val="65000"/>
                <a:lumOff val="35000"/>
              </a:sysClr>
            </a:solidFill>
          </c:spPr>
          <c:dPt>
            <c:idx val="0"/>
            <c:bubble3D val="0"/>
            <c:spPr>
              <a:solidFill>
                <a:srgbClr val="06A27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F5-48C6-9D48-24D52F278C97}"/>
              </c:ext>
            </c:extLst>
          </c:dPt>
          <c:dPt>
            <c:idx val="1"/>
            <c:bubble3D val="0"/>
            <c:spPr>
              <a:solidFill>
                <a:srgbClr val="BD3C3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DF-467F-A4E0-1A866604AD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'Fish Data'!$BG$1:$BH$1</c:f>
              <c:strCache>
                <c:ptCount val="2"/>
                <c:pt idx="0">
                  <c:v>Caught</c:v>
                </c:pt>
                <c:pt idx="1">
                  <c:v>Not Caught</c:v>
                </c:pt>
              </c:strCache>
            </c:strRef>
          </c:cat>
          <c:val>
            <c:numRef>
              <c:f>'Fish Data'!$BG$20:$BH$20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F5-48C6-9D48-24D52F278C9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02178353639111E-2"/>
          <c:y val="0.89934597970198549"/>
          <c:w val="0.87045487204996408"/>
          <c:h val="7.97389847479436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rgbClr val="4C5454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rgbClr val="4C5454"/>
                </a:solidFill>
                <a:latin typeface="Arial Nova Light" panose="020B0304020202020204" pitchFamily="34" charset="0"/>
              </a:rPr>
              <a:t>Number of Fish Caught (by Biome)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rgbClr val="4C5454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Caught</c:v>
          </c:tx>
          <c:spPr>
            <a:solidFill>
              <a:srgbClr val="06A27A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'Fish Data'!$BF$1:$BF$7</c15:sqref>
                  </c15:fullRef>
                </c:ext>
              </c:extLst>
              <c:f>'Fish Data'!$BF$2:$BF$7</c:f>
              <c:strCache>
                <c:ptCount val="6"/>
                <c:pt idx="0">
                  <c:v>River</c:v>
                </c:pt>
                <c:pt idx="1">
                  <c:v>Sea</c:v>
                </c:pt>
                <c:pt idx="2">
                  <c:v>Pond</c:v>
                </c:pt>
                <c:pt idx="3">
                  <c:v>Delta</c:v>
                </c:pt>
                <c:pt idx="4">
                  <c:v>Clifftop</c:v>
                </c:pt>
                <c:pt idx="5">
                  <c:v>Pier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'Fish Data'!$BG$1:$BG$7</c15:sqref>
                  </c15:fullRef>
                </c:ext>
              </c:extLst>
              <c:f>'Fish Data'!$BG$2:$BG$7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BD-4625-AFB4-97F418BB7957}"/>
            </c:ext>
          </c:extLst>
        </c:ser>
        <c:ser>
          <c:idx val="2"/>
          <c:order val="1"/>
          <c:tx>
            <c:v>Not Caught</c:v>
          </c:tx>
          <c:spPr>
            <a:solidFill>
              <a:srgbClr val="BD3C35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'Fish Data'!$BF$1:$BF$7</c15:sqref>
                  </c15:fullRef>
                </c:ext>
              </c:extLst>
              <c:f>'Fish Data'!$BF$2:$BF$7</c:f>
              <c:strCache>
                <c:ptCount val="6"/>
                <c:pt idx="0">
                  <c:v>River</c:v>
                </c:pt>
                <c:pt idx="1">
                  <c:v>Sea</c:v>
                </c:pt>
                <c:pt idx="2">
                  <c:v>Pond</c:v>
                </c:pt>
                <c:pt idx="3">
                  <c:v>Delta</c:v>
                </c:pt>
                <c:pt idx="4">
                  <c:v>Clifftop</c:v>
                </c:pt>
                <c:pt idx="5">
                  <c:v>Pier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'Fish Data'!$BH$1:$BH$7</c15:sqref>
                  </c15:fullRef>
                </c:ext>
              </c:extLst>
              <c:f>'Fish Data'!$BH$2:$BH$7</c:f>
              <c:numCache>
                <c:formatCode>General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12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D-4625-AFB4-97F418BB7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4608352"/>
        <c:axId val="1514490944"/>
      </c:barChart>
      <c:catAx>
        <c:axId val="1514608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14490944"/>
        <c:crosses val="autoZero"/>
        <c:auto val="1"/>
        <c:lblAlgn val="ctr"/>
        <c:lblOffset val="100"/>
        <c:noMultiLvlLbl val="0"/>
      </c:catAx>
      <c:valAx>
        <c:axId val="151449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4C5454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4C5454">
                  <a:alpha val="16000"/>
                </a:srgb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146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</a:rPr>
              <a:t>Number of Fish Caught (by Month)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'Fish Data'!$BG$1</c:f>
              <c:strCache>
                <c:ptCount val="1"/>
                <c:pt idx="0">
                  <c:v>Caught</c:v>
                </c:pt>
              </c:strCache>
            </c:strRef>
          </c:tx>
          <c:spPr>
            <a:solidFill>
              <a:srgbClr val="06A27A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'Fish Data'!$BF$8:$BF$19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'Fish Data'!$BG$8:$BG$19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4-487D-ADA5-373024872B37}"/>
            </c:ext>
          </c:extLst>
        </c:ser>
        <c:ser>
          <c:idx val="1"/>
          <c:order val="1"/>
          <c:tx>
            <c:strRef>
              <c:f>'Fish Data'!$BH$1</c:f>
              <c:strCache>
                <c:ptCount val="1"/>
                <c:pt idx="0">
                  <c:v>Not Caught</c:v>
                </c:pt>
              </c:strCache>
            </c:strRef>
          </c:tx>
          <c:spPr>
            <a:solidFill>
              <a:srgbClr val="BD3C3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'Fish Data'!$BF$8:$BF$19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'Fish Data'!$BH$8:$BH$19</c:f>
              <c:numCache>
                <c:formatCode>General</c:formatCode>
                <c:ptCount val="12"/>
                <c:pt idx="0">
                  <c:v>31</c:v>
                </c:pt>
                <c:pt idx="1">
                  <c:v>31</c:v>
                </c:pt>
                <c:pt idx="2">
                  <c:v>35</c:v>
                </c:pt>
                <c:pt idx="3">
                  <c:v>39</c:v>
                </c:pt>
                <c:pt idx="4">
                  <c:v>44</c:v>
                </c:pt>
                <c:pt idx="5">
                  <c:v>55</c:v>
                </c:pt>
                <c:pt idx="6">
                  <c:v>58</c:v>
                </c:pt>
                <c:pt idx="7">
                  <c:v>60</c:v>
                </c:pt>
                <c:pt idx="8">
                  <c:v>63</c:v>
                </c:pt>
                <c:pt idx="9">
                  <c:v>42</c:v>
                </c:pt>
                <c:pt idx="10">
                  <c:v>37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4-487D-ADA5-373024872B3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</c:dLbls>
        <c:gapWidth val="100"/>
        <c:overlap val="100"/>
        <c:axId val="1561225408"/>
        <c:axId val="1389093744"/>
      </c:barChart>
      <c:catAx>
        <c:axId val="156122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389093744"/>
        <c:crosses val="autoZero"/>
        <c:auto val="1"/>
        <c:lblAlgn val="ctr"/>
        <c:lblOffset val="100"/>
        <c:noMultiLvlLbl val="0"/>
      </c:catAx>
      <c:valAx>
        <c:axId val="13890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612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>
                <a:latin typeface="Arial Nova Light" panose="020B0304020202020204" pitchFamily="34" charset="0"/>
              </a:rPr>
              <a:t>Number of Bugs Caught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Total</c:v>
          </c:tx>
          <c:spPr>
            <a:solidFill>
              <a:srgbClr val="BD3C35"/>
            </a:solidFill>
          </c:spPr>
          <c:dPt>
            <c:idx val="0"/>
            <c:bubble3D val="0"/>
            <c:spPr>
              <a:solidFill>
                <a:srgbClr val="06A27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3D-4710-B6F0-4328A5B9A0B3}"/>
              </c:ext>
            </c:extLst>
          </c:dPt>
          <c:dPt>
            <c:idx val="1"/>
            <c:bubble3D val="0"/>
            <c:spPr>
              <a:solidFill>
                <a:srgbClr val="BD3C3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3D-4710-B6F0-4328A5B9A0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'Bug Data'!$BG$1:$BH$1</c:f>
              <c:strCache>
                <c:ptCount val="2"/>
                <c:pt idx="0">
                  <c:v>Caught</c:v>
                </c:pt>
                <c:pt idx="1">
                  <c:v>Not Caught</c:v>
                </c:pt>
              </c:strCache>
            </c:strRef>
          </c:cat>
          <c:val>
            <c:numRef>
              <c:f>'Bug Data'!$BG$22:$BH$22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3D-4710-B6F0-4328A5B9A0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02178353639111E-2"/>
          <c:y val="0.89934597970198549"/>
          <c:w val="0.87045487204996408"/>
          <c:h val="7.97389847479436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rgbClr val="4C5454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rgbClr val="4C5454"/>
                </a:solidFill>
                <a:latin typeface="Arial Nova Light" panose="020B0304020202020204" pitchFamily="34" charset="0"/>
              </a:rPr>
              <a:t>Number of Bugs Caught (by Biome)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rgbClr val="4C5454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'Bug Data'!$BG$1</c:f>
              <c:strCache>
                <c:ptCount val="1"/>
                <c:pt idx="0">
                  <c:v>Caught</c:v>
                </c:pt>
              </c:strCache>
            </c:strRef>
          </c:tx>
          <c:spPr>
            <a:solidFill>
              <a:srgbClr val="06A27A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'Bug Data'!$BF$2:$BF$9</c:f>
              <c:strCache>
                <c:ptCount val="8"/>
                <c:pt idx="0">
                  <c:v>Flying</c:v>
                </c:pt>
                <c:pt idx="1">
                  <c:v>On Trees</c:v>
                </c:pt>
                <c:pt idx="2">
                  <c:v>On Ground</c:v>
                </c:pt>
                <c:pt idx="3">
                  <c:v>On Flowers</c:v>
                </c:pt>
                <c:pt idx="4">
                  <c:v>On Stumps</c:v>
                </c:pt>
                <c:pt idx="5">
                  <c:v>On Water</c:v>
                </c:pt>
                <c:pt idx="6">
                  <c:v>On Palm Trees</c:v>
                </c:pt>
                <c:pt idx="7">
                  <c:v>Special</c:v>
                </c:pt>
              </c:strCache>
            </c:strRef>
          </c:cat>
          <c:val>
            <c:numRef>
              <c:f>'Bug Data'!$BG$2:$BG$9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D-4F17-A4F8-9E73CC42A535}"/>
            </c:ext>
          </c:extLst>
        </c:ser>
        <c:ser>
          <c:idx val="2"/>
          <c:order val="1"/>
          <c:tx>
            <c:strRef>
              <c:f>'Bug Data'!$BH$1</c:f>
              <c:strCache>
                <c:ptCount val="1"/>
                <c:pt idx="0">
                  <c:v>Not Caught</c:v>
                </c:pt>
              </c:strCache>
            </c:strRef>
          </c:tx>
          <c:spPr>
            <a:solidFill>
              <a:srgbClr val="BD3C35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'Bug Data'!$BF$2:$BF$9</c:f>
              <c:strCache>
                <c:ptCount val="8"/>
                <c:pt idx="0">
                  <c:v>Flying</c:v>
                </c:pt>
                <c:pt idx="1">
                  <c:v>On Trees</c:v>
                </c:pt>
                <c:pt idx="2">
                  <c:v>On Ground</c:v>
                </c:pt>
                <c:pt idx="3">
                  <c:v>On Flowers</c:v>
                </c:pt>
                <c:pt idx="4">
                  <c:v>On Stumps</c:v>
                </c:pt>
                <c:pt idx="5">
                  <c:v>On Water</c:v>
                </c:pt>
                <c:pt idx="6">
                  <c:v>On Palm Trees</c:v>
                </c:pt>
                <c:pt idx="7">
                  <c:v>Special</c:v>
                </c:pt>
              </c:strCache>
            </c:strRef>
          </c:cat>
          <c:val>
            <c:numRef>
              <c:f>'Bug Data'!$BH$2:$BH$9</c:f>
              <c:numCache>
                <c:formatCode>General</c:formatCode>
                <c:ptCount val="8"/>
                <c:pt idx="0">
                  <c:v>20</c:v>
                </c:pt>
                <c:pt idx="1">
                  <c:v>15</c:v>
                </c:pt>
                <c:pt idx="2">
                  <c:v>11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8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D-4F17-A4F8-9E73CC42A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4608352"/>
        <c:axId val="1514490944"/>
      </c:barChart>
      <c:catAx>
        <c:axId val="1514608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14490944"/>
        <c:crosses val="autoZero"/>
        <c:auto val="1"/>
        <c:lblAlgn val="ctr"/>
        <c:lblOffset val="100"/>
        <c:noMultiLvlLbl val="0"/>
      </c:catAx>
      <c:valAx>
        <c:axId val="151449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4C5454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4C5454">
                  <a:alpha val="16000"/>
                </a:srgb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146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</a:rPr>
              <a:t>Number of Bugs Caught (by Month)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'Bug Data'!$BG$1</c:f>
              <c:strCache>
                <c:ptCount val="1"/>
                <c:pt idx="0">
                  <c:v>Caught</c:v>
                </c:pt>
              </c:strCache>
            </c:strRef>
          </c:tx>
          <c:spPr>
            <a:solidFill>
              <a:srgbClr val="06A27A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'Bug Data'!$BF$10:$BF$21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'Bug Data'!$BG$10:$BG$21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E-45A5-B546-CC204DC2071B}"/>
            </c:ext>
          </c:extLst>
        </c:ser>
        <c:ser>
          <c:idx val="1"/>
          <c:order val="1"/>
          <c:tx>
            <c:strRef>
              <c:f>'Bug Data'!$BH$1</c:f>
              <c:strCache>
                <c:ptCount val="1"/>
                <c:pt idx="0">
                  <c:v>Not Caught</c:v>
                </c:pt>
              </c:strCache>
            </c:strRef>
          </c:tx>
          <c:spPr>
            <a:solidFill>
              <a:srgbClr val="BD3C3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'Bug Data'!$BF$10:$BF$21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'Bug Data'!$BH$10:$BH$21</c:f>
              <c:numCache>
                <c:formatCode>General</c:formatCode>
                <c:ptCount val="12"/>
                <c:pt idx="0">
                  <c:v>20</c:v>
                </c:pt>
                <c:pt idx="1">
                  <c:v>21</c:v>
                </c:pt>
                <c:pt idx="2">
                  <c:v>27</c:v>
                </c:pt>
                <c:pt idx="3">
                  <c:v>36</c:v>
                </c:pt>
                <c:pt idx="4">
                  <c:v>43</c:v>
                </c:pt>
                <c:pt idx="5">
                  <c:v>48</c:v>
                </c:pt>
                <c:pt idx="6">
                  <c:v>61</c:v>
                </c:pt>
                <c:pt idx="7">
                  <c:v>63</c:v>
                </c:pt>
                <c:pt idx="8">
                  <c:v>51</c:v>
                </c:pt>
                <c:pt idx="9">
                  <c:v>34</c:v>
                </c:pt>
                <c:pt idx="10">
                  <c:v>27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E-45A5-B546-CC204DC2071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</c:dLbls>
        <c:gapWidth val="100"/>
        <c:overlap val="100"/>
        <c:axId val="1561225408"/>
        <c:axId val="1389093744"/>
      </c:barChart>
      <c:catAx>
        <c:axId val="156122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baseline="0">
                <a:solidFill>
                  <a:srgbClr val="4C5454"/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389093744"/>
        <c:crosses val="autoZero"/>
        <c:auto val="1"/>
        <c:lblAlgn val="ctr"/>
        <c:lblOffset val="100"/>
        <c:noMultiLvlLbl val="0"/>
      </c:catAx>
      <c:valAx>
        <c:axId val="13890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15612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baseline="0">
              <a:solidFill>
                <a:srgbClr val="4C5454"/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>
                <a:latin typeface="Arial Nova Light" panose="020B0304020202020204" pitchFamily="34" charset="0"/>
              </a:rPr>
              <a:t>Number of Fish Models</a:t>
            </a:r>
            <a:r>
              <a:rPr lang="en-US" sz="2000" baseline="0">
                <a:latin typeface="Arial Nova Light" panose="020B0304020202020204" pitchFamily="34" charset="0"/>
              </a:rPr>
              <a:t> Collected</a:t>
            </a:r>
            <a:endParaRPr lang="en-US" sz="2000">
              <a:latin typeface="Arial Nova Light" panose="020B03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'Fish Data'!$BG$1</c:f>
              <c:strCache>
                <c:ptCount val="1"/>
                <c:pt idx="0">
                  <c:v>Caught</c:v>
                </c:pt>
              </c:strCache>
            </c:strRef>
          </c:tx>
          <c:spPr>
            <a:solidFill>
              <a:srgbClr val="06A27A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'Fish Data'!$BF$21</c:f>
              <c:strCache>
                <c:ptCount val="1"/>
                <c:pt idx="0">
                  <c:v>All Models</c:v>
                </c:pt>
              </c:strCache>
            </c:strRef>
          </c:cat>
          <c:val>
            <c:numRef>
              <c:f>'Fish Data'!$BG$21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2-4B48-A238-4466104658D1}"/>
            </c:ext>
          </c:extLst>
        </c:ser>
        <c:ser>
          <c:idx val="1"/>
          <c:order val="1"/>
          <c:tx>
            <c:strRef>
              <c:f>'Fish Data'!$BH$1</c:f>
              <c:strCache>
                <c:ptCount val="1"/>
                <c:pt idx="0">
                  <c:v>Not Caught</c:v>
                </c:pt>
              </c:strCache>
            </c:strRef>
          </c:tx>
          <c:spPr>
            <a:solidFill>
              <a:srgbClr val="BD3C35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'Fish Data'!$BF$21</c:f>
              <c:strCache>
                <c:ptCount val="1"/>
                <c:pt idx="0">
                  <c:v>All Models</c:v>
                </c:pt>
              </c:strCache>
            </c:strRef>
          </c:cat>
          <c:val>
            <c:numRef>
              <c:f>'Fish Data'!$BH$21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A2-4B48-A238-4466104658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4977296"/>
        <c:axId val="2096048320"/>
      </c:barChart>
      <c:catAx>
        <c:axId val="224977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96048320"/>
        <c:crosses val="autoZero"/>
        <c:auto val="1"/>
        <c:lblAlgn val="ctr"/>
        <c:lblOffset val="100"/>
        <c:noMultiLvlLbl val="0"/>
      </c:catAx>
      <c:valAx>
        <c:axId val="209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2249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US" sz="2000">
                <a:latin typeface="Arial Nova Light" panose="020B0304020202020204" pitchFamily="34" charset="0"/>
              </a:rPr>
              <a:t>Number of Bug Models</a:t>
            </a:r>
            <a:r>
              <a:rPr lang="en-US" sz="2000" baseline="0">
                <a:latin typeface="Arial Nova Light" panose="020B0304020202020204" pitchFamily="34" charset="0"/>
              </a:rPr>
              <a:t> Collected</a:t>
            </a:r>
            <a:endParaRPr lang="en-US" sz="2000">
              <a:latin typeface="Arial Nova Light" panose="020B03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'Bug Data'!$BG$1</c:f>
              <c:strCache>
                <c:ptCount val="1"/>
                <c:pt idx="0">
                  <c:v>Caught</c:v>
                </c:pt>
              </c:strCache>
            </c:strRef>
          </c:tx>
          <c:spPr>
            <a:solidFill>
              <a:srgbClr val="06A27A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'Bug Data'!$BF$23</c:f>
              <c:strCache>
                <c:ptCount val="1"/>
                <c:pt idx="0">
                  <c:v>All Models</c:v>
                </c:pt>
              </c:strCache>
            </c:strRef>
          </c:cat>
          <c:val>
            <c:numRef>
              <c:f>'Bug Data'!$BG$23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C-41D2-8E3B-2A542BCEDC88}"/>
            </c:ext>
          </c:extLst>
        </c:ser>
        <c:ser>
          <c:idx val="1"/>
          <c:order val="1"/>
          <c:tx>
            <c:strRef>
              <c:f>'Bug Data'!$BH$1</c:f>
              <c:strCache>
                <c:ptCount val="1"/>
                <c:pt idx="0">
                  <c:v>Not Caught</c:v>
                </c:pt>
              </c:strCache>
            </c:strRef>
          </c:tx>
          <c:spPr>
            <a:solidFill>
              <a:srgbClr val="BD3C35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6EECB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'Bug Data'!$BF$23</c:f>
              <c:strCache>
                <c:ptCount val="1"/>
                <c:pt idx="0">
                  <c:v>All Models</c:v>
                </c:pt>
              </c:strCache>
            </c:strRef>
          </c:cat>
          <c:val>
            <c:numRef>
              <c:f>'Bug Data'!$BH$23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C-41D2-8E3B-2A542BCEDC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4977296"/>
        <c:axId val="2096048320"/>
      </c:barChart>
      <c:catAx>
        <c:axId val="224977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96048320"/>
        <c:crosses val="autoZero"/>
        <c:auto val="1"/>
        <c:lblAlgn val="ctr"/>
        <c:lblOffset val="100"/>
        <c:noMultiLvlLbl val="0"/>
      </c:catAx>
      <c:valAx>
        <c:axId val="209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US"/>
          </a:p>
        </c:txPr>
        <c:crossAx val="2249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6EEC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C$2" lockText="1" noThreeD="1"/>
</file>

<file path=xl/ctrlProps/ctrlProp2.xml><?xml version="1.0" encoding="utf-8"?>
<formControlPr xmlns="http://schemas.microsoft.com/office/spreadsheetml/2009/9/main" objectType="CheckBox" fmlaLink="$C$4" lockText="1" noThreeD="1"/>
</file>

<file path=xl/ctrlProps/ctrlProp3.xml><?xml version="1.0" encoding="utf-8"?>
<formControlPr xmlns="http://schemas.microsoft.com/office/spreadsheetml/2009/9/main" objectType="CheckBox" fmlaLink="$C$5" lockText="1" noThreeD="1"/>
</file>

<file path=xl/ctrlProps/ctrlProp4.xml><?xml version="1.0" encoding="utf-8"?>
<formControlPr xmlns="http://schemas.microsoft.com/office/spreadsheetml/2009/9/main" objectType="CheckBox" fmlaLink="$C$6" lockText="1" noThreeD="1"/>
</file>

<file path=xl/ctrlProps/ctrlProp5.xml><?xml version="1.0" encoding="utf-8"?>
<formControlPr xmlns="http://schemas.microsoft.com/office/spreadsheetml/2009/9/main" objectType="CheckBox" fmlaLink="$C$7" lockText="1" noThreeD="1"/>
</file>

<file path=xl/ctrlProps/ctrlProp6.xml><?xml version="1.0" encoding="utf-8"?>
<formControlPr xmlns="http://schemas.microsoft.com/office/spreadsheetml/2009/9/main" objectType="CheckBox" fmlaLink="$C$8" lockText="1" noThreeD="1"/>
</file>

<file path=xl/ctrlProps/ctrlProp7.xml><?xml version="1.0" encoding="utf-8"?>
<formControlPr xmlns="http://schemas.microsoft.com/office/spreadsheetml/2009/9/main" objectType="CheckBox" fmlaLink="$C$9" lockText="1" noThreeD="1"/>
</file>

<file path=xl/ctrlProps/ctrlProp8.xml><?xml version="1.0" encoding="utf-8"?>
<formControlPr xmlns="http://schemas.microsoft.com/office/spreadsheetml/2009/9/main" objectType="CheckBox" fmlaLink="$C$10" lockText="1" noThreeD="1"/>
</file>

<file path=xl/ctrlProps/ctrlProp9.xml><?xml version="1.0" encoding="utf-8"?>
<formControlPr xmlns="http://schemas.microsoft.com/office/spreadsheetml/2009/9/main" objectType="CheckBox" fmlaLink="$C$11" lockText="1" noThreeD="1"/>
</file>

<file path=xl/ctrlProps/ctrlProp10.xml><?xml version="1.0" encoding="utf-8"?>
<formControlPr xmlns="http://schemas.microsoft.com/office/spreadsheetml/2009/9/main" objectType="CheckBox" fmlaLink="$C$12" lockText="1" noThreeD="1"/>
</file>

<file path=xl/ctrlProps/ctrlProp11.xml><?xml version="1.0" encoding="utf-8"?>
<formControlPr xmlns="http://schemas.microsoft.com/office/spreadsheetml/2009/9/main" objectType="CheckBox" fmlaLink="$C$13" lockText="1" noThreeD="1"/>
</file>

<file path=xl/ctrlProps/ctrlProp12.xml><?xml version="1.0" encoding="utf-8"?>
<formControlPr xmlns="http://schemas.microsoft.com/office/spreadsheetml/2009/9/main" objectType="CheckBox" fmlaLink="$C$14" lockText="1" noThreeD="1"/>
</file>

<file path=xl/ctrlProps/ctrlProp13.xml><?xml version="1.0" encoding="utf-8"?>
<formControlPr xmlns="http://schemas.microsoft.com/office/spreadsheetml/2009/9/main" objectType="CheckBox" fmlaLink="$C$15" lockText="1" noThreeD="1"/>
</file>

<file path=xl/ctrlProps/ctrlProp14.xml><?xml version="1.0" encoding="utf-8"?>
<formControlPr xmlns="http://schemas.microsoft.com/office/spreadsheetml/2009/9/main" objectType="CheckBox" fmlaLink="$C$16" lockText="1" noThreeD="1"/>
</file>

<file path=xl/ctrlProps/ctrlProp15.xml><?xml version="1.0" encoding="utf-8"?>
<formControlPr xmlns="http://schemas.microsoft.com/office/spreadsheetml/2009/9/main" objectType="CheckBox" fmlaLink="$C$17" lockText="1" noThreeD="1"/>
</file>

<file path=xl/ctrlProps/ctrlProp16.xml><?xml version="1.0" encoding="utf-8"?>
<formControlPr xmlns="http://schemas.microsoft.com/office/spreadsheetml/2009/9/main" objectType="CheckBox" fmlaLink="$C$18" lockText="1" noThreeD="1"/>
</file>

<file path=xl/ctrlProps/ctrlProp17.xml><?xml version="1.0" encoding="utf-8"?>
<formControlPr xmlns="http://schemas.microsoft.com/office/spreadsheetml/2009/9/main" objectType="CheckBox" fmlaLink="$C$19" lockText="1" noThreeD="1"/>
</file>

<file path=xl/ctrlProps/ctrlProp18.xml><?xml version="1.0" encoding="utf-8"?>
<formControlPr xmlns="http://schemas.microsoft.com/office/spreadsheetml/2009/9/main" objectType="CheckBox" fmlaLink="$C$20" lockText="1" noThreeD="1"/>
</file>

<file path=xl/ctrlProps/ctrlProp19.xml><?xml version="1.0" encoding="utf-8"?>
<formControlPr xmlns="http://schemas.microsoft.com/office/spreadsheetml/2009/9/main" objectType="CheckBox" fmlaLink="$C$21" lockText="1" noThreeD="1"/>
</file>

<file path=xl/ctrlProps/ctrlProp20.xml><?xml version="1.0" encoding="utf-8"?>
<formControlPr xmlns="http://schemas.microsoft.com/office/spreadsheetml/2009/9/main" objectType="CheckBox" fmlaLink="$C$22" lockText="1" noThreeD="1"/>
</file>

<file path=xl/ctrlProps/ctrlProp21.xml><?xml version="1.0" encoding="utf-8"?>
<formControlPr xmlns="http://schemas.microsoft.com/office/spreadsheetml/2009/9/main" objectType="CheckBox" fmlaLink="$C$23" lockText="1" noThreeD="1"/>
</file>

<file path=xl/ctrlProps/ctrlProp22.xml><?xml version="1.0" encoding="utf-8"?>
<formControlPr xmlns="http://schemas.microsoft.com/office/spreadsheetml/2009/9/main" objectType="CheckBox" fmlaLink="$C$24" lockText="1" noThreeD="1"/>
</file>

<file path=xl/ctrlProps/ctrlProp23.xml><?xml version="1.0" encoding="utf-8"?>
<formControlPr xmlns="http://schemas.microsoft.com/office/spreadsheetml/2009/9/main" objectType="CheckBox" fmlaLink="$C$25" lockText="1" noThreeD="1"/>
</file>

<file path=xl/ctrlProps/ctrlProp24.xml><?xml version="1.0" encoding="utf-8"?>
<formControlPr xmlns="http://schemas.microsoft.com/office/spreadsheetml/2009/9/main" objectType="CheckBox" fmlaLink="$C$26" lockText="1" noThreeD="1"/>
</file>

<file path=xl/ctrlProps/ctrlProp25.xml><?xml version="1.0" encoding="utf-8"?>
<formControlPr xmlns="http://schemas.microsoft.com/office/spreadsheetml/2009/9/main" objectType="CheckBox" fmlaLink="$C$27" lockText="1" noThreeD="1"/>
</file>

<file path=xl/ctrlProps/ctrlProp26.xml><?xml version="1.0" encoding="utf-8"?>
<formControlPr xmlns="http://schemas.microsoft.com/office/spreadsheetml/2009/9/main" objectType="CheckBox" fmlaLink="$C$28" lockText="1" noThreeD="1"/>
</file>

<file path=xl/ctrlProps/ctrlProp27.xml><?xml version="1.0" encoding="utf-8"?>
<formControlPr xmlns="http://schemas.microsoft.com/office/spreadsheetml/2009/9/main" objectType="CheckBox" fmlaLink="$C$29" lockText="1" noThreeD="1"/>
</file>

<file path=xl/ctrlProps/ctrlProp28.xml><?xml version="1.0" encoding="utf-8"?>
<formControlPr xmlns="http://schemas.microsoft.com/office/spreadsheetml/2009/9/main" objectType="CheckBox" fmlaLink="$C$30" lockText="1" noThreeD="1"/>
</file>

<file path=xl/ctrlProps/ctrlProp29.xml><?xml version="1.0" encoding="utf-8"?>
<formControlPr xmlns="http://schemas.microsoft.com/office/spreadsheetml/2009/9/main" objectType="CheckBox" fmlaLink="$C$31" lockText="1" noThreeD="1"/>
</file>

<file path=xl/ctrlProps/ctrlProp30.xml><?xml version="1.0" encoding="utf-8"?>
<formControlPr xmlns="http://schemas.microsoft.com/office/spreadsheetml/2009/9/main" objectType="CheckBox" fmlaLink="$C$32" lockText="1" noThreeD="1"/>
</file>

<file path=xl/ctrlProps/ctrlProp31.xml><?xml version="1.0" encoding="utf-8"?>
<formControlPr xmlns="http://schemas.microsoft.com/office/spreadsheetml/2009/9/main" objectType="CheckBox" fmlaLink="$C$33" lockText="1" noThreeD="1"/>
</file>

<file path=xl/ctrlProps/ctrlProp32.xml><?xml version="1.0" encoding="utf-8"?>
<formControlPr xmlns="http://schemas.microsoft.com/office/spreadsheetml/2009/9/main" objectType="CheckBox" fmlaLink="$C$34" lockText="1" noThreeD="1"/>
</file>

<file path=xl/ctrlProps/ctrlProp33.xml><?xml version="1.0" encoding="utf-8"?>
<formControlPr xmlns="http://schemas.microsoft.com/office/spreadsheetml/2009/9/main" objectType="CheckBox" fmlaLink="$C$35" lockText="1" noThreeD="1"/>
</file>

<file path=xl/ctrlProps/ctrlProp34.xml><?xml version="1.0" encoding="utf-8"?>
<formControlPr xmlns="http://schemas.microsoft.com/office/spreadsheetml/2009/9/main" objectType="CheckBox" fmlaLink="$C$36" lockText="1" noThreeD="1"/>
</file>

<file path=xl/ctrlProps/ctrlProp35.xml><?xml version="1.0" encoding="utf-8"?>
<formControlPr xmlns="http://schemas.microsoft.com/office/spreadsheetml/2009/9/main" objectType="CheckBox" fmlaLink="$C$37" lockText="1" noThreeD="1"/>
</file>

<file path=xl/ctrlProps/ctrlProp36.xml><?xml version="1.0" encoding="utf-8"?>
<formControlPr xmlns="http://schemas.microsoft.com/office/spreadsheetml/2009/9/main" objectType="CheckBox" fmlaLink="$C$38" lockText="1" noThreeD="1"/>
</file>

<file path=xl/ctrlProps/ctrlProp37.xml><?xml version="1.0" encoding="utf-8"?>
<formControlPr xmlns="http://schemas.microsoft.com/office/spreadsheetml/2009/9/main" objectType="CheckBox" fmlaLink="$C$39" lockText="1" noThreeD="1"/>
</file>

<file path=xl/ctrlProps/ctrlProp38.xml><?xml version="1.0" encoding="utf-8"?>
<formControlPr xmlns="http://schemas.microsoft.com/office/spreadsheetml/2009/9/main" objectType="CheckBox" fmlaLink="$C$40" lockText="1" noThreeD="1"/>
</file>

<file path=xl/ctrlProps/ctrlProp39.xml><?xml version="1.0" encoding="utf-8"?>
<formControlPr xmlns="http://schemas.microsoft.com/office/spreadsheetml/2009/9/main" objectType="CheckBox" fmlaLink="$C$41" lockText="1" noThreeD="1"/>
</file>

<file path=xl/ctrlProps/ctrlProp40.xml><?xml version="1.0" encoding="utf-8"?>
<formControlPr xmlns="http://schemas.microsoft.com/office/spreadsheetml/2009/9/main" objectType="CheckBox" fmlaLink="$C$42" lockText="1" noThreeD="1"/>
</file>

<file path=xl/ctrlProps/ctrlProp41.xml><?xml version="1.0" encoding="utf-8"?>
<formControlPr xmlns="http://schemas.microsoft.com/office/spreadsheetml/2009/9/main" objectType="CheckBox" fmlaLink="$C$43" lockText="1" noThreeD="1"/>
</file>

<file path=xl/ctrlProps/ctrlProp42.xml><?xml version="1.0" encoding="utf-8"?>
<formControlPr xmlns="http://schemas.microsoft.com/office/spreadsheetml/2009/9/main" objectType="CheckBox" fmlaLink="$C$44" lockText="1" noThreeD="1"/>
</file>

<file path=xl/ctrlProps/ctrlProp43.xml><?xml version="1.0" encoding="utf-8"?>
<formControlPr xmlns="http://schemas.microsoft.com/office/spreadsheetml/2009/9/main" objectType="CheckBox" fmlaLink="$C$45" lockText="1" noThreeD="1"/>
</file>

<file path=xl/ctrlProps/ctrlProp44.xml><?xml version="1.0" encoding="utf-8"?>
<formControlPr xmlns="http://schemas.microsoft.com/office/spreadsheetml/2009/9/main" objectType="CheckBox" fmlaLink="$C$46" lockText="1" noThreeD="1"/>
</file>

<file path=xl/ctrlProps/ctrlProp45.xml><?xml version="1.0" encoding="utf-8"?>
<formControlPr xmlns="http://schemas.microsoft.com/office/spreadsheetml/2009/9/main" objectType="CheckBox" fmlaLink="$C$47" lockText="1" noThreeD="1"/>
</file>

<file path=xl/ctrlProps/ctrlProp46.xml><?xml version="1.0" encoding="utf-8"?>
<formControlPr xmlns="http://schemas.microsoft.com/office/spreadsheetml/2009/9/main" objectType="CheckBox" fmlaLink="$C$48" lockText="1" noThreeD="1"/>
</file>

<file path=xl/ctrlProps/ctrlProp47.xml><?xml version="1.0" encoding="utf-8"?>
<formControlPr xmlns="http://schemas.microsoft.com/office/spreadsheetml/2009/9/main" objectType="CheckBox" fmlaLink="$C$49" lockText="1" noThreeD="1"/>
</file>

<file path=xl/ctrlProps/ctrlProp48.xml><?xml version="1.0" encoding="utf-8"?>
<formControlPr xmlns="http://schemas.microsoft.com/office/spreadsheetml/2009/9/main" objectType="CheckBox" fmlaLink="$C$50" lockText="1" noThreeD="1"/>
</file>

<file path=xl/ctrlProps/ctrlProp49.xml><?xml version="1.0" encoding="utf-8"?>
<formControlPr xmlns="http://schemas.microsoft.com/office/spreadsheetml/2009/9/main" objectType="CheckBox" fmlaLink="$C$51" lockText="1" noThreeD="1"/>
</file>

<file path=xl/ctrlProps/ctrlProp50.xml><?xml version="1.0" encoding="utf-8"?>
<formControlPr xmlns="http://schemas.microsoft.com/office/spreadsheetml/2009/9/main" objectType="CheckBox" fmlaLink="$C$52" lockText="1" noThreeD="1"/>
</file>

<file path=xl/ctrlProps/ctrlProp51.xml><?xml version="1.0" encoding="utf-8"?>
<formControlPr xmlns="http://schemas.microsoft.com/office/spreadsheetml/2009/9/main" objectType="CheckBox" fmlaLink="$C$53" lockText="1" noThreeD="1"/>
</file>

<file path=xl/ctrlProps/ctrlProp52.xml><?xml version="1.0" encoding="utf-8"?>
<formControlPr xmlns="http://schemas.microsoft.com/office/spreadsheetml/2009/9/main" objectType="CheckBox" fmlaLink="$C$54" lockText="1" noThreeD="1"/>
</file>

<file path=xl/ctrlProps/ctrlProp53.xml><?xml version="1.0" encoding="utf-8"?>
<formControlPr xmlns="http://schemas.microsoft.com/office/spreadsheetml/2009/9/main" objectType="CheckBox" fmlaLink="$C$55" lockText="1" noThreeD="1"/>
</file>

<file path=xl/ctrlProps/ctrlProp54.xml><?xml version="1.0" encoding="utf-8"?>
<formControlPr xmlns="http://schemas.microsoft.com/office/spreadsheetml/2009/9/main" objectType="CheckBox" fmlaLink="$C$56" lockText="1" noThreeD="1"/>
</file>

<file path=xl/ctrlProps/ctrlProp55.xml><?xml version="1.0" encoding="utf-8"?>
<formControlPr xmlns="http://schemas.microsoft.com/office/spreadsheetml/2009/9/main" objectType="CheckBox" fmlaLink="$C$57" lockText="1" noThreeD="1"/>
</file>

<file path=xl/ctrlProps/ctrlProp56.xml><?xml version="1.0" encoding="utf-8"?>
<formControlPr xmlns="http://schemas.microsoft.com/office/spreadsheetml/2009/9/main" objectType="CheckBox" fmlaLink="$C$58" lockText="1" noThreeD="1"/>
</file>

<file path=xl/ctrlProps/ctrlProp57.xml><?xml version="1.0" encoding="utf-8"?>
<formControlPr xmlns="http://schemas.microsoft.com/office/spreadsheetml/2009/9/main" objectType="CheckBox" fmlaLink="$C$59" lockText="1" noThreeD="1"/>
</file>

<file path=xl/ctrlProps/ctrlProp58.xml><?xml version="1.0" encoding="utf-8"?>
<formControlPr xmlns="http://schemas.microsoft.com/office/spreadsheetml/2009/9/main" objectType="CheckBox" fmlaLink="$C$60" lockText="1" noThreeD="1"/>
</file>

<file path=xl/ctrlProps/ctrlProp59.xml><?xml version="1.0" encoding="utf-8"?>
<formControlPr xmlns="http://schemas.microsoft.com/office/spreadsheetml/2009/9/main" objectType="CheckBox" fmlaLink="$C$61" lockText="1" noThreeD="1"/>
</file>

<file path=xl/ctrlProps/ctrlProp60.xml><?xml version="1.0" encoding="utf-8"?>
<formControlPr xmlns="http://schemas.microsoft.com/office/spreadsheetml/2009/9/main" objectType="CheckBox" fmlaLink="$C$62" lockText="1" noThreeD="1"/>
</file>

<file path=xl/ctrlProps/ctrlProp61.xml><?xml version="1.0" encoding="utf-8"?>
<formControlPr xmlns="http://schemas.microsoft.com/office/spreadsheetml/2009/9/main" objectType="CheckBox" fmlaLink="$C$63" lockText="1" noThreeD="1"/>
</file>

<file path=xl/ctrlProps/ctrlProp62.xml><?xml version="1.0" encoding="utf-8"?>
<formControlPr xmlns="http://schemas.microsoft.com/office/spreadsheetml/2009/9/main" objectType="CheckBox" fmlaLink="$C$64" lockText="1" noThreeD="1"/>
</file>

<file path=xl/ctrlProps/ctrlProp63.xml><?xml version="1.0" encoding="utf-8"?>
<formControlPr xmlns="http://schemas.microsoft.com/office/spreadsheetml/2009/9/main" objectType="CheckBox" fmlaLink="$C$65" lockText="1" noThreeD="1"/>
</file>

<file path=xl/ctrlProps/ctrlProp64.xml><?xml version="1.0" encoding="utf-8"?>
<formControlPr xmlns="http://schemas.microsoft.com/office/spreadsheetml/2009/9/main" objectType="CheckBox" fmlaLink="$C$66" lockText="1" noThreeD="1"/>
</file>

<file path=xl/ctrlProps/ctrlProp65.xml><?xml version="1.0" encoding="utf-8"?>
<formControlPr xmlns="http://schemas.microsoft.com/office/spreadsheetml/2009/9/main" objectType="CheckBox" fmlaLink="$C$67" lockText="1" noThreeD="1"/>
</file>

<file path=xl/ctrlProps/ctrlProp66.xml><?xml version="1.0" encoding="utf-8"?>
<formControlPr xmlns="http://schemas.microsoft.com/office/spreadsheetml/2009/9/main" objectType="CheckBox" fmlaLink="$C$68" lockText="1" noThreeD="1"/>
</file>

<file path=xl/ctrlProps/ctrlProp67.xml><?xml version="1.0" encoding="utf-8"?>
<formControlPr xmlns="http://schemas.microsoft.com/office/spreadsheetml/2009/9/main" objectType="CheckBox" fmlaLink="$C$69" lockText="1" noThreeD="1"/>
</file>

<file path=xl/ctrlProps/ctrlProp68.xml><?xml version="1.0" encoding="utf-8"?>
<formControlPr xmlns="http://schemas.microsoft.com/office/spreadsheetml/2009/9/main" objectType="CheckBox" fmlaLink="$C$70" lockText="1" noThreeD="1"/>
</file>

<file path=xl/ctrlProps/ctrlProp69.xml><?xml version="1.0" encoding="utf-8"?>
<formControlPr xmlns="http://schemas.microsoft.com/office/spreadsheetml/2009/9/main" objectType="CheckBox" fmlaLink="$C$71" lockText="1" noThreeD="1"/>
</file>

<file path=xl/ctrlProps/ctrlProp70.xml><?xml version="1.0" encoding="utf-8"?>
<formControlPr xmlns="http://schemas.microsoft.com/office/spreadsheetml/2009/9/main" objectType="CheckBox" fmlaLink="$C$72" lockText="1" noThreeD="1"/>
</file>

<file path=xl/ctrlProps/ctrlProp71.xml><?xml version="1.0" encoding="utf-8"?>
<formControlPr xmlns="http://schemas.microsoft.com/office/spreadsheetml/2009/9/main" objectType="CheckBox" fmlaLink="$C$73" lockText="1" noThreeD="1"/>
</file>

<file path=xl/ctrlProps/ctrlProp72.xml><?xml version="1.0" encoding="utf-8"?>
<formControlPr xmlns="http://schemas.microsoft.com/office/spreadsheetml/2009/9/main" objectType="CheckBox" fmlaLink="$C$74" lockText="1" noThreeD="1"/>
</file>

<file path=xl/ctrlProps/ctrlProp73.xml><?xml version="1.0" encoding="utf-8"?>
<formControlPr xmlns="http://schemas.microsoft.com/office/spreadsheetml/2009/9/main" objectType="CheckBox" fmlaLink="$C$75" lockText="1" noThreeD="1"/>
</file>

<file path=xl/ctrlProps/ctrlProp74.xml><?xml version="1.0" encoding="utf-8"?>
<formControlPr xmlns="http://schemas.microsoft.com/office/spreadsheetml/2009/9/main" objectType="CheckBox" fmlaLink="$C$76" lockText="1" noThreeD="1"/>
</file>

<file path=xl/ctrlProps/ctrlProp75.xml><?xml version="1.0" encoding="utf-8"?>
<formControlPr xmlns="http://schemas.microsoft.com/office/spreadsheetml/2009/9/main" objectType="CheckBox" fmlaLink="$C$77" lockText="1" noThreeD="1"/>
</file>

<file path=xl/ctrlProps/ctrlProp76.xml><?xml version="1.0" encoding="utf-8"?>
<formControlPr xmlns="http://schemas.microsoft.com/office/spreadsheetml/2009/9/main" objectType="CheckBox" fmlaLink="$C$78" lockText="1" noThreeD="1"/>
</file>

<file path=xl/ctrlProps/ctrlProp77.xml><?xml version="1.0" encoding="utf-8"?>
<formControlPr xmlns="http://schemas.microsoft.com/office/spreadsheetml/2009/9/main" objectType="CheckBox" fmlaLink="$C$79" lockText="1" noThreeD="1"/>
</file>

<file path=xl/ctrlProps/ctrlProp78.xml><?xml version="1.0" encoding="utf-8"?>
<formControlPr xmlns="http://schemas.microsoft.com/office/spreadsheetml/2009/9/main" objectType="CheckBox" fmlaLink="$C$80" lockText="1" noThreeD="1"/>
</file>

<file path=xl/ctrlProps/ctrlProp79.xml><?xml version="1.0" encoding="utf-8"?>
<formControlPr xmlns="http://schemas.microsoft.com/office/spreadsheetml/2009/9/main" objectType="CheckBox" fmlaLink="$C$81" lockText="1" noThreeD="1"/>
</file>

<file path=xl/ctrlProps/ctrlProp80.xml><?xml version="1.0" encoding="utf-8"?>
<formControlPr xmlns="http://schemas.microsoft.com/office/spreadsheetml/2009/9/main" objectType="CheckBox" fmlaLink="$D$2" lockText="1" noThreeD="1"/>
</file>

<file path=xl/ctrlProps/ctrlProp81.xml><?xml version="1.0" encoding="utf-8"?>
<formControlPr xmlns="http://schemas.microsoft.com/office/spreadsheetml/2009/9/main" objectType="CheckBox" fmlaLink="$D$3" lockText="1" noThreeD="1"/>
</file>

<file path=xl/ctrlProps/ctrlProp82.xml><?xml version="1.0" encoding="utf-8"?>
<formControlPr xmlns="http://schemas.microsoft.com/office/spreadsheetml/2009/9/main" objectType="CheckBox" fmlaLink="$D$4" lockText="1" noThreeD="1"/>
</file>

<file path=xl/ctrlProps/ctrlProp83.xml><?xml version="1.0" encoding="utf-8"?>
<formControlPr xmlns="http://schemas.microsoft.com/office/spreadsheetml/2009/9/main" objectType="CheckBox" fmlaLink="$D$5" lockText="1" noThreeD="1"/>
</file>

<file path=xl/ctrlProps/ctrlProp84.xml><?xml version="1.0" encoding="utf-8"?>
<formControlPr xmlns="http://schemas.microsoft.com/office/spreadsheetml/2009/9/main" objectType="CheckBox" fmlaLink="$D$6" lockText="1" noThreeD="1"/>
</file>

<file path=xl/ctrlProps/ctrlProp85.xml><?xml version="1.0" encoding="utf-8"?>
<formControlPr xmlns="http://schemas.microsoft.com/office/spreadsheetml/2009/9/main" objectType="CheckBox" fmlaLink="$D$7" lockText="1" noThreeD="1"/>
</file>

<file path=xl/ctrlProps/ctrlProp86.xml><?xml version="1.0" encoding="utf-8"?>
<formControlPr xmlns="http://schemas.microsoft.com/office/spreadsheetml/2009/9/main" objectType="CheckBox" fmlaLink="$D$8" lockText="1" noThreeD="1"/>
</file>

<file path=xl/ctrlProps/ctrlProp87.xml><?xml version="1.0" encoding="utf-8"?>
<formControlPr xmlns="http://schemas.microsoft.com/office/spreadsheetml/2009/9/main" objectType="CheckBox" fmlaLink="$D$9" lockText="1" noThreeD="1"/>
</file>

<file path=xl/ctrlProps/ctrlProp88.xml><?xml version="1.0" encoding="utf-8"?>
<formControlPr xmlns="http://schemas.microsoft.com/office/spreadsheetml/2009/9/main" objectType="CheckBox" fmlaLink="$D$10" lockText="1" noThreeD="1"/>
</file>

<file path=xl/ctrlProps/ctrlProp89.xml><?xml version="1.0" encoding="utf-8"?>
<formControlPr xmlns="http://schemas.microsoft.com/office/spreadsheetml/2009/9/main" objectType="CheckBox" fmlaLink="$D$11" lockText="1" noThreeD="1"/>
</file>

<file path=xl/ctrlProps/ctrlProp90.xml><?xml version="1.0" encoding="utf-8"?>
<formControlPr xmlns="http://schemas.microsoft.com/office/spreadsheetml/2009/9/main" objectType="CheckBox" fmlaLink="$D$12" lockText="1" noThreeD="1"/>
</file>

<file path=xl/ctrlProps/ctrlProp91.xml><?xml version="1.0" encoding="utf-8"?>
<formControlPr xmlns="http://schemas.microsoft.com/office/spreadsheetml/2009/9/main" objectType="CheckBox" fmlaLink="$D$13" lockText="1" noThreeD="1"/>
</file>

<file path=xl/ctrlProps/ctrlProp92.xml><?xml version="1.0" encoding="utf-8"?>
<formControlPr xmlns="http://schemas.microsoft.com/office/spreadsheetml/2009/9/main" objectType="CheckBox" fmlaLink="$D$14" lockText="1" noThreeD="1"/>
</file>

<file path=xl/ctrlProps/ctrlProp93.xml><?xml version="1.0" encoding="utf-8"?>
<formControlPr xmlns="http://schemas.microsoft.com/office/spreadsheetml/2009/9/main" objectType="CheckBox" fmlaLink="$D$15" lockText="1" noThreeD="1"/>
</file>

<file path=xl/ctrlProps/ctrlProp94.xml><?xml version="1.0" encoding="utf-8"?>
<formControlPr xmlns="http://schemas.microsoft.com/office/spreadsheetml/2009/9/main" objectType="CheckBox" fmlaLink="$D$16" lockText="1" noThreeD="1"/>
</file>

<file path=xl/ctrlProps/ctrlProp95.xml><?xml version="1.0" encoding="utf-8"?>
<formControlPr xmlns="http://schemas.microsoft.com/office/spreadsheetml/2009/9/main" objectType="CheckBox" fmlaLink="$D$17" lockText="1" noThreeD="1"/>
</file>

<file path=xl/ctrlProps/ctrlProp96.xml><?xml version="1.0" encoding="utf-8"?>
<formControlPr xmlns="http://schemas.microsoft.com/office/spreadsheetml/2009/9/main" objectType="CheckBox" fmlaLink="$D$18" lockText="1" noThreeD="1"/>
</file>

<file path=xl/ctrlProps/ctrlProp97.xml><?xml version="1.0" encoding="utf-8"?>
<formControlPr xmlns="http://schemas.microsoft.com/office/spreadsheetml/2009/9/main" objectType="CheckBox" fmlaLink="$D$19" lockText="1" noThreeD="1"/>
</file>

<file path=xl/ctrlProps/ctrlProp98.xml><?xml version="1.0" encoding="utf-8"?>
<formControlPr xmlns="http://schemas.microsoft.com/office/spreadsheetml/2009/9/main" objectType="CheckBox" fmlaLink="$D$20" lockText="1" noThreeD="1"/>
</file>

<file path=xl/ctrlProps/ctrlProp99.xml><?xml version="1.0" encoding="utf-8"?>
<formControlPr xmlns="http://schemas.microsoft.com/office/spreadsheetml/2009/9/main" objectType="CheckBox" fmlaLink="$D$21" lockText="1" noThreeD="1"/>
</file>

<file path=xl/ctrlProps/ctrlProp100.xml><?xml version="1.0" encoding="utf-8"?>
<formControlPr xmlns="http://schemas.microsoft.com/office/spreadsheetml/2009/9/main" objectType="CheckBox" fmlaLink="$D$22" lockText="1" noThreeD="1"/>
</file>

<file path=xl/ctrlProps/ctrlProp101.xml><?xml version="1.0" encoding="utf-8"?>
<formControlPr xmlns="http://schemas.microsoft.com/office/spreadsheetml/2009/9/main" objectType="CheckBox" fmlaLink="$D$23" lockText="1" noThreeD="1"/>
</file>

<file path=xl/ctrlProps/ctrlProp102.xml><?xml version="1.0" encoding="utf-8"?>
<formControlPr xmlns="http://schemas.microsoft.com/office/spreadsheetml/2009/9/main" objectType="CheckBox" fmlaLink="$D$24" lockText="1" noThreeD="1"/>
</file>

<file path=xl/ctrlProps/ctrlProp103.xml><?xml version="1.0" encoding="utf-8"?>
<formControlPr xmlns="http://schemas.microsoft.com/office/spreadsheetml/2009/9/main" objectType="CheckBox" fmlaLink="$D$25" lockText="1" noThreeD="1"/>
</file>

<file path=xl/ctrlProps/ctrlProp104.xml><?xml version="1.0" encoding="utf-8"?>
<formControlPr xmlns="http://schemas.microsoft.com/office/spreadsheetml/2009/9/main" objectType="CheckBox" fmlaLink="$D$26" lockText="1" noThreeD="1"/>
</file>

<file path=xl/ctrlProps/ctrlProp105.xml><?xml version="1.0" encoding="utf-8"?>
<formControlPr xmlns="http://schemas.microsoft.com/office/spreadsheetml/2009/9/main" objectType="CheckBox" fmlaLink="$D$27" lockText="1" noThreeD="1"/>
</file>

<file path=xl/ctrlProps/ctrlProp106.xml><?xml version="1.0" encoding="utf-8"?>
<formControlPr xmlns="http://schemas.microsoft.com/office/spreadsheetml/2009/9/main" objectType="CheckBox" fmlaLink="$D$28" lockText="1" noThreeD="1"/>
</file>

<file path=xl/ctrlProps/ctrlProp107.xml><?xml version="1.0" encoding="utf-8"?>
<formControlPr xmlns="http://schemas.microsoft.com/office/spreadsheetml/2009/9/main" objectType="CheckBox" fmlaLink="$D$29" lockText="1" noThreeD="1"/>
</file>

<file path=xl/ctrlProps/ctrlProp108.xml><?xml version="1.0" encoding="utf-8"?>
<formControlPr xmlns="http://schemas.microsoft.com/office/spreadsheetml/2009/9/main" objectType="CheckBox" fmlaLink="$D$30" lockText="1" noThreeD="1"/>
</file>

<file path=xl/ctrlProps/ctrlProp109.xml><?xml version="1.0" encoding="utf-8"?>
<formControlPr xmlns="http://schemas.microsoft.com/office/spreadsheetml/2009/9/main" objectType="CheckBox" fmlaLink="$D$31" lockText="1" noThreeD="1"/>
</file>

<file path=xl/ctrlProps/ctrlProp110.xml><?xml version="1.0" encoding="utf-8"?>
<formControlPr xmlns="http://schemas.microsoft.com/office/spreadsheetml/2009/9/main" objectType="CheckBox" fmlaLink="$D$32" lockText="1" noThreeD="1"/>
</file>

<file path=xl/ctrlProps/ctrlProp111.xml><?xml version="1.0" encoding="utf-8"?>
<formControlPr xmlns="http://schemas.microsoft.com/office/spreadsheetml/2009/9/main" objectType="CheckBox" fmlaLink="$D$33" lockText="1" noThreeD="1"/>
</file>

<file path=xl/ctrlProps/ctrlProp112.xml><?xml version="1.0" encoding="utf-8"?>
<formControlPr xmlns="http://schemas.microsoft.com/office/spreadsheetml/2009/9/main" objectType="CheckBox" fmlaLink="$D$34" lockText="1" noThreeD="1"/>
</file>

<file path=xl/ctrlProps/ctrlProp113.xml><?xml version="1.0" encoding="utf-8"?>
<formControlPr xmlns="http://schemas.microsoft.com/office/spreadsheetml/2009/9/main" objectType="CheckBox" fmlaLink="$D$35" lockText="1" noThreeD="1"/>
</file>

<file path=xl/ctrlProps/ctrlProp114.xml><?xml version="1.0" encoding="utf-8"?>
<formControlPr xmlns="http://schemas.microsoft.com/office/spreadsheetml/2009/9/main" objectType="CheckBox" fmlaLink="$D$36" lockText="1" noThreeD="1"/>
</file>

<file path=xl/ctrlProps/ctrlProp115.xml><?xml version="1.0" encoding="utf-8"?>
<formControlPr xmlns="http://schemas.microsoft.com/office/spreadsheetml/2009/9/main" objectType="CheckBox" fmlaLink="$D$37" lockText="1" noThreeD="1"/>
</file>

<file path=xl/ctrlProps/ctrlProp116.xml><?xml version="1.0" encoding="utf-8"?>
<formControlPr xmlns="http://schemas.microsoft.com/office/spreadsheetml/2009/9/main" objectType="CheckBox" fmlaLink="$D$38" lockText="1" noThreeD="1"/>
</file>

<file path=xl/ctrlProps/ctrlProp117.xml><?xml version="1.0" encoding="utf-8"?>
<formControlPr xmlns="http://schemas.microsoft.com/office/spreadsheetml/2009/9/main" objectType="CheckBox" fmlaLink="$D$39" lockText="1" noThreeD="1"/>
</file>

<file path=xl/ctrlProps/ctrlProp118.xml><?xml version="1.0" encoding="utf-8"?>
<formControlPr xmlns="http://schemas.microsoft.com/office/spreadsheetml/2009/9/main" objectType="CheckBox" fmlaLink="$D$40" lockText="1" noThreeD="1"/>
</file>

<file path=xl/ctrlProps/ctrlProp119.xml><?xml version="1.0" encoding="utf-8"?>
<formControlPr xmlns="http://schemas.microsoft.com/office/spreadsheetml/2009/9/main" objectType="CheckBox" fmlaLink="$D$41" lockText="1" noThreeD="1"/>
</file>

<file path=xl/ctrlProps/ctrlProp120.xml><?xml version="1.0" encoding="utf-8"?>
<formControlPr xmlns="http://schemas.microsoft.com/office/spreadsheetml/2009/9/main" objectType="CheckBox" fmlaLink="$D$42" lockText="1" noThreeD="1"/>
</file>

<file path=xl/ctrlProps/ctrlProp121.xml><?xml version="1.0" encoding="utf-8"?>
<formControlPr xmlns="http://schemas.microsoft.com/office/spreadsheetml/2009/9/main" objectType="CheckBox" fmlaLink="$D$43" lockText="1" noThreeD="1"/>
</file>

<file path=xl/ctrlProps/ctrlProp122.xml><?xml version="1.0" encoding="utf-8"?>
<formControlPr xmlns="http://schemas.microsoft.com/office/spreadsheetml/2009/9/main" objectType="CheckBox" fmlaLink="$D$44" lockText="1" noThreeD="1"/>
</file>

<file path=xl/ctrlProps/ctrlProp123.xml><?xml version="1.0" encoding="utf-8"?>
<formControlPr xmlns="http://schemas.microsoft.com/office/spreadsheetml/2009/9/main" objectType="CheckBox" fmlaLink="$D$45" lockText="1" noThreeD="1"/>
</file>

<file path=xl/ctrlProps/ctrlProp124.xml><?xml version="1.0" encoding="utf-8"?>
<formControlPr xmlns="http://schemas.microsoft.com/office/spreadsheetml/2009/9/main" objectType="CheckBox" fmlaLink="$D$46" lockText="1" noThreeD="1"/>
</file>

<file path=xl/ctrlProps/ctrlProp125.xml><?xml version="1.0" encoding="utf-8"?>
<formControlPr xmlns="http://schemas.microsoft.com/office/spreadsheetml/2009/9/main" objectType="CheckBox" fmlaLink="$D$47" lockText="1" noThreeD="1"/>
</file>

<file path=xl/ctrlProps/ctrlProp126.xml><?xml version="1.0" encoding="utf-8"?>
<formControlPr xmlns="http://schemas.microsoft.com/office/spreadsheetml/2009/9/main" objectType="CheckBox" fmlaLink="$D$48" lockText="1" noThreeD="1"/>
</file>

<file path=xl/ctrlProps/ctrlProp127.xml><?xml version="1.0" encoding="utf-8"?>
<formControlPr xmlns="http://schemas.microsoft.com/office/spreadsheetml/2009/9/main" objectType="CheckBox" fmlaLink="$D$49" lockText="1" noThreeD="1"/>
</file>

<file path=xl/ctrlProps/ctrlProp128.xml><?xml version="1.0" encoding="utf-8"?>
<formControlPr xmlns="http://schemas.microsoft.com/office/spreadsheetml/2009/9/main" objectType="CheckBox" fmlaLink="$D$50" lockText="1" noThreeD="1"/>
</file>

<file path=xl/ctrlProps/ctrlProp129.xml><?xml version="1.0" encoding="utf-8"?>
<formControlPr xmlns="http://schemas.microsoft.com/office/spreadsheetml/2009/9/main" objectType="CheckBox" fmlaLink="$D$51" lockText="1" noThreeD="1"/>
</file>

<file path=xl/ctrlProps/ctrlProp130.xml><?xml version="1.0" encoding="utf-8"?>
<formControlPr xmlns="http://schemas.microsoft.com/office/spreadsheetml/2009/9/main" objectType="CheckBox" fmlaLink="$D$52" lockText="1" noThreeD="1"/>
</file>

<file path=xl/ctrlProps/ctrlProp131.xml><?xml version="1.0" encoding="utf-8"?>
<formControlPr xmlns="http://schemas.microsoft.com/office/spreadsheetml/2009/9/main" objectType="CheckBox" fmlaLink="$D$53" lockText="1" noThreeD="1"/>
</file>

<file path=xl/ctrlProps/ctrlProp132.xml><?xml version="1.0" encoding="utf-8"?>
<formControlPr xmlns="http://schemas.microsoft.com/office/spreadsheetml/2009/9/main" objectType="CheckBox" fmlaLink="$D$54" lockText="1" noThreeD="1"/>
</file>

<file path=xl/ctrlProps/ctrlProp133.xml><?xml version="1.0" encoding="utf-8"?>
<formControlPr xmlns="http://schemas.microsoft.com/office/spreadsheetml/2009/9/main" objectType="CheckBox" fmlaLink="$D$55" lockText="1" noThreeD="1"/>
</file>

<file path=xl/ctrlProps/ctrlProp134.xml><?xml version="1.0" encoding="utf-8"?>
<formControlPr xmlns="http://schemas.microsoft.com/office/spreadsheetml/2009/9/main" objectType="CheckBox" fmlaLink="$D$56" lockText="1" noThreeD="1"/>
</file>

<file path=xl/ctrlProps/ctrlProp135.xml><?xml version="1.0" encoding="utf-8"?>
<formControlPr xmlns="http://schemas.microsoft.com/office/spreadsheetml/2009/9/main" objectType="CheckBox" fmlaLink="$D$57" lockText="1" noThreeD="1"/>
</file>

<file path=xl/ctrlProps/ctrlProp136.xml><?xml version="1.0" encoding="utf-8"?>
<formControlPr xmlns="http://schemas.microsoft.com/office/spreadsheetml/2009/9/main" objectType="CheckBox" fmlaLink="$D$58" lockText="1" noThreeD="1"/>
</file>

<file path=xl/ctrlProps/ctrlProp137.xml><?xml version="1.0" encoding="utf-8"?>
<formControlPr xmlns="http://schemas.microsoft.com/office/spreadsheetml/2009/9/main" objectType="CheckBox" fmlaLink="$D$59" lockText="1" noThreeD="1"/>
</file>

<file path=xl/ctrlProps/ctrlProp138.xml><?xml version="1.0" encoding="utf-8"?>
<formControlPr xmlns="http://schemas.microsoft.com/office/spreadsheetml/2009/9/main" objectType="CheckBox" fmlaLink="$D$60" lockText="1" noThreeD="1"/>
</file>

<file path=xl/ctrlProps/ctrlProp139.xml><?xml version="1.0" encoding="utf-8"?>
<formControlPr xmlns="http://schemas.microsoft.com/office/spreadsheetml/2009/9/main" objectType="CheckBox" fmlaLink="$D$61" lockText="1" noThreeD="1"/>
</file>

<file path=xl/ctrlProps/ctrlProp140.xml><?xml version="1.0" encoding="utf-8"?>
<formControlPr xmlns="http://schemas.microsoft.com/office/spreadsheetml/2009/9/main" objectType="CheckBox" fmlaLink="$D$62" lockText="1" noThreeD="1"/>
</file>

<file path=xl/ctrlProps/ctrlProp141.xml><?xml version="1.0" encoding="utf-8"?>
<formControlPr xmlns="http://schemas.microsoft.com/office/spreadsheetml/2009/9/main" objectType="CheckBox" fmlaLink="$D$63" lockText="1" noThreeD="1"/>
</file>

<file path=xl/ctrlProps/ctrlProp142.xml><?xml version="1.0" encoding="utf-8"?>
<formControlPr xmlns="http://schemas.microsoft.com/office/spreadsheetml/2009/9/main" objectType="CheckBox" fmlaLink="$D$64" lockText="1" noThreeD="1"/>
</file>

<file path=xl/ctrlProps/ctrlProp143.xml><?xml version="1.0" encoding="utf-8"?>
<formControlPr xmlns="http://schemas.microsoft.com/office/spreadsheetml/2009/9/main" objectType="CheckBox" fmlaLink="$D$65" lockText="1" noThreeD="1"/>
</file>

<file path=xl/ctrlProps/ctrlProp144.xml><?xml version="1.0" encoding="utf-8"?>
<formControlPr xmlns="http://schemas.microsoft.com/office/spreadsheetml/2009/9/main" objectType="CheckBox" fmlaLink="$D$66" lockText="1" noThreeD="1"/>
</file>

<file path=xl/ctrlProps/ctrlProp145.xml><?xml version="1.0" encoding="utf-8"?>
<formControlPr xmlns="http://schemas.microsoft.com/office/spreadsheetml/2009/9/main" objectType="CheckBox" fmlaLink="$D$67" lockText="1" noThreeD="1"/>
</file>

<file path=xl/ctrlProps/ctrlProp146.xml><?xml version="1.0" encoding="utf-8"?>
<formControlPr xmlns="http://schemas.microsoft.com/office/spreadsheetml/2009/9/main" objectType="CheckBox" fmlaLink="$D$68" lockText="1" noThreeD="1"/>
</file>

<file path=xl/ctrlProps/ctrlProp147.xml><?xml version="1.0" encoding="utf-8"?>
<formControlPr xmlns="http://schemas.microsoft.com/office/spreadsheetml/2009/9/main" objectType="CheckBox" fmlaLink="$D$69" lockText="1" noThreeD="1"/>
</file>

<file path=xl/ctrlProps/ctrlProp148.xml><?xml version="1.0" encoding="utf-8"?>
<formControlPr xmlns="http://schemas.microsoft.com/office/spreadsheetml/2009/9/main" objectType="CheckBox" fmlaLink="$D$70" lockText="1" noThreeD="1"/>
</file>

<file path=xl/ctrlProps/ctrlProp149.xml><?xml version="1.0" encoding="utf-8"?>
<formControlPr xmlns="http://schemas.microsoft.com/office/spreadsheetml/2009/9/main" objectType="CheckBox" fmlaLink="$D$71" lockText="1" noThreeD="1"/>
</file>

<file path=xl/ctrlProps/ctrlProp150.xml><?xml version="1.0" encoding="utf-8"?>
<formControlPr xmlns="http://schemas.microsoft.com/office/spreadsheetml/2009/9/main" objectType="CheckBox" fmlaLink="$D$72" lockText="1" noThreeD="1"/>
</file>

<file path=xl/ctrlProps/ctrlProp151.xml><?xml version="1.0" encoding="utf-8"?>
<formControlPr xmlns="http://schemas.microsoft.com/office/spreadsheetml/2009/9/main" objectType="CheckBox" fmlaLink="$D$73" lockText="1" noThreeD="1"/>
</file>

<file path=xl/ctrlProps/ctrlProp152.xml><?xml version="1.0" encoding="utf-8"?>
<formControlPr xmlns="http://schemas.microsoft.com/office/spreadsheetml/2009/9/main" objectType="CheckBox" fmlaLink="$D$74" lockText="1" noThreeD="1"/>
</file>

<file path=xl/ctrlProps/ctrlProp153.xml><?xml version="1.0" encoding="utf-8"?>
<formControlPr xmlns="http://schemas.microsoft.com/office/spreadsheetml/2009/9/main" objectType="CheckBox" fmlaLink="$D$75" lockText="1" noThreeD="1"/>
</file>

<file path=xl/ctrlProps/ctrlProp154.xml><?xml version="1.0" encoding="utf-8"?>
<formControlPr xmlns="http://schemas.microsoft.com/office/spreadsheetml/2009/9/main" objectType="CheckBox" fmlaLink="$D$76" lockText="1" noThreeD="1"/>
</file>

<file path=xl/ctrlProps/ctrlProp155.xml><?xml version="1.0" encoding="utf-8"?>
<formControlPr xmlns="http://schemas.microsoft.com/office/spreadsheetml/2009/9/main" objectType="CheckBox" fmlaLink="$D$77" lockText="1" noThreeD="1"/>
</file>

<file path=xl/ctrlProps/ctrlProp156.xml><?xml version="1.0" encoding="utf-8"?>
<formControlPr xmlns="http://schemas.microsoft.com/office/spreadsheetml/2009/9/main" objectType="CheckBox" fmlaLink="$D$78" lockText="1" noThreeD="1"/>
</file>

<file path=xl/ctrlProps/ctrlProp157.xml><?xml version="1.0" encoding="utf-8"?>
<formControlPr xmlns="http://schemas.microsoft.com/office/spreadsheetml/2009/9/main" objectType="CheckBox" fmlaLink="$D$79" lockText="1" noThreeD="1"/>
</file>

<file path=xl/ctrlProps/ctrlProp158.xml><?xml version="1.0" encoding="utf-8"?>
<formControlPr xmlns="http://schemas.microsoft.com/office/spreadsheetml/2009/9/main" objectType="CheckBox" fmlaLink="$D$80" lockText="1" noThreeD="1"/>
</file>

<file path=xl/ctrlProps/ctrlProp159.xml><?xml version="1.0" encoding="utf-8"?>
<formControlPr xmlns="http://schemas.microsoft.com/office/spreadsheetml/2009/9/main" objectType="CheckBox" fmlaLink="$D$81" lockText="1" noThreeD="1"/>
</file>

<file path=xl/ctrlProps/ctrlProp160.xml><?xml version="1.0" encoding="utf-8"?>
<formControlPr xmlns="http://schemas.microsoft.com/office/spreadsheetml/2009/9/main" objectType="Radio" checked="Checked" firstButton="1" fmlaLink="'Fish Data'!$BG$28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CheckBox" fmlaLink="$C$3" lockText="1" noThreeD="1"/>
</file>

<file path=xl/ctrlProps/ctrlProp163.xml><?xml version="1.0" encoding="utf-8"?>
<formControlPr xmlns="http://schemas.microsoft.com/office/spreadsheetml/2009/9/main" objectType="CheckBox" fmlaLink="$C$2" lockText="1" noThreeD="1"/>
</file>

<file path=xl/ctrlProps/ctrlProp164.xml><?xml version="1.0" encoding="utf-8"?>
<formControlPr xmlns="http://schemas.microsoft.com/office/spreadsheetml/2009/9/main" objectType="CheckBox" fmlaLink="$C$3" lockText="1" noThreeD="1"/>
</file>

<file path=xl/ctrlProps/ctrlProp165.xml><?xml version="1.0" encoding="utf-8"?>
<formControlPr xmlns="http://schemas.microsoft.com/office/spreadsheetml/2009/9/main" objectType="CheckBox" fmlaLink="$C$4" lockText="1" noThreeD="1"/>
</file>

<file path=xl/ctrlProps/ctrlProp166.xml><?xml version="1.0" encoding="utf-8"?>
<formControlPr xmlns="http://schemas.microsoft.com/office/spreadsheetml/2009/9/main" objectType="CheckBox" fmlaLink="$C$5" lockText="1" noThreeD="1"/>
</file>

<file path=xl/ctrlProps/ctrlProp167.xml><?xml version="1.0" encoding="utf-8"?>
<formControlPr xmlns="http://schemas.microsoft.com/office/spreadsheetml/2009/9/main" objectType="CheckBox" fmlaLink="$C$6" lockText="1" noThreeD="1"/>
</file>

<file path=xl/ctrlProps/ctrlProp168.xml><?xml version="1.0" encoding="utf-8"?>
<formControlPr xmlns="http://schemas.microsoft.com/office/spreadsheetml/2009/9/main" objectType="CheckBox" fmlaLink="$C$7" lockText="1" noThreeD="1"/>
</file>

<file path=xl/ctrlProps/ctrlProp169.xml><?xml version="1.0" encoding="utf-8"?>
<formControlPr xmlns="http://schemas.microsoft.com/office/spreadsheetml/2009/9/main" objectType="CheckBox" fmlaLink="$C$8" lockText="1" noThreeD="1"/>
</file>

<file path=xl/ctrlProps/ctrlProp170.xml><?xml version="1.0" encoding="utf-8"?>
<formControlPr xmlns="http://schemas.microsoft.com/office/spreadsheetml/2009/9/main" objectType="CheckBox" fmlaLink="$C$9" lockText="1" noThreeD="1"/>
</file>

<file path=xl/ctrlProps/ctrlProp171.xml><?xml version="1.0" encoding="utf-8"?>
<formControlPr xmlns="http://schemas.microsoft.com/office/spreadsheetml/2009/9/main" objectType="CheckBox" fmlaLink="$C$10" lockText="1" noThreeD="1"/>
</file>

<file path=xl/ctrlProps/ctrlProp172.xml><?xml version="1.0" encoding="utf-8"?>
<formControlPr xmlns="http://schemas.microsoft.com/office/spreadsheetml/2009/9/main" objectType="CheckBox" fmlaLink="$C$11" lockText="1" noThreeD="1"/>
</file>

<file path=xl/ctrlProps/ctrlProp173.xml><?xml version="1.0" encoding="utf-8"?>
<formControlPr xmlns="http://schemas.microsoft.com/office/spreadsheetml/2009/9/main" objectType="CheckBox" fmlaLink="$C$12" lockText="1" noThreeD="1"/>
</file>

<file path=xl/ctrlProps/ctrlProp174.xml><?xml version="1.0" encoding="utf-8"?>
<formControlPr xmlns="http://schemas.microsoft.com/office/spreadsheetml/2009/9/main" objectType="CheckBox" fmlaLink="$C$13" lockText="1" noThreeD="1"/>
</file>

<file path=xl/ctrlProps/ctrlProp175.xml><?xml version="1.0" encoding="utf-8"?>
<formControlPr xmlns="http://schemas.microsoft.com/office/spreadsheetml/2009/9/main" objectType="CheckBox" fmlaLink="$C$14" lockText="1" noThreeD="1"/>
</file>

<file path=xl/ctrlProps/ctrlProp176.xml><?xml version="1.0" encoding="utf-8"?>
<formControlPr xmlns="http://schemas.microsoft.com/office/spreadsheetml/2009/9/main" objectType="CheckBox" fmlaLink="$C$15" lockText="1" noThreeD="1"/>
</file>

<file path=xl/ctrlProps/ctrlProp177.xml><?xml version="1.0" encoding="utf-8"?>
<formControlPr xmlns="http://schemas.microsoft.com/office/spreadsheetml/2009/9/main" objectType="CheckBox" fmlaLink="$C$16" lockText="1" noThreeD="1"/>
</file>

<file path=xl/ctrlProps/ctrlProp178.xml><?xml version="1.0" encoding="utf-8"?>
<formControlPr xmlns="http://schemas.microsoft.com/office/spreadsheetml/2009/9/main" objectType="CheckBox" fmlaLink="$C$17" lockText="1" noThreeD="1"/>
</file>

<file path=xl/ctrlProps/ctrlProp179.xml><?xml version="1.0" encoding="utf-8"?>
<formControlPr xmlns="http://schemas.microsoft.com/office/spreadsheetml/2009/9/main" objectType="CheckBox" fmlaLink="$C$18" lockText="1" noThreeD="1"/>
</file>

<file path=xl/ctrlProps/ctrlProp180.xml><?xml version="1.0" encoding="utf-8"?>
<formControlPr xmlns="http://schemas.microsoft.com/office/spreadsheetml/2009/9/main" objectType="CheckBox" fmlaLink="$C$19" lockText="1" noThreeD="1"/>
</file>

<file path=xl/ctrlProps/ctrlProp181.xml><?xml version="1.0" encoding="utf-8"?>
<formControlPr xmlns="http://schemas.microsoft.com/office/spreadsheetml/2009/9/main" objectType="CheckBox" fmlaLink="$C$20" lockText="1" noThreeD="1"/>
</file>

<file path=xl/ctrlProps/ctrlProp182.xml><?xml version="1.0" encoding="utf-8"?>
<formControlPr xmlns="http://schemas.microsoft.com/office/spreadsheetml/2009/9/main" objectType="CheckBox" fmlaLink="$C$21" lockText="1" noThreeD="1"/>
</file>

<file path=xl/ctrlProps/ctrlProp183.xml><?xml version="1.0" encoding="utf-8"?>
<formControlPr xmlns="http://schemas.microsoft.com/office/spreadsheetml/2009/9/main" objectType="CheckBox" fmlaLink="$C$22" lockText="1" noThreeD="1"/>
</file>

<file path=xl/ctrlProps/ctrlProp184.xml><?xml version="1.0" encoding="utf-8"?>
<formControlPr xmlns="http://schemas.microsoft.com/office/spreadsheetml/2009/9/main" objectType="CheckBox" fmlaLink="$C$23" lockText="1" noThreeD="1"/>
</file>

<file path=xl/ctrlProps/ctrlProp185.xml><?xml version="1.0" encoding="utf-8"?>
<formControlPr xmlns="http://schemas.microsoft.com/office/spreadsheetml/2009/9/main" objectType="CheckBox" fmlaLink="$C$24" lockText="1" noThreeD="1"/>
</file>

<file path=xl/ctrlProps/ctrlProp186.xml><?xml version="1.0" encoding="utf-8"?>
<formControlPr xmlns="http://schemas.microsoft.com/office/spreadsheetml/2009/9/main" objectType="CheckBox" fmlaLink="$C$25" lockText="1" noThreeD="1"/>
</file>

<file path=xl/ctrlProps/ctrlProp187.xml><?xml version="1.0" encoding="utf-8"?>
<formControlPr xmlns="http://schemas.microsoft.com/office/spreadsheetml/2009/9/main" objectType="CheckBox" fmlaLink="$C$26" lockText="1" noThreeD="1"/>
</file>

<file path=xl/ctrlProps/ctrlProp188.xml><?xml version="1.0" encoding="utf-8"?>
<formControlPr xmlns="http://schemas.microsoft.com/office/spreadsheetml/2009/9/main" objectType="CheckBox" fmlaLink="$C$27" lockText="1" noThreeD="1"/>
</file>

<file path=xl/ctrlProps/ctrlProp189.xml><?xml version="1.0" encoding="utf-8"?>
<formControlPr xmlns="http://schemas.microsoft.com/office/spreadsheetml/2009/9/main" objectType="CheckBox" fmlaLink="$C$28" lockText="1" noThreeD="1"/>
</file>

<file path=xl/ctrlProps/ctrlProp190.xml><?xml version="1.0" encoding="utf-8"?>
<formControlPr xmlns="http://schemas.microsoft.com/office/spreadsheetml/2009/9/main" objectType="CheckBox" fmlaLink="$C$29" lockText="1" noThreeD="1"/>
</file>

<file path=xl/ctrlProps/ctrlProp191.xml><?xml version="1.0" encoding="utf-8"?>
<formControlPr xmlns="http://schemas.microsoft.com/office/spreadsheetml/2009/9/main" objectType="CheckBox" fmlaLink="$C$30" lockText="1" noThreeD="1"/>
</file>

<file path=xl/ctrlProps/ctrlProp192.xml><?xml version="1.0" encoding="utf-8"?>
<formControlPr xmlns="http://schemas.microsoft.com/office/spreadsheetml/2009/9/main" objectType="CheckBox" fmlaLink="$C$31" lockText="1" noThreeD="1"/>
</file>

<file path=xl/ctrlProps/ctrlProp193.xml><?xml version="1.0" encoding="utf-8"?>
<formControlPr xmlns="http://schemas.microsoft.com/office/spreadsheetml/2009/9/main" objectType="CheckBox" fmlaLink="$C$32" lockText="1" noThreeD="1"/>
</file>

<file path=xl/ctrlProps/ctrlProp194.xml><?xml version="1.0" encoding="utf-8"?>
<formControlPr xmlns="http://schemas.microsoft.com/office/spreadsheetml/2009/9/main" objectType="CheckBox" fmlaLink="$C$33" lockText="1" noThreeD="1"/>
</file>

<file path=xl/ctrlProps/ctrlProp195.xml><?xml version="1.0" encoding="utf-8"?>
<formControlPr xmlns="http://schemas.microsoft.com/office/spreadsheetml/2009/9/main" objectType="CheckBox" fmlaLink="$C$34" lockText="1" noThreeD="1"/>
</file>

<file path=xl/ctrlProps/ctrlProp196.xml><?xml version="1.0" encoding="utf-8"?>
<formControlPr xmlns="http://schemas.microsoft.com/office/spreadsheetml/2009/9/main" objectType="CheckBox" fmlaLink="$C$35" lockText="1" noThreeD="1"/>
</file>

<file path=xl/ctrlProps/ctrlProp197.xml><?xml version="1.0" encoding="utf-8"?>
<formControlPr xmlns="http://schemas.microsoft.com/office/spreadsheetml/2009/9/main" objectType="CheckBox" fmlaLink="$C$36" lockText="1" noThreeD="1"/>
</file>

<file path=xl/ctrlProps/ctrlProp198.xml><?xml version="1.0" encoding="utf-8"?>
<formControlPr xmlns="http://schemas.microsoft.com/office/spreadsheetml/2009/9/main" objectType="CheckBox" fmlaLink="$C$37" lockText="1" noThreeD="1"/>
</file>

<file path=xl/ctrlProps/ctrlProp199.xml><?xml version="1.0" encoding="utf-8"?>
<formControlPr xmlns="http://schemas.microsoft.com/office/spreadsheetml/2009/9/main" objectType="CheckBox" fmlaLink="$C$38" lockText="1" noThreeD="1"/>
</file>

<file path=xl/ctrlProps/ctrlProp200.xml><?xml version="1.0" encoding="utf-8"?>
<formControlPr xmlns="http://schemas.microsoft.com/office/spreadsheetml/2009/9/main" objectType="CheckBox" fmlaLink="$C$39" lockText="1" noThreeD="1"/>
</file>

<file path=xl/ctrlProps/ctrlProp201.xml><?xml version="1.0" encoding="utf-8"?>
<formControlPr xmlns="http://schemas.microsoft.com/office/spreadsheetml/2009/9/main" objectType="CheckBox" fmlaLink="$C$40" lockText="1" noThreeD="1"/>
</file>

<file path=xl/ctrlProps/ctrlProp202.xml><?xml version="1.0" encoding="utf-8"?>
<formControlPr xmlns="http://schemas.microsoft.com/office/spreadsheetml/2009/9/main" objectType="CheckBox" fmlaLink="$C$41" lockText="1" noThreeD="1"/>
</file>

<file path=xl/ctrlProps/ctrlProp203.xml><?xml version="1.0" encoding="utf-8"?>
<formControlPr xmlns="http://schemas.microsoft.com/office/spreadsheetml/2009/9/main" objectType="CheckBox" fmlaLink="$C$42" lockText="1" noThreeD="1"/>
</file>

<file path=xl/ctrlProps/ctrlProp204.xml><?xml version="1.0" encoding="utf-8"?>
<formControlPr xmlns="http://schemas.microsoft.com/office/spreadsheetml/2009/9/main" objectType="CheckBox" fmlaLink="$C$43" lockText="1" noThreeD="1"/>
</file>

<file path=xl/ctrlProps/ctrlProp205.xml><?xml version="1.0" encoding="utf-8"?>
<formControlPr xmlns="http://schemas.microsoft.com/office/spreadsheetml/2009/9/main" objectType="CheckBox" fmlaLink="$C$44" lockText="1" noThreeD="1"/>
</file>

<file path=xl/ctrlProps/ctrlProp206.xml><?xml version="1.0" encoding="utf-8"?>
<formControlPr xmlns="http://schemas.microsoft.com/office/spreadsheetml/2009/9/main" objectType="CheckBox" fmlaLink="$C$45" lockText="1" noThreeD="1"/>
</file>

<file path=xl/ctrlProps/ctrlProp207.xml><?xml version="1.0" encoding="utf-8"?>
<formControlPr xmlns="http://schemas.microsoft.com/office/spreadsheetml/2009/9/main" objectType="CheckBox" fmlaLink="$C$46" lockText="1" noThreeD="1"/>
</file>

<file path=xl/ctrlProps/ctrlProp208.xml><?xml version="1.0" encoding="utf-8"?>
<formControlPr xmlns="http://schemas.microsoft.com/office/spreadsheetml/2009/9/main" objectType="CheckBox" fmlaLink="$C$47" lockText="1" noThreeD="1"/>
</file>

<file path=xl/ctrlProps/ctrlProp209.xml><?xml version="1.0" encoding="utf-8"?>
<formControlPr xmlns="http://schemas.microsoft.com/office/spreadsheetml/2009/9/main" objectType="CheckBox" fmlaLink="$C$48" lockText="1" noThreeD="1"/>
</file>

<file path=xl/ctrlProps/ctrlProp210.xml><?xml version="1.0" encoding="utf-8"?>
<formControlPr xmlns="http://schemas.microsoft.com/office/spreadsheetml/2009/9/main" objectType="CheckBox" fmlaLink="$C$49" lockText="1" noThreeD="1"/>
</file>

<file path=xl/ctrlProps/ctrlProp211.xml><?xml version="1.0" encoding="utf-8"?>
<formControlPr xmlns="http://schemas.microsoft.com/office/spreadsheetml/2009/9/main" objectType="CheckBox" fmlaLink="$C$50" lockText="1" noThreeD="1"/>
</file>

<file path=xl/ctrlProps/ctrlProp212.xml><?xml version="1.0" encoding="utf-8"?>
<formControlPr xmlns="http://schemas.microsoft.com/office/spreadsheetml/2009/9/main" objectType="CheckBox" fmlaLink="$C$51" lockText="1" noThreeD="1"/>
</file>

<file path=xl/ctrlProps/ctrlProp213.xml><?xml version="1.0" encoding="utf-8"?>
<formControlPr xmlns="http://schemas.microsoft.com/office/spreadsheetml/2009/9/main" objectType="CheckBox" fmlaLink="$C$52" lockText="1" noThreeD="1"/>
</file>

<file path=xl/ctrlProps/ctrlProp214.xml><?xml version="1.0" encoding="utf-8"?>
<formControlPr xmlns="http://schemas.microsoft.com/office/spreadsheetml/2009/9/main" objectType="CheckBox" fmlaLink="$C$53" lockText="1" noThreeD="1"/>
</file>

<file path=xl/ctrlProps/ctrlProp215.xml><?xml version="1.0" encoding="utf-8"?>
<formControlPr xmlns="http://schemas.microsoft.com/office/spreadsheetml/2009/9/main" objectType="CheckBox" fmlaLink="$C$54" lockText="1" noThreeD="1"/>
</file>

<file path=xl/ctrlProps/ctrlProp216.xml><?xml version="1.0" encoding="utf-8"?>
<formControlPr xmlns="http://schemas.microsoft.com/office/spreadsheetml/2009/9/main" objectType="CheckBox" fmlaLink="$C$55" lockText="1" noThreeD="1"/>
</file>

<file path=xl/ctrlProps/ctrlProp217.xml><?xml version="1.0" encoding="utf-8"?>
<formControlPr xmlns="http://schemas.microsoft.com/office/spreadsheetml/2009/9/main" objectType="CheckBox" fmlaLink="$C$56" lockText="1" noThreeD="1"/>
</file>

<file path=xl/ctrlProps/ctrlProp218.xml><?xml version="1.0" encoding="utf-8"?>
<formControlPr xmlns="http://schemas.microsoft.com/office/spreadsheetml/2009/9/main" objectType="CheckBox" fmlaLink="$C$57" lockText="1" noThreeD="1"/>
</file>

<file path=xl/ctrlProps/ctrlProp219.xml><?xml version="1.0" encoding="utf-8"?>
<formControlPr xmlns="http://schemas.microsoft.com/office/spreadsheetml/2009/9/main" objectType="CheckBox" fmlaLink="$C$58" lockText="1" noThreeD="1"/>
</file>

<file path=xl/ctrlProps/ctrlProp220.xml><?xml version="1.0" encoding="utf-8"?>
<formControlPr xmlns="http://schemas.microsoft.com/office/spreadsheetml/2009/9/main" objectType="CheckBox" fmlaLink="$C$59" lockText="1" noThreeD="1"/>
</file>

<file path=xl/ctrlProps/ctrlProp221.xml><?xml version="1.0" encoding="utf-8"?>
<formControlPr xmlns="http://schemas.microsoft.com/office/spreadsheetml/2009/9/main" objectType="CheckBox" fmlaLink="$C$60" lockText="1" noThreeD="1"/>
</file>

<file path=xl/ctrlProps/ctrlProp222.xml><?xml version="1.0" encoding="utf-8"?>
<formControlPr xmlns="http://schemas.microsoft.com/office/spreadsheetml/2009/9/main" objectType="CheckBox" fmlaLink="$C$61" lockText="1" noThreeD="1"/>
</file>

<file path=xl/ctrlProps/ctrlProp223.xml><?xml version="1.0" encoding="utf-8"?>
<formControlPr xmlns="http://schemas.microsoft.com/office/spreadsheetml/2009/9/main" objectType="CheckBox" fmlaLink="$C$62" lockText="1" noThreeD="1"/>
</file>

<file path=xl/ctrlProps/ctrlProp224.xml><?xml version="1.0" encoding="utf-8"?>
<formControlPr xmlns="http://schemas.microsoft.com/office/spreadsheetml/2009/9/main" objectType="CheckBox" fmlaLink="$C$63" lockText="1" noThreeD="1"/>
</file>

<file path=xl/ctrlProps/ctrlProp225.xml><?xml version="1.0" encoding="utf-8"?>
<formControlPr xmlns="http://schemas.microsoft.com/office/spreadsheetml/2009/9/main" objectType="CheckBox" fmlaLink="$C$64" lockText="1" noThreeD="1"/>
</file>

<file path=xl/ctrlProps/ctrlProp226.xml><?xml version="1.0" encoding="utf-8"?>
<formControlPr xmlns="http://schemas.microsoft.com/office/spreadsheetml/2009/9/main" objectType="CheckBox" fmlaLink="$C$65" lockText="1" noThreeD="1"/>
</file>

<file path=xl/ctrlProps/ctrlProp227.xml><?xml version="1.0" encoding="utf-8"?>
<formControlPr xmlns="http://schemas.microsoft.com/office/spreadsheetml/2009/9/main" objectType="CheckBox" fmlaLink="$C$66" lockText="1" noThreeD="1"/>
</file>

<file path=xl/ctrlProps/ctrlProp228.xml><?xml version="1.0" encoding="utf-8"?>
<formControlPr xmlns="http://schemas.microsoft.com/office/spreadsheetml/2009/9/main" objectType="CheckBox" fmlaLink="$C$67" lockText="1" noThreeD="1"/>
</file>

<file path=xl/ctrlProps/ctrlProp229.xml><?xml version="1.0" encoding="utf-8"?>
<formControlPr xmlns="http://schemas.microsoft.com/office/spreadsheetml/2009/9/main" objectType="CheckBox" fmlaLink="$C$68" lockText="1" noThreeD="1"/>
</file>

<file path=xl/ctrlProps/ctrlProp230.xml><?xml version="1.0" encoding="utf-8"?>
<formControlPr xmlns="http://schemas.microsoft.com/office/spreadsheetml/2009/9/main" objectType="CheckBox" fmlaLink="$C$69" lockText="1" noThreeD="1"/>
</file>

<file path=xl/ctrlProps/ctrlProp231.xml><?xml version="1.0" encoding="utf-8"?>
<formControlPr xmlns="http://schemas.microsoft.com/office/spreadsheetml/2009/9/main" objectType="CheckBox" fmlaLink="$C$70" lockText="1" noThreeD="1"/>
</file>

<file path=xl/ctrlProps/ctrlProp232.xml><?xml version="1.0" encoding="utf-8"?>
<formControlPr xmlns="http://schemas.microsoft.com/office/spreadsheetml/2009/9/main" objectType="CheckBox" fmlaLink="$C$71" lockText="1" noThreeD="1"/>
</file>

<file path=xl/ctrlProps/ctrlProp233.xml><?xml version="1.0" encoding="utf-8"?>
<formControlPr xmlns="http://schemas.microsoft.com/office/spreadsheetml/2009/9/main" objectType="CheckBox" fmlaLink="$C$72" lockText="1" noThreeD="1"/>
</file>

<file path=xl/ctrlProps/ctrlProp234.xml><?xml version="1.0" encoding="utf-8"?>
<formControlPr xmlns="http://schemas.microsoft.com/office/spreadsheetml/2009/9/main" objectType="CheckBox" fmlaLink="$C$73" lockText="1" noThreeD="1"/>
</file>

<file path=xl/ctrlProps/ctrlProp235.xml><?xml version="1.0" encoding="utf-8"?>
<formControlPr xmlns="http://schemas.microsoft.com/office/spreadsheetml/2009/9/main" objectType="CheckBox" fmlaLink="$C$74" lockText="1" noThreeD="1"/>
</file>

<file path=xl/ctrlProps/ctrlProp236.xml><?xml version="1.0" encoding="utf-8"?>
<formControlPr xmlns="http://schemas.microsoft.com/office/spreadsheetml/2009/9/main" objectType="CheckBox" fmlaLink="$C$75" lockText="1" noThreeD="1"/>
</file>

<file path=xl/ctrlProps/ctrlProp237.xml><?xml version="1.0" encoding="utf-8"?>
<formControlPr xmlns="http://schemas.microsoft.com/office/spreadsheetml/2009/9/main" objectType="CheckBox" fmlaLink="$C$76" lockText="1" noThreeD="1"/>
</file>

<file path=xl/ctrlProps/ctrlProp238.xml><?xml version="1.0" encoding="utf-8"?>
<formControlPr xmlns="http://schemas.microsoft.com/office/spreadsheetml/2009/9/main" objectType="CheckBox" fmlaLink="$C$77" lockText="1" noThreeD="1"/>
</file>

<file path=xl/ctrlProps/ctrlProp239.xml><?xml version="1.0" encoding="utf-8"?>
<formControlPr xmlns="http://schemas.microsoft.com/office/spreadsheetml/2009/9/main" objectType="CheckBox" fmlaLink="$C$78" lockText="1" noThreeD="1"/>
</file>

<file path=xl/ctrlProps/ctrlProp240.xml><?xml version="1.0" encoding="utf-8"?>
<formControlPr xmlns="http://schemas.microsoft.com/office/spreadsheetml/2009/9/main" objectType="CheckBox" fmlaLink="$C$79" lockText="1" noThreeD="1"/>
</file>

<file path=xl/ctrlProps/ctrlProp241.xml><?xml version="1.0" encoding="utf-8"?>
<formControlPr xmlns="http://schemas.microsoft.com/office/spreadsheetml/2009/9/main" objectType="CheckBox" fmlaLink="$C$80" lockText="1" noThreeD="1"/>
</file>

<file path=xl/ctrlProps/ctrlProp242.xml><?xml version="1.0" encoding="utf-8"?>
<formControlPr xmlns="http://schemas.microsoft.com/office/spreadsheetml/2009/9/main" objectType="CheckBox" fmlaLink="$C$81" lockText="1" noThreeD="1"/>
</file>

<file path=xl/ctrlProps/ctrlProp243.xml><?xml version="1.0" encoding="utf-8"?>
<formControlPr xmlns="http://schemas.microsoft.com/office/spreadsheetml/2009/9/main" objectType="CheckBox" fmlaLink="$D$2" lockText="1" noThreeD="1"/>
</file>

<file path=xl/ctrlProps/ctrlProp244.xml><?xml version="1.0" encoding="utf-8"?>
<formControlPr xmlns="http://schemas.microsoft.com/office/spreadsheetml/2009/9/main" objectType="CheckBox" fmlaLink="$D$3" lockText="1" noThreeD="1"/>
</file>

<file path=xl/ctrlProps/ctrlProp245.xml><?xml version="1.0" encoding="utf-8"?>
<formControlPr xmlns="http://schemas.microsoft.com/office/spreadsheetml/2009/9/main" objectType="CheckBox" fmlaLink="$D$4" lockText="1" noThreeD="1"/>
</file>

<file path=xl/ctrlProps/ctrlProp246.xml><?xml version="1.0" encoding="utf-8"?>
<formControlPr xmlns="http://schemas.microsoft.com/office/spreadsheetml/2009/9/main" objectType="CheckBox" fmlaLink="$D$5" lockText="1" noThreeD="1"/>
</file>

<file path=xl/ctrlProps/ctrlProp247.xml><?xml version="1.0" encoding="utf-8"?>
<formControlPr xmlns="http://schemas.microsoft.com/office/spreadsheetml/2009/9/main" objectType="CheckBox" fmlaLink="$D$6" lockText="1" noThreeD="1"/>
</file>

<file path=xl/ctrlProps/ctrlProp248.xml><?xml version="1.0" encoding="utf-8"?>
<formControlPr xmlns="http://schemas.microsoft.com/office/spreadsheetml/2009/9/main" objectType="CheckBox" fmlaLink="$D$7" lockText="1" noThreeD="1"/>
</file>

<file path=xl/ctrlProps/ctrlProp249.xml><?xml version="1.0" encoding="utf-8"?>
<formControlPr xmlns="http://schemas.microsoft.com/office/spreadsheetml/2009/9/main" objectType="CheckBox" fmlaLink="$D$8" lockText="1" noThreeD="1"/>
</file>

<file path=xl/ctrlProps/ctrlProp250.xml><?xml version="1.0" encoding="utf-8"?>
<formControlPr xmlns="http://schemas.microsoft.com/office/spreadsheetml/2009/9/main" objectType="CheckBox" fmlaLink="$D$9" lockText="1" noThreeD="1"/>
</file>

<file path=xl/ctrlProps/ctrlProp251.xml><?xml version="1.0" encoding="utf-8"?>
<formControlPr xmlns="http://schemas.microsoft.com/office/spreadsheetml/2009/9/main" objectType="CheckBox" fmlaLink="$D$10" lockText="1" noThreeD="1"/>
</file>

<file path=xl/ctrlProps/ctrlProp252.xml><?xml version="1.0" encoding="utf-8"?>
<formControlPr xmlns="http://schemas.microsoft.com/office/spreadsheetml/2009/9/main" objectType="CheckBox" fmlaLink="$D$11" lockText="1" noThreeD="1"/>
</file>

<file path=xl/ctrlProps/ctrlProp253.xml><?xml version="1.0" encoding="utf-8"?>
<formControlPr xmlns="http://schemas.microsoft.com/office/spreadsheetml/2009/9/main" objectType="CheckBox" fmlaLink="$D$12" lockText="1" noThreeD="1"/>
</file>

<file path=xl/ctrlProps/ctrlProp254.xml><?xml version="1.0" encoding="utf-8"?>
<formControlPr xmlns="http://schemas.microsoft.com/office/spreadsheetml/2009/9/main" objectType="CheckBox" fmlaLink="$D$13" lockText="1" noThreeD="1"/>
</file>

<file path=xl/ctrlProps/ctrlProp255.xml><?xml version="1.0" encoding="utf-8"?>
<formControlPr xmlns="http://schemas.microsoft.com/office/spreadsheetml/2009/9/main" objectType="CheckBox" fmlaLink="$D$14" lockText="1" noThreeD="1"/>
</file>

<file path=xl/ctrlProps/ctrlProp256.xml><?xml version="1.0" encoding="utf-8"?>
<formControlPr xmlns="http://schemas.microsoft.com/office/spreadsheetml/2009/9/main" objectType="CheckBox" fmlaLink="$D$15" lockText="1" noThreeD="1"/>
</file>

<file path=xl/ctrlProps/ctrlProp257.xml><?xml version="1.0" encoding="utf-8"?>
<formControlPr xmlns="http://schemas.microsoft.com/office/spreadsheetml/2009/9/main" objectType="CheckBox" fmlaLink="$D$16" lockText="1" noThreeD="1"/>
</file>

<file path=xl/ctrlProps/ctrlProp258.xml><?xml version="1.0" encoding="utf-8"?>
<formControlPr xmlns="http://schemas.microsoft.com/office/spreadsheetml/2009/9/main" objectType="CheckBox" fmlaLink="$D$17" lockText="1" noThreeD="1"/>
</file>

<file path=xl/ctrlProps/ctrlProp259.xml><?xml version="1.0" encoding="utf-8"?>
<formControlPr xmlns="http://schemas.microsoft.com/office/spreadsheetml/2009/9/main" objectType="CheckBox" fmlaLink="$D$18" lockText="1" noThreeD="1"/>
</file>

<file path=xl/ctrlProps/ctrlProp260.xml><?xml version="1.0" encoding="utf-8"?>
<formControlPr xmlns="http://schemas.microsoft.com/office/spreadsheetml/2009/9/main" objectType="CheckBox" fmlaLink="$D$19" lockText="1" noThreeD="1"/>
</file>

<file path=xl/ctrlProps/ctrlProp261.xml><?xml version="1.0" encoding="utf-8"?>
<formControlPr xmlns="http://schemas.microsoft.com/office/spreadsheetml/2009/9/main" objectType="CheckBox" fmlaLink="$D$20" lockText="1" noThreeD="1"/>
</file>

<file path=xl/ctrlProps/ctrlProp262.xml><?xml version="1.0" encoding="utf-8"?>
<formControlPr xmlns="http://schemas.microsoft.com/office/spreadsheetml/2009/9/main" objectType="CheckBox" fmlaLink="$D$21" lockText="1" noThreeD="1"/>
</file>

<file path=xl/ctrlProps/ctrlProp263.xml><?xml version="1.0" encoding="utf-8"?>
<formControlPr xmlns="http://schemas.microsoft.com/office/spreadsheetml/2009/9/main" objectType="CheckBox" fmlaLink="$D$22" lockText="1" noThreeD="1"/>
</file>

<file path=xl/ctrlProps/ctrlProp264.xml><?xml version="1.0" encoding="utf-8"?>
<formControlPr xmlns="http://schemas.microsoft.com/office/spreadsheetml/2009/9/main" objectType="CheckBox" fmlaLink="$D$23" lockText="1" noThreeD="1"/>
</file>

<file path=xl/ctrlProps/ctrlProp265.xml><?xml version="1.0" encoding="utf-8"?>
<formControlPr xmlns="http://schemas.microsoft.com/office/spreadsheetml/2009/9/main" objectType="CheckBox" fmlaLink="$D$24" lockText="1" noThreeD="1"/>
</file>

<file path=xl/ctrlProps/ctrlProp266.xml><?xml version="1.0" encoding="utf-8"?>
<formControlPr xmlns="http://schemas.microsoft.com/office/spreadsheetml/2009/9/main" objectType="CheckBox" fmlaLink="$D$25" lockText="1" noThreeD="1"/>
</file>

<file path=xl/ctrlProps/ctrlProp267.xml><?xml version="1.0" encoding="utf-8"?>
<formControlPr xmlns="http://schemas.microsoft.com/office/spreadsheetml/2009/9/main" objectType="CheckBox" fmlaLink="$D$26" lockText="1" noThreeD="1"/>
</file>

<file path=xl/ctrlProps/ctrlProp268.xml><?xml version="1.0" encoding="utf-8"?>
<formControlPr xmlns="http://schemas.microsoft.com/office/spreadsheetml/2009/9/main" objectType="CheckBox" fmlaLink="$D$27" lockText="1" noThreeD="1"/>
</file>

<file path=xl/ctrlProps/ctrlProp269.xml><?xml version="1.0" encoding="utf-8"?>
<formControlPr xmlns="http://schemas.microsoft.com/office/spreadsheetml/2009/9/main" objectType="CheckBox" fmlaLink="$D$28" lockText="1" noThreeD="1"/>
</file>

<file path=xl/ctrlProps/ctrlProp270.xml><?xml version="1.0" encoding="utf-8"?>
<formControlPr xmlns="http://schemas.microsoft.com/office/spreadsheetml/2009/9/main" objectType="CheckBox" fmlaLink="$D$29" lockText="1" noThreeD="1"/>
</file>

<file path=xl/ctrlProps/ctrlProp271.xml><?xml version="1.0" encoding="utf-8"?>
<formControlPr xmlns="http://schemas.microsoft.com/office/spreadsheetml/2009/9/main" objectType="CheckBox" fmlaLink="$D$30" lockText="1" noThreeD="1"/>
</file>

<file path=xl/ctrlProps/ctrlProp272.xml><?xml version="1.0" encoding="utf-8"?>
<formControlPr xmlns="http://schemas.microsoft.com/office/spreadsheetml/2009/9/main" objectType="CheckBox" fmlaLink="$D$31" lockText="1" noThreeD="1"/>
</file>

<file path=xl/ctrlProps/ctrlProp273.xml><?xml version="1.0" encoding="utf-8"?>
<formControlPr xmlns="http://schemas.microsoft.com/office/spreadsheetml/2009/9/main" objectType="CheckBox" fmlaLink="$D$32" lockText="1" noThreeD="1"/>
</file>

<file path=xl/ctrlProps/ctrlProp274.xml><?xml version="1.0" encoding="utf-8"?>
<formControlPr xmlns="http://schemas.microsoft.com/office/spreadsheetml/2009/9/main" objectType="CheckBox" fmlaLink="$D$33" lockText="1" noThreeD="1"/>
</file>

<file path=xl/ctrlProps/ctrlProp275.xml><?xml version="1.0" encoding="utf-8"?>
<formControlPr xmlns="http://schemas.microsoft.com/office/spreadsheetml/2009/9/main" objectType="CheckBox" fmlaLink="$D$34" lockText="1" noThreeD="1"/>
</file>

<file path=xl/ctrlProps/ctrlProp276.xml><?xml version="1.0" encoding="utf-8"?>
<formControlPr xmlns="http://schemas.microsoft.com/office/spreadsheetml/2009/9/main" objectType="CheckBox" fmlaLink="$D$35" lockText="1" noThreeD="1"/>
</file>

<file path=xl/ctrlProps/ctrlProp277.xml><?xml version="1.0" encoding="utf-8"?>
<formControlPr xmlns="http://schemas.microsoft.com/office/spreadsheetml/2009/9/main" objectType="CheckBox" fmlaLink="$D$36" lockText="1" noThreeD="1"/>
</file>

<file path=xl/ctrlProps/ctrlProp278.xml><?xml version="1.0" encoding="utf-8"?>
<formControlPr xmlns="http://schemas.microsoft.com/office/spreadsheetml/2009/9/main" objectType="CheckBox" fmlaLink="$D$37" lockText="1" noThreeD="1"/>
</file>

<file path=xl/ctrlProps/ctrlProp279.xml><?xml version="1.0" encoding="utf-8"?>
<formControlPr xmlns="http://schemas.microsoft.com/office/spreadsheetml/2009/9/main" objectType="CheckBox" fmlaLink="$D$38" lockText="1" noThreeD="1"/>
</file>

<file path=xl/ctrlProps/ctrlProp280.xml><?xml version="1.0" encoding="utf-8"?>
<formControlPr xmlns="http://schemas.microsoft.com/office/spreadsheetml/2009/9/main" objectType="CheckBox" fmlaLink="$D$39" lockText="1" noThreeD="1"/>
</file>

<file path=xl/ctrlProps/ctrlProp281.xml><?xml version="1.0" encoding="utf-8"?>
<formControlPr xmlns="http://schemas.microsoft.com/office/spreadsheetml/2009/9/main" objectType="CheckBox" fmlaLink="$D$40" lockText="1" noThreeD="1"/>
</file>

<file path=xl/ctrlProps/ctrlProp282.xml><?xml version="1.0" encoding="utf-8"?>
<formControlPr xmlns="http://schemas.microsoft.com/office/spreadsheetml/2009/9/main" objectType="CheckBox" fmlaLink="$D$41" lockText="1" noThreeD="1"/>
</file>

<file path=xl/ctrlProps/ctrlProp283.xml><?xml version="1.0" encoding="utf-8"?>
<formControlPr xmlns="http://schemas.microsoft.com/office/spreadsheetml/2009/9/main" objectType="CheckBox" fmlaLink="$D$42" lockText="1" noThreeD="1"/>
</file>

<file path=xl/ctrlProps/ctrlProp284.xml><?xml version="1.0" encoding="utf-8"?>
<formControlPr xmlns="http://schemas.microsoft.com/office/spreadsheetml/2009/9/main" objectType="CheckBox" fmlaLink="$D$43" lockText="1" noThreeD="1"/>
</file>

<file path=xl/ctrlProps/ctrlProp285.xml><?xml version="1.0" encoding="utf-8"?>
<formControlPr xmlns="http://schemas.microsoft.com/office/spreadsheetml/2009/9/main" objectType="CheckBox" fmlaLink="$D$44" lockText="1" noThreeD="1"/>
</file>

<file path=xl/ctrlProps/ctrlProp286.xml><?xml version="1.0" encoding="utf-8"?>
<formControlPr xmlns="http://schemas.microsoft.com/office/spreadsheetml/2009/9/main" objectType="CheckBox" fmlaLink="$D$45" lockText="1" noThreeD="1"/>
</file>

<file path=xl/ctrlProps/ctrlProp287.xml><?xml version="1.0" encoding="utf-8"?>
<formControlPr xmlns="http://schemas.microsoft.com/office/spreadsheetml/2009/9/main" objectType="CheckBox" fmlaLink="$D$46" lockText="1" noThreeD="1"/>
</file>

<file path=xl/ctrlProps/ctrlProp288.xml><?xml version="1.0" encoding="utf-8"?>
<formControlPr xmlns="http://schemas.microsoft.com/office/spreadsheetml/2009/9/main" objectType="CheckBox" fmlaLink="$D$47" lockText="1" noThreeD="1"/>
</file>

<file path=xl/ctrlProps/ctrlProp289.xml><?xml version="1.0" encoding="utf-8"?>
<formControlPr xmlns="http://schemas.microsoft.com/office/spreadsheetml/2009/9/main" objectType="CheckBox" fmlaLink="$D$48" lockText="1" noThreeD="1"/>
</file>

<file path=xl/ctrlProps/ctrlProp290.xml><?xml version="1.0" encoding="utf-8"?>
<formControlPr xmlns="http://schemas.microsoft.com/office/spreadsheetml/2009/9/main" objectType="CheckBox" fmlaLink="$D$49" lockText="1" noThreeD="1"/>
</file>

<file path=xl/ctrlProps/ctrlProp291.xml><?xml version="1.0" encoding="utf-8"?>
<formControlPr xmlns="http://schemas.microsoft.com/office/spreadsheetml/2009/9/main" objectType="CheckBox" fmlaLink="$D$50" lockText="1" noThreeD="1"/>
</file>

<file path=xl/ctrlProps/ctrlProp292.xml><?xml version="1.0" encoding="utf-8"?>
<formControlPr xmlns="http://schemas.microsoft.com/office/spreadsheetml/2009/9/main" objectType="CheckBox" fmlaLink="$D$51" lockText="1" noThreeD="1"/>
</file>

<file path=xl/ctrlProps/ctrlProp293.xml><?xml version="1.0" encoding="utf-8"?>
<formControlPr xmlns="http://schemas.microsoft.com/office/spreadsheetml/2009/9/main" objectType="CheckBox" fmlaLink="$D$52" lockText="1" noThreeD="1"/>
</file>

<file path=xl/ctrlProps/ctrlProp294.xml><?xml version="1.0" encoding="utf-8"?>
<formControlPr xmlns="http://schemas.microsoft.com/office/spreadsheetml/2009/9/main" objectType="CheckBox" fmlaLink="$D$53" lockText="1" noThreeD="1"/>
</file>

<file path=xl/ctrlProps/ctrlProp295.xml><?xml version="1.0" encoding="utf-8"?>
<formControlPr xmlns="http://schemas.microsoft.com/office/spreadsheetml/2009/9/main" objectType="CheckBox" fmlaLink="$D$54" lockText="1" noThreeD="1"/>
</file>

<file path=xl/ctrlProps/ctrlProp296.xml><?xml version="1.0" encoding="utf-8"?>
<formControlPr xmlns="http://schemas.microsoft.com/office/spreadsheetml/2009/9/main" objectType="CheckBox" fmlaLink="$D$55" lockText="1" noThreeD="1"/>
</file>

<file path=xl/ctrlProps/ctrlProp297.xml><?xml version="1.0" encoding="utf-8"?>
<formControlPr xmlns="http://schemas.microsoft.com/office/spreadsheetml/2009/9/main" objectType="CheckBox" fmlaLink="$D$56" lockText="1" noThreeD="1"/>
</file>

<file path=xl/ctrlProps/ctrlProp298.xml><?xml version="1.0" encoding="utf-8"?>
<formControlPr xmlns="http://schemas.microsoft.com/office/spreadsheetml/2009/9/main" objectType="CheckBox" fmlaLink="$D$57" lockText="1" noThreeD="1"/>
</file>

<file path=xl/ctrlProps/ctrlProp299.xml><?xml version="1.0" encoding="utf-8"?>
<formControlPr xmlns="http://schemas.microsoft.com/office/spreadsheetml/2009/9/main" objectType="CheckBox" fmlaLink="$D$58" lockText="1" noThreeD="1"/>
</file>

<file path=xl/ctrlProps/ctrlProp300.xml><?xml version="1.0" encoding="utf-8"?>
<formControlPr xmlns="http://schemas.microsoft.com/office/spreadsheetml/2009/9/main" objectType="CheckBox" fmlaLink="$D$59" lockText="1" noThreeD="1"/>
</file>

<file path=xl/ctrlProps/ctrlProp301.xml><?xml version="1.0" encoding="utf-8"?>
<formControlPr xmlns="http://schemas.microsoft.com/office/spreadsheetml/2009/9/main" objectType="CheckBox" fmlaLink="$D$60" lockText="1" noThreeD="1"/>
</file>

<file path=xl/ctrlProps/ctrlProp302.xml><?xml version="1.0" encoding="utf-8"?>
<formControlPr xmlns="http://schemas.microsoft.com/office/spreadsheetml/2009/9/main" objectType="CheckBox" fmlaLink="$D$61" lockText="1" noThreeD="1"/>
</file>

<file path=xl/ctrlProps/ctrlProp303.xml><?xml version="1.0" encoding="utf-8"?>
<formControlPr xmlns="http://schemas.microsoft.com/office/spreadsheetml/2009/9/main" objectType="CheckBox" fmlaLink="$D$62" lockText="1" noThreeD="1"/>
</file>

<file path=xl/ctrlProps/ctrlProp304.xml><?xml version="1.0" encoding="utf-8"?>
<formControlPr xmlns="http://schemas.microsoft.com/office/spreadsheetml/2009/9/main" objectType="CheckBox" fmlaLink="$D$63" lockText="1" noThreeD="1"/>
</file>

<file path=xl/ctrlProps/ctrlProp305.xml><?xml version="1.0" encoding="utf-8"?>
<formControlPr xmlns="http://schemas.microsoft.com/office/spreadsheetml/2009/9/main" objectType="CheckBox" fmlaLink="$D$64" lockText="1" noThreeD="1"/>
</file>

<file path=xl/ctrlProps/ctrlProp306.xml><?xml version="1.0" encoding="utf-8"?>
<formControlPr xmlns="http://schemas.microsoft.com/office/spreadsheetml/2009/9/main" objectType="CheckBox" fmlaLink="$D$65" lockText="1" noThreeD="1"/>
</file>

<file path=xl/ctrlProps/ctrlProp307.xml><?xml version="1.0" encoding="utf-8"?>
<formControlPr xmlns="http://schemas.microsoft.com/office/spreadsheetml/2009/9/main" objectType="CheckBox" fmlaLink="$D$66" lockText="1" noThreeD="1"/>
</file>

<file path=xl/ctrlProps/ctrlProp308.xml><?xml version="1.0" encoding="utf-8"?>
<formControlPr xmlns="http://schemas.microsoft.com/office/spreadsheetml/2009/9/main" objectType="CheckBox" fmlaLink="$D$67" lockText="1" noThreeD="1"/>
</file>

<file path=xl/ctrlProps/ctrlProp309.xml><?xml version="1.0" encoding="utf-8"?>
<formControlPr xmlns="http://schemas.microsoft.com/office/spreadsheetml/2009/9/main" objectType="CheckBox" fmlaLink="$D$68" lockText="1" noThreeD="1"/>
</file>

<file path=xl/ctrlProps/ctrlProp310.xml><?xml version="1.0" encoding="utf-8"?>
<formControlPr xmlns="http://schemas.microsoft.com/office/spreadsheetml/2009/9/main" objectType="CheckBox" fmlaLink="$D$69" lockText="1" noThreeD="1"/>
</file>

<file path=xl/ctrlProps/ctrlProp311.xml><?xml version="1.0" encoding="utf-8"?>
<formControlPr xmlns="http://schemas.microsoft.com/office/spreadsheetml/2009/9/main" objectType="CheckBox" fmlaLink="$D$70" lockText="1" noThreeD="1"/>
</file>

<file path=xl/ctrlProps/ctrlProp312.xml><?xml version="1.0" encoding="utf-8"?>
<formControlPr xmlns="http://schemas.microsoft.com/office/spreadsheetml/2009/9/main" objectType="CheckBox" fmlaLink="$D$71" lockText="1" noThreeD="1"/>
</file>

<file path=xl/ctrlProps/ctrlProp313.xml><?xml version="1.0" encoding="utf-8"?>
<formControlPr xmlns="http://schemas.microsoft.com/office/spreadsheetml/2009/9/main" objectType="CheckBox" fmlaLink="$D$72" lockText="1" noThreeD="1"/>
</file>

<file path=xl/ctrlProps/ctrlProp314.xml><?xml version="1.0" encoding="utf-8"?>
<formControlPr xmlns="http://schemas.microsoft.com/office/spreadsheetml/2009/9/main" objectType="CheckBox" fmlaLink="$D$73" lockText="1" noThreeD="1"/>
</file>

<file path=xl/ctrlProps/ctrlProp315.xml><?xml version="1.0" encoding="utf-8"?>
<formControlPr xmlns="http://schemas.microsoft.com/office/spreadsheetml/2009/9/main" objectType="CheckBox" fmlaLink="$D$74" lockText="1" noThreeD="1"/>
</file>

<file path=xl/ctrlProps/ctrlProp316.xml><?xml version="1.0" encoding="utf-8"?>
<formControlPr xmlns="http://schemas.microsoft.com/office/spreadsheetml/2009/9/main" objectType="CheckBox" fmlaLink="$D$75" lockText="1" noThreeD="1"/>
</file>

<file path=xl/ctrlProps/ctrlProp317.xml><?xml version="1.0" encoding="utf-8"?>
<formControlPr xmlns="http://schemas.microsoft.com/office/spreadsheetml/2009/9/main" objectType="CheckBox" fmlaLink="$D$76" lockText="1" noThreeD="1"/>
</file>

<file path=xl/ctrlProps/ctrlProp318.xml><?xml version="1.0" encoding="utf-8"?>
<formControlPr xmlns="http://schemas.microsoft.com/office/spreadsheetml/2009/9/main" objectType="CheckBox" fmlaLink="$D$77" lockText="1" noThreeD="1"/>
</file>

<file path=xl/ctrlProps/ctrlProp319.xml><?xml version="1.0" encoding="utf-8"?>
<formControlPr xmlns="http://schemas.microsoft.com/office/spreadsheetml/2009/9/main" objectType="CheckBox" fmlaLink="$D$78" lockText="1" noThreeD="1"/>
</file>

<file path=xl/ctrlProps/ctrlProp320.xml><?xml version="1.0" encoding="utf-8"?>
<formControlPr xmlns="http://schemas.microsoft.com/office/spreadsheetml/2009/9/main" objectType="CheckBox" fmlaLink="$D$79" lockText="1" noThreeD="1"/>
</file>

<file path=xl/ctrlProps/ctrlProp321.xml><?xml version="1.0" encoding="utf-8"?>
<formControlPr xmlns="http://schemas.microsoft.com/office/spreadsheetml/2009/9/main" objectType="CheckBox" fmlaLink="$D$80" lockText="1" noThreeD="1"/>
</file>

<file path=xl/ctrlProps/ctrlProp322.xml><?xml version="1.0" encoding="utf-8"?>
<formControlPr xmlns="http://schemas.microsoft.com/office/spreadsheetml/2009/9/main" objectType="CheckBox" fmlaLink="$D$81" lockText="1" noThreeD="1"/>
</file>

<file path=xl/ctrlProps/ctrlProp323.xml><?xml version="1.0" encoding="utf-8"?>
<formControlPr xmlns="http://schemas.microsoft.com/office/spreadsheetml/2009/9/main" objectType="Radio" checked="Checked" firstButton="1" fmlaLink="'Bug Data'!$BG$30" lockText="1" noThreeD="1"/>
</file>

<file path=xl/ctrlProps/ctrlProp32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06.png"/><Relationship Id="rId21" Type="http://schemas.openxmlformats.org/officeDocument/2006/relationships/image" Target="../media/image101.png"/><Relationship Id="rId42" Type="http://schemas.openxmlformats.org/officeDocument/2006/relationships/image" Target="../media/image122.png"/><Relationship Id="rId47" Type="http://schemas.openxmlformats.org/officeDocument/2006/relationships/image" Target="../media/image127.png"/><Relationship Id="rId63" Type="http://schemas.openxmlformats.org/officeDocument/2006/relationships/image" Target="../media/image143.png"/><Relationship Id="rId68" Type="http://schemas.openxmlformats.org/officeDocument/2006/relationships/image" Target="../media/image148.png"/><Relationship Id="rId16" Type="http://schemas.openxmlformats.org/officeDocument/2006/relationships/image" Target="../media/image96.png"/><Relationship Id="rId11" Type="http://schemas.openxmlformats.org/officeDocument/2006/relationships/image" Target="../media/image91.png"/><Relationship Id="rId24" Type="http://schemas.openxmlformats.org/officeDocument/2006/relationships/image" Target="../media/image104.png"/><Relationship Id="rId32" Type="http://schemas.openxmlformats.org/officeDocument/2006/relationships/image" Target="../media/image112.png"/><Relationship Id="rId37" Type="http://schemas.openxmlformats.org/officeDocument/2006/relationships/image" Target="../media/image117.png"/><Relationship Id="rId40" Type="http://schemas.openxmlformats.org/officeDocument/2006/relationships/image" Target="../media/image120.png"/><Relationship Id="rId45" Type="http://schemas.openxmlformats.org/officeDocument/2006/relationships/image" Target="../media/image125.png"/><Relationship Id="rId53" Type="http://schemas.openxmlformats.org/officeDocument/2006/relationships/image" Target="../media/image133.png"/><Relationship Id="rId58" Type="http://schemas.openxmlformats.org/officeDocument/2006/relationships/image" Target="../media/image138.png"/><Relationship Id="rId66" Type="http://schemas.openxmlformats.org/officeDocument/2006/relationships/image" Target="../media/image146.png"/><Relationship Id="rId74" Type="http://schemas.openxmlformats.org/officeDocument/2006/relationships/image" Target="../media/image154.png"/><Relationship Id="rId79" Type="http://schemas.openxmlformats.org/officeDocument/2006/relationships/image" Target="../media/image159.png"/><Relationship Id="rId5" Type="http://schemas.openxmlformats.org/officeDocument/2006/relationships/image" Target="../media/image85.png"/><Relationship Id="rId61" Type="http://schemas.openxmlformats.org/officeDocument/2006/relationships/image" Target="../media/image141.png"/><Relationship Id="rId19" Type="http://schemas.openxmlformats.org/officeDocument/2006/relationships/image" Target="../media/image99.png"/><Relationship Id="rId14" Type="http://schemas.openxmlformats.org/officeDocument/2006/relationships/image" Target="../media/image94.png"/><Relationship Id="rId22" Type="http://schemas.openxmlformats.org/officeDocument/2006/relationships/image" Target="../media/image102.png"/><Relationship Id="rId27" Type="http://schemas.openxmlformats.org/officeDocument/2006/relationships/image" Target="../media/image107.png"/><Relationship Id="rId30" Type="http://schemas.openxmlformats.org/officeDocument/2006/relationships/image" Target="../media/image110.png"/><Relationship Id="rId35" Type="http://schemas.openxmlformats.org/officeDocument/2006/relationships/image" Target="../media/image115.png"/><Relationship Id="rId43" Type="http://schemas.openxmlformats.org/officeDocument/2006/relationships/image" Target="../media/image123.png"/><Relationship Id="rId48" Type="http://schemas.openxmlformats.org/officeDocument/2006/relationships/image" Target="../media/image128.png"/><Relationship Id="rId56" Type="http://schemas.openxmlformats.org/officeDocument/2006/relationships/image" Target="../media/image136.png"/><Relationship Id="rId64" Type="http://schemas.openxmlformats.org/officeDocument/2006/relationships/image" Target="../media/image144.png"/><Relationship Id="rId69" Type="http://schemas.openxmlformats.org/officeDocument/2006/relationships/image" Target="../media/image149.png"/><Relationship Id="rId77" Type="http://schemas.openxmlformats.org/officeDocument/2006/relationships/image" Target="../media/image157.png"/><Relationship Id="rId8" Type="http://schemas.openxmlformats.org/officeDocument/2006/relationships/image" Target="../media/image88.png"/><Relationship Id="rId51" Type="http://schemas.openxmlformats.org/officeDocument/2006/relationships/image" Target="../media/image131.png"/><Relationship Id="rId72" Type="http://schemas.openxmlformats.org/officeDocument/2006/relationships/image" Target="../media/image152.png"/><Relationship Id="rId80" Type="http://schemas.openxmlformats.org/officeDocument/2006/relationships/image" Target="../media/image160.png"/><Relationship Id="rId3" Type="http://schemas.openxmlformats.org/officeDocument/2006/relationships/image" Target="../media/image83.png"/><Relationship Id="rId12" Type="http://schemas.openxmlformats.org/officeDocument/2006/relationships/image" Target="../media/image92.png"/><Relationship Id="rId17" Type="http://schemas.openxmlformats.org/officeDocument/2006/relationships/image" Target="../media/image97.png"/><Relationship Id="rId25" Type="http://schemas.openxmlformats.org/officeDocument/2006/relationships/image" Target="../media/image105.png"/><Relationship Id="rId33" Type="http://schemas.openxmlformats.org/officeDocument/2006/relationships/image" Target="../media/image113.png"/><Relationship Id="rId38" Type="http://schemas.openxmlformats.org/officeDocument/2006/relationships/image" Target="../media/image118.png"/><Relationship Id="rId46" Type="http://schemas.openxmlformats.org/officeDocument/2006/relationships/image" Target="../media/image126.png"/><Relationship Id="rId59" Type="http://schemas.openxmlformats.org/officeDocument/2006/relationships/image" Target="../media/image139.png"/><Relationship Id="rId67" Type="http://schemas.openxmlformats.org/officeDocument/2006/relationships/image" Target="../media/image147.png"/><Relationship Id="rId20" Type="http://schemas.openxmlformats.org/officeDocument/2006/relationships/image" Target="../media/image100.png"/><Relationship Id="rId41" Type="http://schemas.openxmlformats.org/officeDocument/2006/relationships/image" Target="../media/image121.png"/><Relationship Id="rId54" Type="http://schemas.openxmlformats.org/officeDocument/2006/relationships/image" Target="../media/image134.png"/><Relationship Id="rId62" Type="http://schemas.openxmlformats.org/officeDocument/2006/relationships/image" Target="../media/image142.png"/><Relationship Id="rId70" Type="http://schemas.openxmlformats.org/officeDocument/2006/relationships/image" Target="../media/image150.png"/><Relationship Id="rId75" Type="http://schemas.openxmlformats.org/officeDocument/2006/relationships/image" Target="../media/image155.png"/><Relationship Id="rId1" Type="http://schemas.openxmlformats.org/officeDocument/2006/relationships/image" Target="../media/image81.png"/><Relationship Id="rId6" Type="http://schemas.openxmlformats.org/officeDocument/2006/relationships/image" Target="../media/image86.png"/><Relationship Id="rId15" Type="http://schemas.openxmlformats.org/officeDocument/2006/relationships/image" Target="../media/image95.png"/><Relationship Id="rId23" Type="http://schemas.openxmlformats.org/officeDocument/2006/relationships/image" Target="../media/image103.png"/><Relationship Id="rId28" Type="http://schemas.openxmlformats.org/officeDocument/2006/relationships/image" Target="../media/image108.png"/><Relationship Id="rId36" Type="http://schemas.openxmlformats.org/officeDocument/2006/relationships/image" Target="../media/image116.png"/><Relationship Id="rId49" Type="http://schemas.openxmlformats.org/officeDocument/2006/relationships/image" Target="../media/image129.png"/><Relationship Id="rId57" Type="http://schemas.openxmlformats.org/officeDocument/2006/relationships/image" Target="../media/image137.png"/><Relationship Id="rId10" Type="http://schemas.openxmlformats.org/officeDocument/2006/relationships/image" Target="../media/image90.png"/><Relationship Id="rId31" Type="http://schemas.openxmlformats.org/officeDocument/2006/relationships/image" Target="../media/image111.png"/><Relationship Id="rId44" Type="http://schemas.openxmlformats.org/officeDocument/2006/relationships/image" Target="../media/image124.png"/><Relationship Id="rId52" Type="http://schemas.openxmlformats.org/officeDocument/2006/relationships/image" Target="../media/image132.png"/><Relationship Id="rId60" Type="http://schemas.openxmlformats.org/officeDocument/2006/relationships/image" Target="../media/image140.png"/><Relationship Id="rId65" Type="http://schemas.openxmlformats.org/officeDocument/2006/relationships/image" Target="../media/image145.png"/><Relationship Id="rId73" Type="http://schemas.openxmlformats.org/officeDocument/2006/relationships/image" Target="../media/image153.png"/><Relationship Id="rId78" Type="http://schemas.openxmlformats.org/officeDocument/2006/relationships/image" Target="../media/image158.png"/><Relationship Id="rId4" Type="http://schemas.openxmlformats.org/officeDocument/2006/relationships/image" Target="../media/image84.png"/><Relationship Id="rId9" Type="http://schemas.openxmlformats.org/officeDocument/2006/relationships/image" Target="../media/image89.png"/><Relationship Id="rId13" Type="http://schemas.openxmlformats.org/officeDocument/2006/relationships/image" Target="../media/image93.png"/><Relationship Id="rId18" Type="http://schemas.openxmlformats.org/officeDocument/2006/relationships/image" Target="../media/image98.png"/><Relationship Id="rId39" Type="http://schemas.openxmlformats.org/officeDocument/2006/relationships/image" Target="../media/image119.png"/><Relationship Id="rId34" Type="http://schemas.openxmlformats.org/officeDocument/2006/relationships/image" Target="../media/image114.png"/><Relationship Id="rId50" Type="http://schemas.openxmlformats.org/officeDocument/2006/relationships/image" Target="../media/image130.png"/><Relationship Id="rId55" Type="http://schemas.openxmlformats.org/officeDocument/2006/relationships/image" Target="../media/image135.png"/><Relationship Id="rId76" Type="http://schemas.openxmlformats.org/officeDocument/2006/relationships/image" Target="../media/image156.png"/><Relationship Id="rId7" Type="http://schemas.openxmlformats.org/officeDocument/2006/relationships/image" Target="../media/image87.png"/><Relationship Id="rId71" Type="http://schemas.openxmlformats.org/officeDocument/2006/relationships/image" Target="../media/image151.png"/><Relationship Id="rId2" Type="http://schemas.openxmlformats.org/officeDocument/2006/relationships/image" Target="../media/image82.png"/><Relationship Id="rId29" Type="http://schemas.openxmlformats.org/officeDocument/2006/relationships/image" Target="../media/image10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9524</xdr:rowOff>
    </xdr:from>
    <xdr:to>
      <xdr:col>1</xdr:col>
      <xdr:colOff>75</xdr:colOff>
      <xdr:row>2</xdr:row>
      <xdr:rowOff>74</xdr:rowOff>
    </xdr:to>
    <xdr:pic>
      <xdr:nvPicPr>
        <xdr:cNvPr id="244" name="Picture 243" descr="Bitterling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49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9524</xdr:rowOff>
    </xdr:from>
    <xdr:to>
      <xdr:col>1</xdr:col>
      <xdr:colOff>75</xdr:colOff>
      <xdr:row>3</xdr:row>
      <xdr:rowOff>74</xdr:rowOff>
    </xdr:to>
    <xdr:pic>
      <xdr:nvPicPr>
        <xdr:cNvPr id="246" name="Picture 245" descr="Pale chub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499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9525</xdr:rowOff>
    </xdr:from>
    <xdr:to>
      <xdr:col>1</xdr:col>
      <xdr:colOff>75</xdr:colOff>
      <xdr:row>4</xdr:row>
      <xdr:rowOff>75</xdr:rowOff>
    </xdr:to>
    <xdr:pic>
      <xdr:nvPicPr>
        <xdr:cNvPr id="247" name="Picture 246" descr="Crucian carp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9525</xdr:rowOff>
    </xdr:from>
    <xdr:to>
      <xdr:col>1</xdr:col>
      <xdr:colOff>75</xdr:colOff>
      <xdr:row>5</xdr:row>
      <xdr:rowOff>75</xdr:rowOff>
    </xdr:to>
    <xdr:pic>
      <xdr:nvPicPr>
        <xdr:cNvPr id="248" name="Picture 247" descr="Dace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98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9525</xdr:rowOff>
    </xdr:from>
    <xdr:to>
      <xdr:col>1</xdr:col>
      <xdr:colOff>75</xdr:colOff>
      <xdr:row>6</xdr:row>
      <xdr:rowOff>75</xdr:rowOff>
    </xdr:to>
    <xdr:pic>
      <xdr:nvPicPr>
        <xdr:cNvPr id="249" name="Picture 248" descr="Soft-shelled turtle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9525</xdr:rowOff>
    </xdr:from>
    <xdr:to>
      <xdr:col>1</xdr:col>
      <xdr:colOff>75</xdr:colOff>
      <xdr:row>7</xdr:row>
      <xdr:rowOff>75</xdr:rowOff>
    </xdr:to>
    <xdr:pic>
      <xdr:nvPicPr>
        <xdr:cNvPr id="250" name="Picture 249" descr="Snapping turtle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71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9525</xdr:rowOff>
    </xdr:from>
    <xdr:to>
      <xdr:col>1</xdr:col>
      <xdr:colOff>75</xdr:colOff>
      <xdr:row>8</xdr:row>
      <xdr:rowOff>75</xdr:rowOff>
    </xdr:to>
    <xdr:pic>
      <xdr:nvPicPr>
        <xdr:cNvPr id="251" name="Picture 250" descr="Freshwater goby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957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9525</xdr:rowOff>
    </xdr:from>
    <xdr:to>
      <xdr:col>1</xdr:col>
      <xdr:colOff>75</xdr:colOff>
      <xdr:row>9</xdr:row>
      <xdr:rowOff>75</xdr:rowOff>
    </xdr:to>
    <xdr:pic>
      <xdr:nvPicPr>
        <xdr:cNvPr id="252" name="Picture 251" descr="Loach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44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9525</xdr:rowOff>
    </xdr:from>
    <xdr:to>
      <xdr:col>1</xdr:col>
      <xdr:colOff>75</xdr:colOff>
      <xdr:row>10</xdr:row>
      <xdr:rowOff>75</xdr:rowOff>
    </xdr:to>
    <xdr:pic>
      <xdr:nvPicPr>
        <xdr:cNvPr id="253" name="Picture 252" descr="Bluegill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530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9525</xdr:rowOff>
    </xdr:from>
    <xdr:to>
      <xdr:col>1</xdr:col>
      <xdr:colOff>75</xdr:colOff>
      <xdr:row>11</xdr:row>
      <xdr:rowOff>75</xdr:rowOff>
    </xdr:to>
    <xdr:pic>
      <xdr:nvPicPr>
        <xdr:cNvPr id="254" name="Picture 253" descr="Yellow perch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817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9525</xdr:rowOff>
    </xdr:from>
    <xdr:to>
      <xdr:col>1</xdr:col>
      <xdr:colOff>75</xdr:colOff>
      <xdr:row>12</xdr:row>
      <xdr:rowOff>75</xdr:rowOff>
    </xdr:to>
    <xdr:pic>
      <xdr:nvPicPr>
        <xdr:cNvPr id="255" name="Picture 254" descr="Black bass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103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9525</xdr:rowOff>
    </xdr:from>
    <xdr:to>
      <xdr:col>1</xdr:col>
      <xdr:colOff>75</xdr:colOff>
      <xdr:row>13</xdr:row>
      <xdr:rowOff>75</xdr:rowOff>
    </xdr:to>
    <xdr:pic>
      <xdr:nvPicPr>
        <xdr:cNvPr id="256" name="Picture 255" descr="Tilapia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90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9525</xdr:rowOff>
    </xdr:from>
    <xdr:to>
      <xdr:col>1</xdr:col>
      <xdr:colOff>75</xdr:colOff>
      <xdr:row>14</xdr:row>
      <xdr:rowOff>75</xdr:rowOff>
    </xdr:to>
    <xdr:pic>
      <xdr:nvPicPr>
        <xdr:cNvPr id="257" name="Picture 256" descr="Pike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676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9525</xdr:rowOff>
    </xdr:from>
    <xdr:to>
      <xdr:col>1</xdr:col>
      <xdr:colOff>75</xdr:colOff>
      <xdr:row>15</xdr:row>
      <xdr:rowOff>75</xdr:rowOff>
    </xdr:to>
    <xdr:pic>
      <xdr:nvPicPr>
        <xdr:cNvPr id="258" name="Picture 257" descr="Pond smelt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963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9525</xdr:rowOff>
    </xdr:from>
    <xdr:to>
      <xdr:col>1</xdr:col>
      <xdr:colOff>75</xdr:colOff>
      <xdr:row>16</xdr:row>
      <xdr:rowOff>75</xdr:rowOff>
    </xdr:to>
    <xdr:pic>
      <xdr:nvPicPr>
        <xdr:cNvPr id="259" name="Picture 258" descr="Sweetfish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249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9525</xdr:rowOff>
    </xdr:from>
    <xdr:to>
      <xdr:col>1</xdr:col>
      <xdr:colOff>75</xdr:colOff>
      <xdr:row>17</xdr:row>
      <xdr:rowOff>75</xdr:rowOff>
    </xdr:to>
    <xdr:pic>
      <xdr:nvPicPr>
        <xdr:cNvPr id="260" name="Picture 259" descr="Mitten crab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536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9525</xdr:rowOff>
    </xdr:from>
    <xdr:to>
      <xdr:col>1</xdr:col>
      <xdr:colOff>75</xdr:colOff>
      <xdr:row>18</xdr:row>
      <xdr:rowOff>75</xdr:rowOff>
    </xdr:to>
    <xdr:pic>
      <xdr:nvPicPr>
        <xdr:cNvPr id="261" name="Picture 260" descr="Guppy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822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9525</xdr:rowOff>
    </xdr:from>
    <xdr:to>
      <xdr:col>1</xdr:col>
      <xdr:colOff>75</xdr:colOff>
      <xdr:row>19</xdr:row>
      <xdr:rowOff>75</xdr:rowOff>
    </xdr:to>
    <xdr:pic>
      <xdr:nvPicPr>
        <xdr:cNvPr id="262" name="Picture 261" descr="Nibble fish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109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9525</xdr:rowOff>
    </xdr:from>
    <xdr:to>
      <xdr:col>1</xdr:col>
      <xdr:colOff>75</xdr:colOff>
      <xdr:row>20</xdr:row>
      <xdr:rowOff>75</xdr:rowOff>
    </xdr:to>
    <xdr:pic>
      <xdr:nvPicPr>
        <xdr:cNvPr id="263" name="Picture 262" descr="Angelfish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395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9525</xdr:rowOff>
    </xdr:from>
    <xdr:to>
      <xdr:col>1</xdr:col>
      <xdr:colOff>75</xdr:colOff>
      <xdr:row>21</xdr:row>
      <xdr:rowOff>75</xdr:rowOff>
    </xdr:to>
    <xdr:pic>
      <xdr:nvPicPr>
        <xdr:cNvPr id="264" name="Picture 263" descr="Bett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682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9525</xdr:rowOff>
    </xdr:from>
    <xdr:to>
      <xdr:col>1</xdr:col>
      <xdr:colOff>75</xdr:colOff>
      <xdr:row>22</xdr:row>
      <xdr:rowOff>75</xdr:rowOff>
    </xdr:to>
    <xdr:pic>
      <xdr:nvPicPr>
        <xdr:cNvPr id="265" name="Picture 264" descr="Neon tetra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968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9525</xdr:rowOff>
    </xdr:from>
    <xdr:to>
      <xdr:col>1</xdr:col>
      <xdr:colOff>75</xdr:colOff>
      <xdr:row>23</xdr:row>
      <xdr:rowOff>75</xdr:rowOff>
    </xdr:to>
    <xdr:pic>
      <xdr:nvPicPr>
        <xdr:cNvPr id="266" name="Picture 265" descr="Rainbowfish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255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1</xdr:col>
      <xdr:colOff>75</xdr:colOff>
      <xdr:row>24</xdr:row>
      <xdr:rowOff>75</xdr:rowOff>
    </xdr:to>
    <xdr:pic>
      <xdr:nvPicPr>
        <xdr:cNvPr id="267" name="Picture 266" descr="Piranha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41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9525</xdr:rowOff>
    </xdr:from>
    <xdr:to>
      <xdr:col>1</xdr:col>
      <xdr:colOff>75</xdr:colOff>
      <xdr:row>25</xdr:row>
      <xdr:rowOff>75</xdr:rowOff>
    </xdr:to>
    <xdr:pic>
      <xdr:nvPicPr>
        <xdr:cNvPr id="268" name="Picture 267" descr="Arowana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828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9525</xdr:rowOff>
    </xdr:from>
    <xdr:to>
      <xdr:col>1</xdr:col>
      <xdr:colOff>75</xdr:colOff>
      <xdr:row>26</xdr:row>
      <xdr:rowOff>75</xdr:rowOff>
    </xdr:to>
    <xdr:pic>
      <xdr:nvPicPr>
        <xdr:cNvPr id="269" name="Picture 268" descr="Dorado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114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9525</xdr:rowOff>
    </xdr:from>
    <xdr:to>
      <xdr:col>1</xdr:col>
      <xdr:colOff>75</xdr:colOff>
      <xdr:row>27</xdr:row>
      <xdr:rowOff>75</xdr:rowOff>
    </xdr:to>
    <xdr:pic>
      <xdr:nvPicPr>
        <xdr:cNvPr id="270" name="Picture 269" descr="Arapaima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401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9525</xdr:rowOff>
    </xdr:from>
    <xdr:to>
      <xdr:col>1</xdr:col>
      <xdr:colOff>75</xdr:colOff>
      <xdr:row>28</xdr:row>
      <xdr:rowOff>75</xdr:rowOff>
    </xdr:to>
    <xdr:pic>
      <xdr:nvPicPr>
        <xdr:cNvPr id="272" name="Picture 271" descr="Saddled bichir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6687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9525</xdr:rowOff>
    </xdr:from>
    <xdr:to>
      <xdr:col>1</xdr:col>
      <xdr:colOff>75</xdr:colOff>
      <xdr:row>29</xdr:row>
      <xdr:rowOff>75</xdr:rowOff>
    </xdr:to>
    <xdr:pic>
      <xdr:nvPicPr>
        <xdr:cNvPr id="273" name="Picture 272" descr="Sea butterfly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2974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9525</xdr:rowOff>
    </xdr:from>
    <xdr:to>
      <xdr:col>1</xdr:col>
      <xdr:colOff>75</xdr:colOff>
      <xdr:row>30</xdr:row>
      <xdr:rowOff>75</xdr:rowOff>
    </xdr:to>
    <xdr:pic>
      <xdr:nvPicPr>
        <xdr:cNvPr id="274" name="Picture 273" descr="Sea horse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9260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9525</xdr:rowOff>
    </xdr:from>
    <xdr:to>
      <xdr:col>1</xdr:col>
      <xdr:colOff>75</xdr:colOff>
      <xdr:row>31</xdr:row>
      <xdr:rowOff>75</xdr:rowOff>
    </xdr:to>
    <xdr:pic>
      <xdr:nvPicPr>
        <xdr:cNvPr id="275" name="Picture 274" descr="Clown fish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5547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1</xdr:col>
      <xdr:colOff>75</xdr:colOff>
      <xdr:row>32</xdr:row>
      <xdr:rowOff>75</xdr:rowOff>
    </xdr:to>
    <xdr:pic>
      <xdr:nvPicPr>
        <xdr:cNvPr id="276" name="Picture 275" descr="Surgeonfish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1833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9525</xdr:rowOff>
    </xdr:from>
    <xdr:to>
      <xdr:col>1</xdr:col>
      <xdr:colOff>75</xdr:colOff>
      <xdr:row>33</xdr:row>
      <xdr:rowOff>75</xdr:rowOff>
    </xdr:to>
    <xdr:pic>
      <xdr:nvPicPr>
        <xdr:cNvPr id="277" name="Picture 276" descr="Butterfly Fish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</xdr:col>
      <xdr:colOff>75</xdr:colOff>
      <xdr:row>34</xdr:row>
      <xdr:rowOff>75</xdr:rowOff>
    </xdr:to>
    <xdr:pic>
      <xdr:nvPicPr>
        <xdr:cNvPr id="278" name="Picture 277" descr="Napoleonfish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4406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9525</xdr:rowOff>
    </xdr:from>
    <xdr:to>
      <xdr:col>1</xdr:col>
      <xdr:colOff>75</xdr:colOff>
      <xdr:row>35</xdr:row>
      <xdr:rowOff>75</xdr:rowOff>
    </xdr:to>
    <xdr:pic>
      <xdr:nvPicPr>
        <xdr:cNvPr id="279" name="Picture 278" descr="Zebra turkeyfish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0693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9525</xdr:rowOff>
    </xdr:from>
    <xdr:to>
      <xdr:col>1</xdr:col>
      <xdr:colOff>75</xdr:colOff>
      <xdr:row>36</xdr:row>
      <xdr:rowOff>75</xdr:rowOff>
    </xdr:to>
    <xdr:pic>
      <xdr:nvPicPr>
        <xdr:cNvPr id="280" name="Picture 279" descr="Blowfish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979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9525</xdr:rowOff>
    </xdr:from>
    <xdr:to>
      <xdr:col>1</xdr:col>
      <xdr:colOff>75</xdr:colOff>
      <xdr:row>37</xdr:row>
      <xdr:rowOff>75</xdr:rowOff>
    </xdr:to>
    <xdr:pic>
      <xdr:nvPicPr>
        <xdr:cNvPr id="281" name="Picture 280" descr="Puffer fish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3266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9525</xdr:rowOff>
    </xdr:from>
    <xdr:to>
      <xdr:col>1</xdr:col>
      <xdr:colOff>75</xdr:colOff>
      <xdr:row>38</xdr:row>
      <xdr:rowOff>75</xdr:rowOff>
    </xdr:to>
    <xdr:pic>
      <xdr:nvPicPr>
        <xdr:cNvPr id="282" name="Picture 281" descr="Anchovy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9552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9525</xdr:rowOff>
    </xdr:from>
    <xdr:to>
      <xdr:col>1</xdr:col>
      <xdr:colOff>75</xdr:colOff>
      <xdr:row>39</xdr:row>
      <xdr:rowOff>75</xdr:rowOff>
    </xdr:to>
    <xdr:pic>
      <xdr:nvPicPr>
        <xdr:cNvPr id="283" name="Picture 282" descr="Horse mackerel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5839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9525</xdr:rowOff>
    </xdr:from>
    <xdr:to>
      <xdr:col>1</xdr:col>
      <xdr:colOff>75</xdr:colOff>
      <xdr:row>40</xdr:row>
      <xdr:rowOff>75</xdr:rowOff>
    </xdr:to>
    <xdr:pic>
      <xdr:nvPicPr>
        <xdr:cNvPr id="284" name="Picture 283" descr="Barred knifejaw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2125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9525</xdr:rowOff>
    </xdr:from>
    <xdr:to>
      <xdr:col>1</xdr:col>
      <xdr:colOff>75</xdr:colOff>
      <xdr:row>41</xdr:row>
      <xdr:rowOff>75</xdr:rowOff>
    </xdr:to>
    <xdr:pic>
      <xdr:nvPicPr>
        <xdr:cNvPr id="285" name="Picture 284" descr="Sea bass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8412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9525</xdr:rowOff>
    </xdr:from>
    <xdr:to>
      <xdr:col>1</xdr:col>
      <xdr:colOff>75</xdr:colOff>
      <xdr:row>42</xdr:row>
      <xdr:rowOff>75</xdr:rowOff>
    </xdr:to>
    <xdr:pic>
      <xdr:nvPicPr>
        <xdr:cNvPr id="286" name="Picture 285" descr="Red Snapper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4698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9525</xdr:rowOff>
    </xdr:from>
    <xdr:to>
      <xdr:col>1</xdr:col>
      <xdr:colOff>75</xdr:colOff>
      <xdr:row>43</xdr:row>
      <xdr:rowOff>75</xdr:rowOff>
    </xdr:to>
    <xdr:pic>
      <xdr:nvPicPr>
        <xdr:cNvPr id="287" name="Picture 286" descr="Dab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985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9525</xdr:rowOff>
    </xdr:from>
    <xdr:to>
      <xdr:col>1</xdr:col>
      <xdr:colOff>75</xdr:colOff>
      <xdr:row>44</xdr:row>
      <xdr:rowOff>75</xdr:rowOff>
    </xdr:to>
    <xdr:pic>
      <xdr:nvPicPr>
        <xdr:cNvPr id="288" name="Picture 287" descr="Olive flounder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9525</xdr:rowOff>
    </xdr:from>
    <xdr:to>
      <xdr:col>1</xdr:col>
      <xdr:colOff>75</xdr:colOff>
      <xdr:row>45</xdr:row>
      <xdr:rowOff>75</xdr:rowOff>
    </xdr:to>
    <xdr:pic>
      <xdr:nvPicPr>
        <xdr:cNvPr id="289" name="Picture 288" descr="Squid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3558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9525</xdr:rowOff>
    </xdr:from>
    <xdr:to>
      <xdr:col>1</xdr:col>
      <xdr:colOff>75</xdr:colOff>
      <xdr:row>46</xdr:row>
      <xdr:rowOff>75</xdr:rowOff>
    </xdr:to>
    <xdr:pic>
      <xdr:nvPicPr>
        <xdr:cNvPr id="290" name="Picture 289" descr="Moray eel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9844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9525</xdr:rowOff>
    </xdr:from>
    <xdr:to>
      <xdr:col>1</xdr:col>
      <xdr:colOff>75</xdr:colOff>
      <xdr:row>47</xdr:row>
      <xdr:rowOff>75</xdr:rowOff>
    </xdr:to>
    <xdr:pic>
      <xdr:nvPicPr>
        <xdr:cNvPr id="291" name="Picture 290" descr="Ribbon eel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6131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9525</xdr:rowOff>
    </xdr:from>
    <xdr:to>
      <xdr:col>1</xdr:col>
      <xdr:colOff>75</xdr:colOff>
      <xdr:row>48</xdr:row>
      <xdr:rowOff>75</xdr:rowOff>
    </xdr:to>
    <xdr:pic>
      <xdr:nvPicPr>
        <xdr:cNvPr id="292" name="Picture 291" descr="Ocean sunfish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2417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9525</xdr:rowOff>
    </xdr:from>
    <xdr:to>
      <xdr:col>1</xdr:col>
      <xdr:colOff>75</xdr:colOff>
      <xdr:row>49</xdr:row>
      <xdr:rowOff>75</xdr:rowOff>
    </xdr:to>
    <xdr:pic>
      <xdr:nvPicPr>
        <xdr:cNvPr id="293" name="Picture 292" descr="Ray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8704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9525</xdr:rowOff>
    </xdr:from>
    <xdr:to>
      <xdr:col>1</xdr:col>
      <xdr:colOff>75</xdr:colOff>
      <xdr:row>50</xdr:row>
      <xdr:rowOff>75</xdr:rowOff>
    </xdr:to>
    <xdr:pic>
      <xdr:nvPicPr>
        <xdr:cNvPr id="294" name="Picture 293" descr="Saw Shark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990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9525</xdr:rowOff>
    </xdr:from>
    <xdr:to>
      <xdr:col>1</xdr:col>
      <xdr:colOff>75</xdr:colOff>
      <xdr:row>51</xdr:row>
      <xdr:rowOff>75</xdr:rowOff>
    </xdr:to>
    <xdr:pic>
      <xdr:nvPicPr>
        <xdr:cNvPr id="295" name="Picture 294" descr="Hammerhead shark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1277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9525</xdr:rowOff>
    </xdr:from>
    <xdr:to>
      <xdr:col>1</xdr:col>
      <xdr:colOff>75</xdr:colOff>
      <xdr:row>52</xdr:row>
      <xdr:rowOff>75</xdr:rowOff>
    </xdr:to>
    <xdr:pic>
      <xdr:nvPicPr>
        <xdr:cNvPr id="296" name="Picture 295" descr="Great white shark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7563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9525</xdr:rowOff>
    </xdr:from>
    <xdr:to>
      <xdr:col>1</xdr:col>
      <xdr:colOff>75</xdr:colOff>
      <xdr:row>53</xdr:row>
      <xdr:rowOff>75</xdr:rowOff>
    </xdr:to>
    <xdr:pic>
      <xdr:nvPicPr>
        <xdr:cNvPr id="297" name="Picture 296" descr="Whale shark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9525</xdr:rowOff>
    </xdr:from>
    <xdr:to>
      <xdr:col>1</xdr:col>
      <xdr:colOff>75</xdr:colOff>
      <xdr:row>54</xdr:row>
      <xdr:rowOff>75</xdr:rowOff>
    </xdr:to>
    <xdr:pic>
      <xdr:nvPicPr>
        <xdr:cNvPr id="298" name="Picture 297" descr="Suckerfish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0136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9525</xdr:rowOff>
    </xdr:from>
    <xdr:to>
      <xdr:col>1</xdr:col>
      <xdr:colOff>75</xdr:colOff>
      <xdr:row>55</xdr:row>
      <xdr:rowOff>75</xdr:rowOff>
    </xdr:to>
    <xdr:pic>
      <xdr:nvPicPr>
        <xdr:cNvPr id="299" name="Picture 298" descr="Football fish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6423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9525</xdr:rowOff>
    </xdr:from>
    <xdr:to>
      <xdr:col>1</xdr:col>
      <xdr:colOff>75</xdr:colOff>
      <xdr:row>56</xdr:row>
      <xdr:rowOff>75</xdr:rowOff>
    </xdr:to>
    <xdr:pic>
      <xdr:nvPicPr>
        <xdr:cNvPr id="300" name="Picture 299" descr="Oarfish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709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9525</xdr:rowOff>
    </xdr:from>
    <xdr:to>
      <xdr:col>1</xdr:col>
      <xdr:colOff>75</xdr:colOff>
      <xdr:row>57</xdr:row>
      <xdr:rowOff>75</xdr:rowOff>
    </xdr:to>
    <xdr:pic>
      <xdr:nvPicPr>
        <xdr:cNvPr id="301" name="Picture 300" descr="Barreleye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8996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9525</xdr:rowOff>
    </xdr:from>
    <xdr:to>
      <xdr:col>1</xdr:col>
      <xdr:colOff>75</xdr:colOff>
      <xdr:row>58</xdr:row>
      <xdr:rowOff>75</xdr:rowOff>
    </xdr:to>
    <xdr:pic>
      <xdr:nvPicPr>
        <xdr:cNvPr id="302" name="Picture 301" descr="Coelacanth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5282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9525</xdr:rowOff>
    </xdr:from>
    <xdr:to>
      <xdr:col>1</xdr:col>
      <xdr:colOff>75</xdr:colOff>
      <xdr:row>59</xdr:row>
      <xdr:rowOff>75</xdr:rowOff>
    </xdr:to>
    <xdr:pic>
      <xdr:nvPicPr>
        <xdr:cNvPr id="305" name="Picture 304" descr="Carp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569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9525</xdr:rowOff>
    </xdr:from>
    <xdr:to>
      <xdr:col>1</xdr:col>
      <xdr:colOff>75</xdr:colOff>
      <xdr:row>60</xdr:row>
      <xdr:rowOff>75</xdr:rowOff>
    </xdr:to>
    <xdr:pic>
      <xdr:nvPicPr>
        <xdr:cNvPr id="306" name="Picture 305" descr="Koi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7855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9525</xdr:rowOff>
    </xdr:from>
    <xdr:to>
      <xdr:col>1</xdr:col>
      <xdr:colOff>75</xdr:colOff>
      <xdr:row>61</xdr:row>
      <xdr:rowOff>75</xdr:rowOff>
    </xdr:to>
    <xdr:pic>
      <xdr:nvPicPr>
        <xdr:cNvPr id="307" name="Picture 306" descr="Goldfish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4142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9525</xdr:rowOff>
    </xdr:from>
    <xdr:to>
      <xdr:col>1</xdr:col>
      <xdr:colOff>75</xdr:colOff>
      <xdr:row>62</xdr:row>
      <xdr:rowOff>75</xdr:rowOff>
    </xdr:to>
    <xdr:pic>
      <xdr:nvPicPr>
        <xdr:cNvPr id="308" name="Picture 307" descr="Pop-eyed goldfish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428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9525</xdr:rowOff>
    </xdr:from>
    <xdr:to>
      <xdr:col>1</xdr:col>
      <xdr:colOff>75</xdr:colOff>
      <xdr:row>63</xdr:row>
      <xdr:rowOff>75</xdr:rowOff>
    </xdr:to>
    <xdr:pic>
      <xdr:nvPicPr>
        <xdr:cNvPr id="309" name="Picture 308" descr="Ranchu goldfish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715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9525</xdr:rowOff>
    </xdr:from>
    <xdr:to>
      <xdr:col>1</xdr:col>
      <xdr:colOff>75</xdr:colOff>
      <xdr:row>64</xdr:row>
      <xdr:rowOff>75</xdr:rowOff>
    </xdr:to>
    <xdr:pic>
      <xdr:nvPicPr>
        <xdr:cNvPr id="310" name="Picture 309" descr="Killifish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3001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9525</xdr:rowOff>
    </xdr:from>
    <xdr:to>
      <xdr:col>1</xdr:col>
      <xdr:colOff>75</xdr:colOff>
      <xdr:row>65</xdr:row>
      <xdr:rowOff>75</xdr:rowOff>
    </xdr:to>
    <xdr:pic>
      <xdr:nvPicPr>
        <xdr:cNvPr id="311" name="Picture 310" descr="Crawfish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9288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9525</xdr:rowOff>
    </xdr:from>
    <xdr:to>
      <xdr:col>1</xdr:col>
      <xdr:colOff>75</xdr:colOff>
      <xdr:row>66</xdr:row>
      <xdr:rowOff>75</xdr:rowOff>
    </xdr:to>
    <xdr:pic>
      <xdr:nvPicPr>
        <xdr:cNvPr id="312" name="Picture 311" descr="Tadpole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5574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9525</xdr:rowOff>
    </xdr:from>
    <xdr:to>
      <xdr:col>1</xdr:col>
      <xdr:colOff>75</xdr:colOff>
      <xdr:row>67</xdr:row>
      <xdr:rowOff>75</xdr:rowOff>
    </xdr:to>
    <xdr:pic>
      <xdr:nvPicPr>
        <xdr:cNvPr id="313" name="Picture 312" descr="Frog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1861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</xdr:col>
      <xdr:colOff>75</xdr:colOff>
      <xdr:row>68</xdr:row>
      <xdr:rowOff>75</xdr:rowOff>
    </xdr:to>
    <xdr:pic>
      <xdr:nvPicPr>
        <xdr:cNvPr id="314" name="Picture 313" descr="Catfish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147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9525</xdr:rowOff>
    </xdr:from>
    <xdr:to>
      <xdr:col>1</xdr:col>
      <xdr:colOff>75</xdr:colOff>
      <xdr:row>69</xdr:row>
      <xdr:rowOff>75</xdr:rowOff>
    </xdr:to>
    <xdr:pic>
      <xdr:nvPicPr>
        <xdr:cNvPr id="315" name="Picture 314" descr="Giant snakehead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1</xdr:col>
      <xdr:colOff>75</xdr:colOff>
      <xdr:row>70</xdr:row>
      <xdr:rowOff>75</xdr:rowOff>
    </xdr:to>
    <xdr:pic>
      <xdr:nvPicPr>
        <xdr:cNvPr id="316" name="Picture 315" descr="Gar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720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9525</xdr:rowOff>
    </xdr:from>
    <xdr:to>
      <xdr:col>1</xdr:col>
      <xdr:colOff>75</xdr:colOff>
      <xdr:row>71</xdr:row>
      <xdr:rowOff>75</xdr:rowOff>
    </xdr:to>
    <xdr:pic>
      <xdr:nvPicPr>
        <xdr:cNvPr id="317" name="Picture 316" descr="Salmon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7007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9525</xdr:rowOff>
    </xdr:from>
    <xdr:to>
      <xdr:col>1</xdr:col>
      <xdr:colOff>75</xdr:colOff>
      <xdr:row>72</xdr:row>
      <xdr:rowOff>75</xdr:rowOff>
    </xdr:to>
    <xdr:pic>
      <xdr:nvPicPr>
        <xdr:cNvPr id="318" name="Picture 317" descr="King salmon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3293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9525</xdr:rowOff>
    </xdr:from>
    <xdr:to>
      <xdr:col>1</xdr:col>
      <xdr:colOff>75</xdr:colOff>
      <xdr:row>73</xdr:row>
      <xdr:rowOff>75</xdr:rowOff>
    </xdr:to>
    <xdr:pic>
      <xdr:nvPicPr>
        <xdr:cNvPr id="319" name="Picture 318" descr="Sturgeon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9580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9525</xdr:rowOff>
    </xdr:from>
    <xdr:to>
      <xdr:col>1</xdr:col>
      <xdr:colOff>75</xdr:colOff>
      <xdr:row>74</xdr:row>
      <xdr:rowOff>75</xdr:rowOff>
    </xdr:to>
    <xdr:pic>
      <xdr:nvPicPr>
        <xdr:cNvPr id="320" name="Picture 319" descr="Cherry salmon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5866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9525</xdr:rowOff>
    </xdr:from>
    <xdr:to>
      <xdr:col>1</xdr:col>
      <xdr:colOff>75</xdr:colOff>
      <xdr:row>75</xdr:row>
      <xdr:rowOff>75</xdr:rowOff>
    </xdr:to>
    <xdr:pic>
      <xdr:nvPicPr>
        <xdr:cNvPr id="321" name="Picture 320" descr="Char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2153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9525</xdr:rowOff>
    </xdr:from>
    <xdr:to>
      <xdr:col>1</xdr:col>
      <xdr:colOff>75</xdr:colOff>
      <xdr:row>76</xdr:row>
      <xdr:rowOff>75</xdr:rowOff>
    </xdr:to>
    <xdr:pic>
      <xdr:nvPicPr>
        <xdr:cNvPr id="322" name="Picture 321" descr="Golden trout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8439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9525</xdr:rowOff>
    </xdr:from>
    <xdr:to>
      <xdr:col>1</xdr:col>
      <xdr:colOff>75</xdr:colOff>
      <xdr:row>77</xdr:row>
      <xdr:rowOff>75</xdr:rowOff>
    </xdr:to>
    <xdr:pic>
      <xdr:nvPicPr>
        <xdr:cNvPr id="323" name="Picture 322" descr="String fish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4726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9525</xdr:rowOff>
    </xdr:from>
    <xdr:to>
      <xdr:col>1</xdr:col>
      <xdr:colOff>75</xdr:colOff>
      <xdr:row>78</xdr:row>
      <xdr:rowOff>75</xdr:rowOff>
    </xdr:to>
    <xdr:pic>
      <xdr:nvPicPr>
        <xdr:cNvPr id="324" name="Picture 323" descr="Tuna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012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78</xdr:row>
      <xdr:rowOff>9525</xdr:rowOff>
    </xdr:from>
    <xdr:to>
      <xdr:col>1</xdr:col>
      <xdr:colOff>75</xdr:colOff>
      <xdr:row>79</xdr:row>
      <xdr:rowOff>75</xdr:rowOff>
    </xdr:to>
    <xdr:pic>
      <xdr:nvPicPr>
        <xdr:cNvPr id="325" name="Picture 324" descr="Blue marlin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7299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9525</xdr:rowOff>
    </xdr:from>
    <xdr:to>
      <xdr:col>1</xdr:col>
      <xdr:colOff>75</xdr:colOff>
      <xdr:row>80</xdr:row>
      <xdr:rowOff>75</xdr:rowOff>
    </xdr:to>
    <xdr:pic>
      <xdr:nvPicPr>
        <xdr:cNvPr id="326" name="Picture 325" descr="Giant trevally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585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9525</xdr:rowOff>
    </xdr:from>
    <xdr:to>
      <xdr:col>1</xdr:col>
      <xdr:colOff>75</xdr:colOff>
      <xdr:row>81</xdr:row>
      <xdr:rowOff>0</xdr:rowOff>
    </xdr:to>
    <xdr:pic>
      <xdr:nvPicPr>
        <xdr:cNvPr id="327" name="Picture 326" descr="Mahi-mahi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98720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190500</xdr:rowOff>
        </xdr:from>
        <xdr:to>
          <xdr:col>2</xdr:col>
          <xdr:colOff>552450</xdr:colOff>
          <xdr:row>1</xdr:row>
          <xdr:rowOff>428625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</xdr:row>
          <xdr:rowOff>190500</xdr:rowOff>
        </xdr:from>
        <xdr:to>
          <xdr:col>2</xdr:col>
          <xdr:colOff>552450</xdr:colOff>
          <xdr:row>3</xdr:row>
          <xdr:rowOff>428625</xdr:rowOff>
        </xdr:to>
        <xdr:sp macro="" textlink="">
          <xdr:nvSpPr>
            <xdr:cNvPr id="1352" name="Check Box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</xdr:row>
          <xdr:rowOff>190500</xdr:rowOff>
        </xdr:from>
        <xdr:to>
          <xdr:col>2</xdr:col>
          <xdr:colOff>552450</xdr:colOff>
          <xdr:row>4</xdr:row>
          <xdr:rowOff>428625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</xdr:row>
          <xdr:rowOff>190500</xdr:rowOff>
        </xdr:from>
        <xdr:to>
          <xdr:col>2</xdr:col>
          <xdr:colOff>552450</xdr:colOff>
          <xdr:row>5</xdr:row>
          <xdr:rowOff>428625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</xdr:row>
          <xdr:rowOff>190500</xdr:rowOff>
        </xdr:from>
        <xdr:to>
          <xdr:col>2</xdr:col>
          <xdr:colOff>552450</xdr:colOff>
          <xdr:row>6</xdr:row>
          <xdr:rowOff>428625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</xdr:row>
          <xdr:rowOff>190500</xdr:rowOff>
        </xdr:from>
        <xdr:to>
          <xdr:col>2</xdr:col>
          <xdr:colOff>552450</xdr:colOff>
          <xdr:row>7</xdr:row>
          <xdr:rowOff>428625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8</xdr:row>
          <xdr:rowOff>190500</xdr:rowOff>
        </xdr:from>
        <xdr:to>
          <xdr:col>2</xdr:col>
          <xdr:colOff>552450</xdr:colOff>
          <xdr:row>8</xdr:row>
          <xdr:rowOff>428625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9</xdr:row>
          <xdr:rowOff>190500</xdr:rowOff>
        </xdr:from>
        <xdr:to>
          <xdr:col>2</xdr:col>
          <xdr:colOff>552450</xdr:colOff>
          <xdr:row>9</xdr:row>
          <xdr:rowOff>428625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10</xdr:row>
          <xdr:rowOff>190500</xdr:rowOff>
        </xdr:from>
        <xdr:to>
          <xdr:col>2</xdr:col>
          <xdr:colOff>552450</xdr:colOff>
          <xdr:row>10</xdr:row>
          <xdr:rowOff>428625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11</xdr:row>
          <xdr:rowOff>190500</xdr:rowOff>
        </xdr:from>
        <xdr:to>
          <xdr:col>2</xdr:col>
          <xdr:colOff>552450</xdr:colOff>
          <xdr:row>11</xdr:row>
          <xdr:rowOff>428625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</xdr:row>
          <xdr:rowOff>190500</xdr:rowOff>
        </xdr:from>
        <xdr:to>
          <xdr:col>2</xdr:col>
          <xdr:colOff>552450</xdr:colOff>
          <xdr:row>12</xdr:row>
          <xdr:rowOff>428625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</xdr:row>
          <xdr:rowOff>190500</xdr:rowOff>
        </xdr:from>
        <xdr:to>
          <xdr:col>2</xdr:col>
          <xdr:colOff>552450</xdr:colOff>
          <xdr:row>13</xdr:row>
          <xdr:rowOff>428625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</xdr:row>
          <xdr:rowOff>190500</xdr:rowOff>
        </xdr:from>
        <xdr:to>
          <xdr:col>2</xdr:col>
          <xdr:colOff>552450</xdr:colOff>
          <xdr:row>14</xdr:row>
          <xdr:rowOff>428625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</xdr:row>
          <xdr:rowOff>190500</xdr:rowOff>
        </xdr:from>
        <xdr:to>
          <xdr:col>2</xdr:col>
          <xdr:colOff>552450</xdr:colOff>
          <xdr:row>15</xdr:row>
          <xdr:rowOff>428625</xdr:rowOff>
        </xdr:to>
        <xdr:sp macro="" textlink="">
          <xdr:nvSpPr>
            <xdr:cNvPr id="1364" name="Check Box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</xdr:row>
          <xdr:rowOff>190500</xdr:rowOff>
        </xdr:from>
        <xdr:to>
          <xdr:col>2</xdr:col>
          <xdr:colOff>552450</xdr:colOff>
          <xdr:row>16</xdr:row>
          <xdr:rowOff>428625</xdr:rowOff>
        </xdr:to>
        <xdr:sp macro="" textlink="">
          <xdr:nvSpPr>
            <xdr:cNvPr id="1365" name="Check Box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17</xdr:row>
          <xdr:rowOff>190500</xdr:rowOff>
        </xdr:from>
        <xdr:to>
          <xdr:col>2</xdr:col>
          <xdr:colOff>552450</xdr:colOff>
          <xdr:row>17</xdr:row>
          <xdr:rowOff>428625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18</xdr:row>
          <xdr:rowOff>190500</xdr:rowOff>
        </xdr:from>
        <xdr:to>
          <xdr:col>2</xdr:col>
          <xdr:colOff>552450</xdr:colOff>
          <xdr:row>18</xdr:row>
          <xdr:rowOff>428625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19</xdr:row>
          <xdr:rowOff>190500</xdr:rowOff>
        </xdr:from>
        <xdr:to>
          <xdr:col>2</xdr:col>
          <xdr:colOff>552450</xdr:colOff>
          <xdr:row>19</xdr:row>
          <xdr:rowOff>428625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20</xdr:row>
          <xdr:rowOff>190500</xdr:rowOff>
        </xdr:from>
        <xdr:to>
          <xdr:col>2</xdr:col>
          <xdr:colOff>552450</xdr:colOff>
          <xdr:row>20</xdr:row>
          <xdr:rowOff>428625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21</xdr:row>
          <xdr:rowOff>190500</xdr:rowOff>
        </xdr:from>
        <xdr:to>
          <xdr:col>2</xdr:col>
          <xdr:colOff>552450</xdr:colOff>
          <xdr:row>21</xdr:row>
          <xdr:rowOff>428625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22</xdr:row>
          <xdr:rowOff>190500</xdr:rowOff>
        </xdr:from>
        <xdr:to>
          <xdr:col>2</xdr:col>
          <xdr:colOff>552450</xdr:colOff>
          <xdr:row>22</xdr:row>
          <xdr:rowOff>428625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23</xdr:row>
          <xdr:rowOff>190500</xdr:rowOff>
        </xdr:from>
        <xdr:to>
          <xdr:col>2</xdr:col>
          <xdr:colOff>552450</xdr:colOff>
          <xdr:row>23</xdr:row>
          <xdr:rowOff>428625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24</xdr:row>
          <xdr:rowOff>190500</xdr:rowOff>
        </xdr:from>
        <xdr:to>
          <xdr:col>2</xdr:col>
          <xdr:colOff>552450</xdr:colOff>
          <xdr:row>24</xdr:row>
          <xdr:rowOff>428625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25</xdr:row>
          <xdr:rowOff>190500</xdr:rowOff>
        </xdr:from>
        <xdr:to>
          <xdr:col>2</xdr:col>
          <xdr:colOff>552450</xdr:colOff>
          <xdr:row>25</xdr:row>
          <xdr:rowOff>428625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26</xdr:row>
          <xdr:rowOff>190500</xdr:rowOff>
        </xdr:from>
        <xdr:to>
          <xdr:col>2</xdr:col>
          <xdr:colOff>552450</xdr:colOff>
          <xdr:row>26</xdr:row>
          <xdr:rowOff>428625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27</xdr:row>
          <xdr:rowOff>190500</xdr:rowOff>
        </xdr:from>
        <xdr:to>
          <xdr:col>2</xdr:col>
          <xdr:colOff>552450</xdr:colOff>
          <xdr:row>27</xdr:row>
          <xdr:rowOff>428625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28</xdr:row>
          <xdr:rowOff>190500</xdr:rowOff>
        </xdr:from>
        <xdr:to>
          <xdr:col>2</xdr:col>
          <xdr:colOff>552450</xdr:colOff>
          <xdr:row>28</xdr:row>
          <xdr:rowOff>428625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29</xdr:row>
          <xdr:rowOff>190500</xdr:rowOff>
        </xdr:from>
        <xdr:to>
          <xdr:col>2</xdr:col>
          <xdr:colOff>552450</xdr:colOff>
          <xdr:row>29</xdr:row>
          <xdr:rowOff>428625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30</xdr:row>
          <xdr:rowOff>190500</xdr:rowOff>
        </xdr:from>
        <xdr:to>
          <xdr:col>2</xdr:col>
          <xdr:colOff>552450</xdr:colOff>
          <xdr:row>30</xdr:row>
          <xdr:rowOff>428625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31</xdr:row>
          <xdr:rowOff>190500</xdr:rowOff>
        </xdr:from>
        <xdr:to>
          <xdr:col>2</xdr:col>
          <xdr:colOff>552450</xdr:colOff>
          <xdr:row>31</xdr:row>
          <xdr:rowOff>428625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32</xdr:row>
          <xdr:rowOff>190500</xdr:rowOff>
        </xdr:from>
        <xdr:to>
          <xdr:col>2</xdr:col>
          <xdr:colOff>552450</xdr:colOff>
          <xdr:row>32</xdr:row>
          <xdr:rowOff>428625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33</xdr:row>
          <xdr:rowOff>190500</xdr:rowOff>
        </xdr:from>
        <xdr:to>
          <xdr:col>2</xdr:col>
          <xdr:colOff>552450</xdr:colOff>
          <xdr:row>33</xdr:row>
          <xdr:rowOff>428625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34</xdr:row>
          <xdr:rowOff>190500</xdr:rowOff>
        </xdr:from>
        <xdr:to>
          <xdr:col>2</xdr:col>
          <xdr:colOff>552450</xdr:colOff>
          <xdr:row>34</xdr:row>
          <xdr:rowOff>428625</xdr:rowOff>
        </xdr:to>
        <xdr:sp macro="" textlink="">
          <xdr:nvSpPr>
            <xdr:cNvPr id="1383" name="Check Box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35</xdr:row>
          <xdr:rowOff>190500</xdr:rowOff>
        </xdr:from>
        <xdr:to>
          <xdr:col>2</xdr:col>
          <xdr:colOff>552450</xdr:colOff>
          <xdr:row>35</xdr:row>
          <xdr:rowOff>428625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36</xdr:row>
          <xdr:rowOff>190500</xdr:rowOff>
        </xdr:from>
        <xdr:to>
          <xdr:col>2</xdr:col>
          <xdr:colOff>552450</xdr:colOff>
          <xdr:row>36</xdr:row>
          <xdr:rowOff>428625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37</xdr:row>
          <xdr:rowOff>190500</xdr:rowOff>
        </xdr:from>
        <xdr:to>
          <xdr:col>2</xdr:col>
          <xdr:colOff>552450</xdr:colOff>
          <xdr:row>37</xdr:row>
          <xdr:rowOff>428625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38</xdr:row>
          <xdr:rowOff>190500</xdr:rowOff>
        </xdr:from>
        <xdr:to>
          <xdr:col>2</xdr:col>
          <xdr:colOff>552450</xdr:colOff>
          <xdr:row>38</xdr:row>
          <xdr:rowOff>428625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39</xdr:row>
          <xdr:rowOff>190500</xdr:rowOff>
        </xdr:from>
        <xdr:to>
          <xdr:col>2</xdr:col>
          <xdr:colOff>552450</xdr:colOff>
          <xdr:row>39</xdr:row>
          <xdr:rowOff>428625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40</xdr:row>
          <xdr:rowOff>190500</xdr:rowOff>
        </xdr:from>
        <xdr:to>
          <xdr:col>2</xdr:col>
          <xdr:colOff>552450</xdr:colOff>
          <xdr:row>40</xdr:row>
          <xdr:rowOff>428625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41</xdr:row>
          <xdr:rowOff>190500</xdr:rowOff>
        </xdr:from>
        <xdr:to>
          <xdr:col>2</xdr:col>
          <xdr:colOff>552450</xdr:colOff>
          <xdr:row>41</xdr:row>
          <xdr:rowOff>428625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42</xdr:row>
          <xdr:rowOff>190500</xdr:rowOff>
        </xdr:from>
        <xdr:to>
          <xdr:col>2</xdr:col>
          <xdr:colOff>552450</xdr:colOff>
          <xdr:row>42</xdr:row>
          <xdr:rowOff>428625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43</xdr:row>
          <xdr:rowOff>190500</xdr:rowOff>
        </xdr:from>
        <xdr:to>
          <xdr:col>2</xdr:col>
          <xdr:colOff>552450</xdr:colOff>
          <xdr:row>43</xdr:row>
          <xdr:rowOff>428625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44</xdr:row>
          <xdr:rowOff>190500</xdr:rowOff>
        </xdr:from>
        <xdr:to>
          <xdr:col>2</xdr:col>
          <xdr:colOff>552450</xdr:colOff>
          <xdr:row>44</xdr:row>
          <xdr:rowOff>428625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45</xdr:row>
          <xdr:rowOff>190500</xdr:rowOff>
        </xdr:from>
        <xdr:to>
          <xdr:col>2</xdr:col>
          <xdr:colOff>552450</xdr:colOff>
          <xdr:row>45</xdr:row>
          <xdr:rowOff>428625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46</xdr:row>
          <xdr:rowOff>190500</xdr:rowOff>
        </xdr:from>
        <xdr:to>
          <xdr:col>2</xdr:col>
          <xdr:colOff>552450</xdr:colOff>
          <xdr:row>46</xdr:row>
          <xdr:rowOff>428625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47</xdr:row>
          <xdr:rowOff>190500</xdr:rowOff>
        </xdr:from>
        <xdr:to>
          <xdr:col>2</xdr:col>
          <xdr:colOff>552450</xdr:colOff>
          <xdr:row>47</xdr:row>
          <xdr:rowOff>428625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48</xdr:row>
          <xdr:rowOff>190500</xdr:rowOff>
        </xdr:from>
        <xdr:to>
          <xdr:col>2</xdr:col>
          <xdr:colOff>552450</xdr:colOff>
          <xdr:row>48</xdr:row>
          <xdr:rowOff>428625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49</xdr:row>
          <xdr:rowOff>190500</xdr:rowOff>
        </xdr:from>
        <xdr:to>
          <xdr:col>2</xdr:col>
          <xdr:colOff>552450</xdr:colOff>
          <xdr:row>49</xdr:row>
          <xdr:rowOff>428625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50</xdr:row>
          <xdr:rowOff>190500</xdr:rowOff>
        </xdr:from>
        <xdr:to>
          <xdr:col>2</xdr:col>
          <xdr:colOff>552450</xdr:colOff>
          <xdr:row>50</xdr:row>
          <xdr:rowOff>428625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51</xdr:row>
          <xdr:rowOff>190500</xdr:rowOff>
        </xdr:from>
        <xdr:to>
          <xdr:col>2</xdr:col>
          <xdr:colOff>552450</xdr:colOff>
          <xdr:row>51</xdr:row>
          <xdr:rowOff>428625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52</xdr:row>
          <xdr:rowOff>190500</xdr:rowOff>
        </xdr:from>
        <xdr:to>
          <xdr:col>2</xdr:col>
          <xdr:colOff>552450</xdr:colOff>
          <xdr:row>52</xdr:row>
          <xdr:rowOff>428625</xdr:rowOff>
        </xdr:to>
        <xdr:sp macro="" textlink="">
          <xdr:nvSpPr>
            <xdr:cNvPr id="1401" name="Check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53</xdr:row>
          <xdr:rowOff>190500</xdr:rowOff>
        </xdr:from>
        <xdr:to>
          <xdr:col>2</xdr:col>
          <xdr:colOff>552450</xdr:colOff>
          <xdr:row>53</xdr:row>
          <xdr:rowOff>428625</xdr:rowOff>
        </xdr:to>
        <xdr:sp macro="" textlink="">
          <xdr:nvSpPr>
            <xdr:cNvPr id="1402" name="Check Box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54</xdr:row>
          <xdr:rowOff>190500</xdr:rowOff>
        </xdr:from>
        <xdr:to>
          <xdr:col>2</xdr:col>
          <xdr:colOff>552450</xdr:colOff>
          <xdr:row>54</xdr:row>
          <xdr:rowOff>428625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55</xdr:row>
          <xdr:rowOff>190500</xdr:rowOff>
        </xdr:from>
        <xdr:to>
          <xdr:col>2</xdr:col>
          <xdr:colOff>552450</xdr:colOff>
          <xdr:row>55</xdr:row>
          <xdr:rowOff>428625</xdr:rowOff>
        </xdr:to>
        <xdr:sp macro="" textlink="">
          <xdr:nvSpPr>
            <xdr:cNvPr id="1404" name="Check Box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56</xdr:row>
          <xdr:rowOff>190500</xdr:rowOff>
        </xdr:from>
        <xdr:to>
          <xdr:col>2</xdr:col>
          <xdr:colOff>552450</xdr:colOff>
          <xdr:row>56</xdr:row>
          <xdr:rowOff>428625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57</xdr:row>
          <xdr:rowOff>190500</xdr:rowOff>
        </xdr:from>
        <xdr:to>
          <xdr:col>2</xdr:col>
          <xdr:colOff>552450</xdr:colOff>
          <xdr:row>57</xdr:row>
          <xdr:rowOff>428625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58</xdr:row>
          <xdr:rowOff>190500</xdr:rowOff>
        </xdr:from>
        <xdr:to>
          <xdr:col>2</xdr:col>
          <xdr:colOff>552450</xdr:colOff>
          <xdr:row>58</xdr:row>
          <xdr:rowOff>428625</xdr:rowOff>
        </xdr:to>
        <xdr:sp macro="" textlink="">
          <xdr:nvSpPr>
            <xdr:cNvPr id="1407" name="Check Box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59</xdr:row>
          <xdr:rowOff>190500</xdr:rowOff>
        </xdr:from>
        <xdr:to>
          <xdr:col>2</xdr:col>
          <xdr:colOff>552450</xdr:colOff>
          <xdr:row>59</xdr:row>
          <xdr:rowOff>428625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60</xdr:row>
          <xdr:rowOff>190500</xdr:rowOff>
        </xdr:from>
        <xdr:to>
          <xdr:col>2</xdr:col>
          <xdr:colOff>552450</xdr:colOff>
          <xdr:row>60</xdr:row>
          <xdr:rowOff>428625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61</xdr:row>
          <xdr:rowOff>190500</xdr:rowOff>
        </xdr:from>
        <xdr:to>
          <xdr:col>2</xdr:col>
          <xdr:colOff>552450</xdr:colOff>
          <xdr:row>61</xdr:row>
          <xdr:rowOff>428625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62</xdr:row>
          <xdr:rowOff>190500</xdr:rowOff>
        </xdr:from>
        <xdr:to>
          <xdr:col>2</xdr:col>
          <xdr:colOff>552450</xdr:colOff>
          <xdr:row>62</xdr:row>
          <xdr:rowOff>428625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63</xdr:row>
          <xdr:rowOff>190500</xdr:rowOff>
        </xdr:from>
        <xdr:to>
          <xdr:col>2</xdr:col>
          <xdr:colOff>552450</xdr:colOff>
          <xdr:row>63</xdr:row>
          <xdr:rowOff>428625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64</xdr:row>
          <xdr:rowOff>190500</xdr:rowOff>
        </xdr:from>
        <xdr:to>
          <xdr:col>2</xdr:col>
          <xdr:colOff>552450</xdr:colOff>
          <xdr:row>64</xdr:row>
          <xdr:rowOff>428625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65</xdr:row>
          <xdr:rowOff>190500</xdr:rowOff>
        </xdr:from>
        <xdr:to>
          <xdr:col>2</xdr:col>
          <xdr:colOff>552450</xdr:colOff>
          <xdr:row>65</xdr:row>
          <xdr:rowOff>428625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66</xdr:row>
          <xdr:rowOff>190500</xdr:rowOff>
        </xdr:from>
        <xdr:to>
          <xdr:col>2</xdr:col>
          <xdr:colOff>552450</xdr:colOff>
          <xdr:row>66</xdr:row>
          <xdr:rowOff>428625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67</xdr:row>
          <xdr:rowOff>190500</xdr:rowOff>
        </xdr:from>
        <xdr:to>
          <xdr:col>2</xdr:col>
          <xdr:colOff>552450</xdr:colOff>
          <xdr:row>67</xdr:row>
          <xdr:rowOff>428625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68</xdr:row>
          <xdr:rowOff>190500</xdr:rowOff>
        </xdr:from>
        <xdr:to>
          <xdr:col>2</xdr:col>
          <xdr:colOff>552450</xdr:colOff>
          <xdr:row>68</xdr:row>
          <xdr:rowOff>428625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69</xdr:row>
          <xdr:rowOff>190500</xdr:rowOff>
        </xdr:from>
        <xdr:to>
          <xdr:col>2</xdr:col>
          <xdr:colOff>552450</xdr:colOff>
          <xdr:row>69</xdr:row>
          <xdr:rowOff>428625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70</xdr:row>
          <xdr:rowOff>190500</xdr:rowOff>
        </xdr:from>
        <xdr:to>
          <xdr:col>2</xdr:col>
          <xdr:colOff>552450</xdr:colOff>
          <xdr:row>70</xdr:row>
          <xdr:rowOff>428625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71</xdr:row>
          <xdr:rowOff>190500</xdr:rowOff>
        </xdr:from>
        <xdr:to>
          <xdr:col>2</xdr:col>
          <xdr:colOff>552450</xdr:colOff>
          <xdr:row>71</xdr:row>
          <xdr:rowOff>428625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72</xdr:row>
          <xdr:rowOff>190500</xdr:rowOff>
        </xdr:from>
        <xdr:to>
          <xdr:col>2</xdr:col>
          <xdr:colOff>552450</xdr:colOff>
          <xdr:row>72</xdr:row>
          <xdr:rowOff>428625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73</xdr:row>
          <xdr:rowOff>190500</xdr:rowOff>
        </xdr:from>
        <xdr:to>
          <xdr:col>2</xdr:col>
          <xdr:colOff>552450</xdr:colOff>
          <xdr:row>73</xdr:row>
          <xdr:rowOff>428625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74</xdr:row>
          <xdr:rowOff>190500</xdr:rowOff>
        </xdr:from>
        <xdr:to>
          <xdr:col>2</xdr:col>
          <xdr:colOff>552450</xdr:colOff>
          <xdr:row>74</xdr:row>
          <xdr:rowOff>428625</xdr:rowOff>
        </xdr:to>
        <xdr:sp macro="" textlink="">
          <xdr:nvSpPr>
            <xdr:cNvPr id="1423" name="Check Box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75</xdr:row>
          <xdr:rowOff>190500</xdr:rowOff>
        </xdr:from>
        <xdr:to>
          <xdr:col>2</xdr:col>
          <xdr:colOff>552450</xdr:colOff>
          <xdr:row>75</xdr:row>
          <xdr:rowOff>428625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76</xdr:row>
          <xdr:rowOff>190500</xdr:rowOff>
        </xdr:from>
        <xdr:to>
          <xdr:col>2</xdr:col>
          <xdr:colOff>552450</xdr:colOff>
          <xdr:row>76</xdr:row>
          <xdr:rowOff>428625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77</xdr:row>
          <xdr:rowOff>190500</xdr:rowOff>
        </xdr:from>
        <xdr:to>
          <xdr:col>2</xdr:col>
          <xdr:colOff>552450</xdr:colOff>
          <xdr:row>77</xdr:row>
          <xdr:rowOff>428625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78</xdr:row>
          <xdr:rowOff>190500</xdr:rowOff>
        </xdr:from>
        <xdr:to>
          <xdr:col>2</xdr:col>
          <xdr:colOff>552450</xdr:colOff>
          <xdr:row>78</xdr:row>
          <xdr:rowOff>428625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79</xdr:row>
          <xdr:rowOff>190500</xdr:rowOff>
        </xdr:from>
        <xdr:to>
          <xdr:col>2</xdr:col>
          <xdr:colOff>552450</xdr:colOff>
          <xdr:row>79</xdr:row>
          <xdr:rowOff>428625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80</xdr:row>
          <xdr:rowOff>190500</xdr:rowOff>
        </xdr:from>
        <xdr:to>
          <xdr:col>2</xdr:col>
          <xdr:colOff>552450</xdr:colOff>
          <xdr:row>80</xdr:row>
          <xdr:rowOff>428625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190500</xdr:rowOff>
        </xdr:from>
        <xdr:to>
          <xdr:col>3</xdr:col>
          <xdr:colOff>552450</xdr:colOff>
          <xdr:row>1</xdr:row>
          <xdr:rowOff>428625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</xdr:row>
          <xdr:rowOff>190500</xdr:rowOff>
        </xdr:from>
        <xdr:to>
          <xdr:col>3</xdr:col>
          <xdr:colOff>552450</xdr:colOff>
          <xdr:row>2</xdr:row>
          <xdr:rowOff>428625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</xdr:row>
          <xdr:rowOff>190500</xdr:rowOff>
        </xdr:from>
        <xdr:to>
          <xdr:col>3</xdr:col>
          <xdr:colOff>552450</xdr:colOff>
          <xdr:row>3</xdr:row>
          <xdr:rowOff>428625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190500</xdr:rowOff>
        </xdr:from>
        <xdr:to>
          <xdr:col>3</xdr:col>
          <xdr:colOff>552450</xdr:colOff>
          <xdr:row>4</xdr:row>
          <xdr:rowOff>428625</xdr:rowOff>
        </xdr:to>
        <xdr:sp macro="" textlink="">
          <xdr:nvSpPr>
            <xdr:cNvPr id="1433" name="Check Box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</xdr:row>
          <xdr:rowOff>190500</xdr:rowOff>
        </xdr:from>
        <xdr:to>
          <xdr:col>3</xdr:col>
          <xdr:colOff>552450</xdr:colOff>
          <xdr:row>5</xdr:row>
          <xdr:rowOff>428625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190500</xdr:rowOff>
        </xdr:from>
        <xdr:to>
          <xdr:col>3</xdr:col>
          <xdr:colOff>552450</xdr:colOff>
          <xdr:row>6</xdr:row>
          <xdr:rowOff>428625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190500</xdr:rowOff>
        </xdr:from>
        <xdr:to>
          <xdr:col>3</xdr:col>
          <xdr:colOff>552450</xdr:colOff>
          <xdr:row>7</xdr:row>
          <xdr:rowOff>428625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8</xdr:row>
          <xdr:rowOff>190500</xdr:rowOff>
        </xdr:from>
        <xdr:to>
          <xdr:col>3</xdr:col>
          <xdr:colOff>552450</xdr:colOff>
          <xdr:row>8</xdr:row>
          <xdr:rowOff>428625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9</xdr:row>
          <xdr:rowOff>190500</xdr:rowOff>
        </xdr:from>
        <xdr:to>
          <xdr:col>3</xdr:col>
          <xdr:colOff>552450</xdr:colOff>
          <xdr:row>9</xdr:row>
          <xdr:rowOff>428625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10</xdr:row>
          <xdr:rowOff>190500</xdr:rowOff>
        </xdr:from>
        <xdr:to>
          <xdr:col>3</xdr:col>
          <xdr:colOff>552450</xdr:colOff>
          <xdr:row>10</xdr:row>
          <xdr:rowOff>428625</xdr:rowOff>
        </xdr:to>
        <xdr:sp macro="" textlink="">
          <xdr:nvSpPr>
            <xdr:cNvPr id="1439" name="Check Box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11</xdr:row>
          <xdr:rowOff>190500</xdr:rowOff>
        </xdr:from>
        <xdr:to>
          <xdr:col>3</xdr:col>
          <xdr:colOff>552450</xdr:colOff>
          <xdr:row>11</xdr:row>
          <xdr:rowOff>428625</xdr:rowOff>
        </xdr:to>
        <xdr:sp macro="" textlink="">
          <xdr:nvSpPr>
            <xdr:cNvPr id="1440" name="Check Box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12</xdr:row>
          <xdr:rowOff>190500</xdr:rowOff>
        </xdr:from>
        <xdr:to>
          <xdr:col>3</xdr:col>
          <xdr:colOff>552450</xdr:colOff>
          <xdr:row>12</xdr:row>
          <xdr:rowOff>428625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13</xdr:row>
          <xdr:rowOff>190500</xdr:rowOff>
        </xdr:from>
        <xdr:to>
          <xdr:col>3</xdr:col>
          <xdr:colOff>552450</xdr:colOff>
          <xdr:row>13</xdr:row>
          <xdr:rowOff>428625</xdr:rowOff>
        </xdr:to>
        <xdr:sp macro="" textlink="">
          <xdr:nvSpPr>
            <xdr:cNvPr id="1442" name="Check Box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14</xdr:row>
          <xdr:rowOff>190500</xdr:rowOff>
        </xdr:from>
        <xdr:to>
          <xdr:col>3</xdr:col>
          <xdr:colOff>552450</xdr:colOff>
          <xdr:row>14</xdr:row>
          <xdr:rowOff>428625</xdr:rowOff>
        </xdr:to>
        <xdr:sp macro="" textlink="">
          <xdr:nvSpPr>
            <xdr:cNvPr id="1443" name="Check Box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15</xdr:row>
          <xdr:rowOff>190500</xdr:rowOff>
        </xdr:from>
        <xdr:to>
          <xdr:col>3</xdr:col>
          <xdr:colOff>552450</xdr:colOff>
          <xdr:row>15</xdr:row>
          <xdr:rowOff>428625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16</xdr:row>
          <xdr:rowOff>190500</xdr:rowOff>
        </xdr:from>
        <xdr:to>
          <xdr:col>3</xdr:col>
          <xdr:colOff>552450</xdr:colOff>
          <xdr:row>16</xdr:row>
          <xdr:rowOff>428625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17</xdr:row>
          <xdr:rowOff>190500</xdr:rowOff>
        </xdr:from>
        <xdr:to>
          <xdr:col>3</xdr:col>
          <xdr:colOff>552450</xdr:colOff>
          <xdr:row>17</xdr:row>
          <xdr:rowOff>428625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18</xdr:row>
          <xdr:rowOff>190500</xdr:rowOff>
        </xdr:from>
        <xdr:to>
          <xdr:col>3</xdr:col>
          <xdr:colOff>552450</xdr:colOff>
          <xdr:row>18</xdr:row>
          <xdr:rowOff>428625</xdr:rowOff>
        </xdr:to>
        <xdr:sp macro="" textlink="">
          <xdr:nvSpPr>
            <xdr:cNvPr id="1447" name="Check Box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19</xdr:row>
          <xdr:rowOff>190500</xdr:rowOff>
        </xdr:from>
        <xdr:to>
          <xdr:col>3</xdr:col>
          <xdr:colOff>552450</xdr:colOff>
          <xdr:row>19</xdr:row>
          <xdr:rowOff>428625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20</xdr:row>
          <xdr:rowOff>190500</xdr:rowOff>
        </xdr:from>
        <xdr:to>
          <xdr:col>3</xdr:col>
          <xdr:colOff>552450</xdr:colOff>
          <xdr:row>20</xdr:row>
          <xdr:rowOff>428625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21</xdr:row>
          <xdr:rowOff>190500</xdr:rowOff>
        </xdr:from>
        <xdr:to>
          <xdr:col>3</xdr:col>
          <xdr:colOff>552450</xdr:colOff>
          <xdr:row>21</xdr:row>
          <xdr:rowOff>428625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22</xdr:row>
          <xdr:rowOff>190500</xdr:rowOff>
        </xdr:from>
        <xdr:to>
          <xdr:col>3</xdr:col>
          <xdr:colOff>552450</xdr:colOff>
          <xdr:row>22</xdr:row>
          <xdr:rowOff>428625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23</xdr:row>
          <xdr:rowOff>190500</xdr:rowOff>
        </xdr:from>
        <xdr:to>
          <xdr:col>3</xdr:col>
          <xdr:colOff>552450</xdr:colOff>
          <xdr:row>23</xdr:row>
          <xdr:rowOff>428625</xdr:rowOff>
        </xdr:to>
        <xdr:sp macro="" textlink="">
          <xdr:nvSpPr>
            <xdr:cNvPr id="1452" name="Check Box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24</xdr:row>
          <xdr:rowOff>190500</xdr:rowOff>
        </xdr:from>
        <xdr:to>
          <xdr:col>3</xdr:col>
          <xdr:colOff>552450</xdr:colOff>
          <xdr:row>24</xdr:row>
          <xdr:rowOff>428625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25</xdr:row>
          <xdr:rowOff>190500</xdr:rowOff>
        </xdr:from>
        <xdr:to>
          <xdr:col>3</xdr:col>
          <xdr:colOff>552450</xdr:colOff>
          <xdr:row>25</xdr:row>
          <xdr:rowOff>428625</xdr:rowOff>
        </xdr:to>
        <xdr:sp macro="" textlink="">
          <xdr:nvSpPr>
            <xdr:cNvPr id="1454" name="Check Box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26</xdr:row>
          <xdr:rowOff>190500</xdr:rowOff>
        </xdr:from>
        <xdr:to>
          <xdr:col>3</xdr:col>
          <xdr:colOff>552450</xdr:colOff>
          <xdr:row>26</xdr:row>
          <xdr:rowOff>428625</xdr:rowOff>
        </xdr:to>
        <xdr:sp macro="" textlink="">
          <xdr:nvSpPr>
            <xdr:cNvPr id="1455" name="Check Box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27</xdr:row>
          <xdr:rowOff>190500</xdr:rowOff>
        </xdr:from>
        <xdr:to>
          <xdr:col>3</xdr:col>
          <xdr:colOff>552450</xdr:colOff>
          <xdr:row>27</xdr:row>
          <xdr:rowOff>428625</xdr:rowOff>
        </xdr:to>
        <xdr:sp macro="" textlink="">
          <xdr:nvSpPr>
            <xdr:cNvPr id="1456" name="Check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28</xdr:row>
          <xdr:rowOff>190500</xdr:rowOff>
        </xdr:from>
        <xdr:to>
          <xdr:col>3</xdr:col>
          <xdr:colOff>552450</xdr:colOff>
          <xdr:row>28</xdr:row>
          <xdr:rowOff>428625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29</xdr:row>
          <xdr:rowOff>190500</xdr:rowOff>
        </xdr:from>
        <xdr:to>
          <xdr:col>3</xdr:col>
          <xdr:colOff>552450</xdr:colOff>
          <xdr:row>29</xdr:row>
          <xdr:rowOff>428625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30</xdr:row>
          <xdr:rowOff>190500</xdr:rowOff>
        </xdr:from>
        <xdr:to>
          <xdr:col>3</xdr:col>
          <xdr:colOff>552450</xdr:colOff>
          <xdr:row>30</xdr:row>
          <xdr:rowOff>428625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31</xdr:row>
          <xdr:rowOff>190500</xdr:rowOff>
        </xdr:from>
        <xdr:to>
          <xdr:col>3</xdr:col>
          <xdr:colOff>552450</xdr:colOff>
          <xdr:row>31</xdr:row>
          <xdr:rowOff>428625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32</xdr:row>
          <xdr:rowOff>190500</xdr:rowOff>
        </xdr:from>
        <xdr:to>
          <xdr:col>3</xdr:col>
          <xdr:colOff>552450</xdr:colOff>
          <xdr:row>32</xdr:row>
          <xdr:rowOff>428625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33</xdr:row>
          <xdr:rowOff>190500</xdr:rowOff>
        </xdr:from>
        <xdr:to>
          <xdr:col>3</xdr:col>
          <xdr:colOff>552450</xdr:colOff>
          <xdr:row>33</xdr:row>
          <xdr:rowOff>428625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34</xdr:row>
          <xdr:rowOff>190500</xdr:rowOff>
        </xdr:from>
        <xdr:to>
          <xdr:col>3</xdr:col>
          <xdr:colOff>552450</xdr:colOff>
          <xdr:row>34</xdr:row>
          <xdr:rowOff>428625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35</xdr:row>
          <xdr:rowOff>190500</xdr:rowOff>
        </xdr:from>
        <xdr:to>
          <xdr:col>3</xdr:col>
          <xdr:colOff>552450</xdr:colOff>
          <xdr:row>35</xdr:row>
          <xdr:rowOff>428625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36</xdr:row>
          <xdr:rowOff>190500</xdr:rowOff>
        </xdr:from>
        <xdr:to>
          <xdr:col>3</xdr:col>
          <xdr:colOff>552450</xdr:colOff>
          <xdr:row>36</xdr:row>
          <xdr:rowOff>428625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37</xdr:row>
          <xdr:rowOff>190500</xdr:rowOff>
        </xdr:from>
        <xdr:to>
          <xdr:col>3</xdr:col>
          <xdr:colOff>552450</xdr:colOff>
          <xdr:row>37</xdr:row>
          <xdr:rowOff>428625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38</xdr:row>
          <xdr:rowOff>190500</xdr:rowOff>
        </xdr:from>
        <xdr:to>
          <xdr:col>3</xdr:col>
          <xdr:colOff>552450</xdr:colOff>
          <xdr:row>38</xdr:row>
          <xdr:rowOff>428625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39</xdr:row>
          <xdr:rowOff>190500</xdr:rowOff>
        </xdr:from>
        <xdr:to>
          <xdr:col>3</xdr:col>
          <xdr:colOff>552450</xdr:colOff>
          <xdr:row>39</xdr:row>
          <xdr:rowOff>428625</xdr:rowOff>
        </xdr:to>
        <xdr:sp macro="" textlink="">
          <xdr:nvSpPr>
            <xdr:cNvPr id="1468" name="Check Box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40</xdr:row>
          <xdr:rowOff>190500</xdr:rowOff>
        </xdr:from>
        <xdr:to>
          <xdr:col>3</xdr:col>
          <xdr:colOff>552450</xdr:colOff>
          <xdr:row>40</xdr:row>
          <xdr:rowOff>428625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41</xdr:row>
          <xdr:rowOff>190500</xdr:rowOff>
        </xdr:from>
        <xdr:to>
          <xdr:col>3</xdr:col>
          <xdr:colOff>552450</xdr:colOff>
          <xdr:row>41</xdr:row>
          <xdr:rowOff>428625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42</xdr:row>
          <xdr:rowOff>190500</xdr:rowOff>
        </xdr:from>
        <xdr:to>
          <xdr:col>3</xdr:col>
          <xdr:colOff>552450</xdr:colOff>
          <xdr:row>42</xdr:row>
          <xdr:rowOff>428625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43</xdr:row>
          <xdr:rowOff>190500</xdr:rowOff>
        </xdr:from>
        <xdr:to>
          <xdr:col>3</xdr:col>
          <xdr:colOff>552450</xdr:colOff>
          <xdr:row>43</xdr:row>
          <xdr:rowOff>428625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44</xdr:row>
          <xdr:rowOff>190500</xdr:rowOff>
        </xdr:from>
        <xdr:to>
          <xdr:col>3</xdr:col>
          <xdr:colOff>552450</xdr:colOff>
          <xdr:row>44</xdr:row>
          <xdr:rowOff>428625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45</xdr:row>
          <xdr:rowOff>190500</xdr:rowOff>
        </xdr:from>
        <xdr:to>
          <xdr:col>3</xdr:col>
          <xdr:colOff>552450</xdr:colOff>
          <xdr:row>45</xdr:row>
          <xdr:rowOff>428625</xdr:rowOff>
        </xdr:to>
        <xdr:sp macro="" textlink="">
          <xdr:nvSpPr>
            <xdr:cNvPr id="1474" name="Check Box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46</xdr:row>
          <xdr:rowOff>190500</xdr:rowOff>
        </xdr:from>
        <xdr:to>
          <xdr:col>3</xdr:col>
          <xdr:colOff>552450</xdr:colOff>
          <xdr:row>46</xdr:row>
          <xdr:rowOff>428625</xdr:rowOff>
        </xdr:to>
        <xdr:sp macro="" textlink="">
          <xdr:nvSpPr>
            <xdr:cNvPr id="1475" name="Check Box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47</xdr:row>
          <xdr:rowOff>190500</xdr:rowOff>
        </xdr:from>
        <xdr:to>
          <xdr:col>3</xdr:col>
          <xdr:colOff>552450</xdr:colOff>
          <xdr:row>47</xdr:row>
          <xdr:rowOff>428625</xdr:rowOff>
        </xdr:to>
        <xdr:sp macro="" textlink="">
          <xdr:nvSpPr>
            <xdr:cNvPr id="1476" name="Check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48</xdr:row>
          <xdr:rowOff>190500</xdr:rowOff>
        </xdr:from>
        <xdr:to>
          <xdr:col>3</xdr:col>
          <xdr:colOff>552450</xdr:colOff>
          <xdr:row>48</xdr:row>
          <xdr:rowOff>428625</xdr:rowOff>
        </xdr:to>
        <xdr:sp macro="" textlink="">
          <xdr:nvSpPr>
            <xdr:cNvPr id="1477" name="Check Box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49</xdr:row>
          <xdr:rowOff>190500</xdr:rowOff>
        </xdr:from>
        <xdr:to>
          <xdr:col>3</xdr:col>
          <xdr:colOff>552450</xdr:colOff>
          <xdr:row>49</xdr:row>
          <xdr:rowOff>428625</xdr:rowOff>
        </xdr:to>
        <xdr:sp macro="" textlink="">
          <xdr:nvSpPr>
            <xdr:cNvPr id="1478" name="Check Box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50</xdr:row>
          <xdr:rowOff>190500</xdr:rowOff>
        </xdr:from>
        <xdr:to>
          <xdr:col>3</xdr:col>
          <xdr:colOff>552450</xdr:colOff>
          <xdr:row>50</xdr:row>
          <xdr:rowOff>428625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51</xdr:row>
          <xdr:rowOff>190500</xdr:rowOff>
        </xdr:from>
        <xdr:to>
          <xdr:col>3</xdr:col>
          <xdr:colOff>552450</xdr:colOff>
          <xdr:row>51</xdr:row>
          <xdr:rowOff>428625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52</xdr:row>
          <xdr:rowOff>190500</xdr:rowOff>
        </xdr:from>
        <xdr:to>
          <xdr:col>3</xdr:col>
          <xdr:colOff>552450</xdr:colOff>
          <xdr:row>52</xdr:row>
          <xdr:rowOff>428625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53</xdr:row>
          <xdr:rowOff>190500</xdr:rowOff>
        </xdr:from>
        <xdr:to>
          <xdr:col>3</xdr:col>
          <xdr:colOff>552450</xdr:colOff>
          <xdr:row>53</xdr:row>
          <xdr:rowOff>428625</xdr:rowOff>
        </xdr:to>
        <xdr:sp macro="" textlink="">
          <xdr:nvSpPr>
            <xdr:cNvPr id="1482" name="Check Box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54</xdr:row>
          <xdr:rowOff>190500</xdr:rowOff>
        </xdr:from>
        <xdr:to>
          <xdr:col>3</xdr:col>
          <xdr:colOff>552450</xdr:colOff>
          <xdr:row>54</xdr:row>
          <xdr:rowOff>428625</xdr:rowOff>
        </xdr:to>
        <xdr:sp macro="" textlink="">
          <xdr:nvSpPr>
            <xdr:cNvPr id="1483" name="Check Box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55</xdr:row>
          <xdr:rowOff>190500</xdr:rowOff>
        </xdr:from>
        <xdr:to>
          <xdr:col>3</xdr:col>
          <xdr:colOff>552450</xdr:colOff>
          <xdr:row>55</xdr:row>
          <xdr:rowOff>428625</xdr:rowOff>
        </xdr:to>
        <xdr:sp macro="" textlink="">
          <xdr:nvSpPr>
            <xdr:cNvPr id="1484" name="Check Box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56</xdr:row>
          <xdr:rowOff>190500</xdr:rowOff>
        </xdr:from>
        <xdr:to>
          <xdr:col>3</xdr:col>
          <xdr:colOff>552450</xdr:colOff>
          <xdr:row>56</xdr:row>
          <xdr:rowOff>428625</xdr:rowOff>
        </xdr:to>
        <xdr:sp macro="" textlink="">
          <xdr:nvSpPr>
            <xdr:cNvPr id="1485" name="Check Box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57</xdr:row>
          <xdr:rowOff>190500</xdr:rowOff>
        </xdr:from>
        <xdr:to>
          <xdr:col>3</xdr:col>
          <xdr:colOff>552450</xdr:colOff>
          <xdr:row>57</xdr:row>
          <xdr:rowOff>428625</xdr:rowOff>
        </xdr:to>
        <xdr:sp macro="" textlink="">
          <xdr:nvSpPr>
            <xdr:cNvPr id="1486" name="Check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58</xdr:row>
          <xdr:rowOff>190500</xdr:rowOff>
        </xdr:from>
        <xdr:to>
          <xdr:col>3</xdr:col>
          <xdr:colOff>552450</xdr:colOff>
          <xdr:row>58</xdr:row>
          <xdr:rowOff>428625</xdr:rowOff>
        </xdr:to>
        <xdr:sp macro="" textlink="">
          <xdr:nvSpPr>
            <xdr:cNvPr id="1487" name="Check Box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59</xdr:row>
          <xdr:rowOff>190500</xdr:rowOff>
        </xdr:from>
        <xdr:to>
          <xdr:col>3</xdr:col>
          <xdr:colOff>552450</xdr:colOff>
          <xdr:row>59</xdr:row>
          <xdr:rowOff>428625</xdr:rowOff>
        </xdr:to>
        <xdr:sp macro="" textlink="">
          <xdr:nvSpPr>
            <xdr:cNvPr id="1488" name="Check Box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60</xdr:row>
          <xdr:rowOff>190500</xdr:rowOff>
        </xdr:from>
        <xdr:to>
          <xdr:col>3</xdr:col>
          <xdr:colOff>552450</xdr:colOff>
          <xdr:row>60</xdr:row>
          <xdr:rowOff>428625</xdr:rowOff>
        </xdr:to>
        <xdr:sp macro="" textlink="">
          <xdr:nvSpPr>
            <xdr:cNvPr id="1489" name="Check Box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61</xdr:row>
          <xdr:rowOff>190500</xdr:rowOff>
        </xdr:from>
        <xdr:to>
          <xdr:col>3</xdr:col>
          <xdr:colOff>552450</xdr:colOff>
          <xdr:row>61</xdr:row>
          <xdr:rowOff>428625</xdr:rowOff>
        </xdr:to>
        <xdr:sp macro="" textlink="">
          <xdr:nvSpPr>
            <xdr:cNvPr id="1490" name="Check Box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62</xdr:row>
          <xdr:rowOff>190500</xdr:rowOff>
        </xdr:from>
        <xdr:to>
          <xdr:col>3</xdr:col>
          <xdr:colOff>552450</xdr:colOff>
          <xdr:row>62</xdr:row>
          <xdr:rowOff>428625</xdr:rowOff>
        </xdr:to>
        <xdr:sp macro="" textlink="">
          <xdr:nvSpPr>
            <xdr:cNvPr id="1491" name="Check Box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63</xdr:row>
          <xdr:rowOff>190500</xdr:rowOff>
        </xdr:from>
        <xdr:to>
          <xdr:col>3</xdr:col>
          <xdr:colOff>552450</xdr:colOff>
          <xdr:row>63</xdr:row>
          <xdr:rowOff>428625</xdr:rowOff>
        </xdr:to>
        <xdr:sp macro="" textlink="">
          <xdr:nvSpPr>
            <xdr:cNvPr id="1492" name="Check Box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64</xdr:row>
          <xdr:rowOff>190500</xdr:rowOff>
        </xdr:from>
        <xdr:to>
          <xdr:col>3</xdr:col>
          <xdr:colOff>552450</xdr:colOff>
          <xdr:row>64</xdr:row>
          <xdr:rowOff>428625</xdr:rowOff>
        </xdr:to>
        <xdr:sp macro="" textlink="">
          <xdr:nvSpPr>
            <xdr:cNvPr id="1493" name="Check Box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65</xdr:row>
          <xdr:rowOff>190500</xdr:rowOff>
        </xdr:from>
        <xdr:to>
          <xdr:col>3</xdr:col>
          <xdr:colOff>552450</xdr:colOff>
          <xdr:row>65</xdr:row>
          <xdr:rowOff>428625</xdr:rowOff>
        </xdr:to>
        <xdr:sp macro="" textlink="">
          <xdr:nvSpPr>
            <xdr:cNvPr id="1494" name="Check Box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66</xdr:row>
          <xdr:rowOff>190500</xdr:rowOff>
        </xdr:from>
        <xdr:to>
          <xdr:col>3</xdr:col>
          <xdr:colOff>552450</xdr:colOff>
          <xdr:row>66</xdr:row>
          <xdr:rowOff>428625</xdr:rowOff>
        </xdr:to>
        <xdr:sp macro="" textlink="">
          <xdr:nvSpPr>
            <xdr:cNvPr id="1495" name="Check Box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67</xdr:row>
          <xdr:rowOff>190500</xdr:rowOff>
        </xdr:from>
        <xdr:to>
          <xdr:col>3</xdr:col>
          <xdr:colOff>552450</xdr:colOff>
          <xdr:row>67</xdr:row>
          <xdr:rowOff>428625</xdr:rowOff>
        </xdr:to>
        <xdr:sp macro="" textlink="">
          <xdr:nvSpPr>
            <xdr:cNvPr id="1496" name="Check Box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68</xdr:row>
          <xdr:rowOff>190500</xdr:rowOff>
        </xdr:from>
        <xdr:to>
          <xdr:col>3</xdr:col>
          <xdr:colOff>552450</xdr:colOff>
          <xdr:row>68</xdr:row>
          <xdr:rowOff>428625</xdr:rowOff>
        </xdr:to>
        <xdr:sp macro="" textlink="">
          <xdr:nvSpPr>
            <xdr:cNvPr id="1497" name="Check Box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69</xdr:row>
          <xdr:rowOff>190500</xdr:rowOff>
        </xdr:from>
        <xdr:to>
          <xdr:col>3</xdr:col>
          <xdr:colOff>552450</xdr:colOff>
          <xdr:row>69</xdr:row>
          <xdr:rowOff>428625</xdr:rowOff>
        </xdr:to>
        <xdr:sp macro="" textlink="">
          <xdr:nvSpPr>
            <xdr:cNvPr id="1498" name="Check Box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70</xdr:row>
          <xdr:rowOff>190500</xdr:rowOff>
        </xdr:from>
        <xdr:to>
          <xdr:col>3</xdr:col>
          <xdr:colOff>552450</xdr:colOff>
          <xdr:row>70</xdr:row>
          <xdr:rowOff>428625</xdr:rowOff>
        </xdr:to>
        <xdr:sp macro="" textlink="">
          <xdr:nvSpPr>
            <xdr:cNvPr id="1499" name="Check Box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71</xdr:row>
          <xdr:rowOff>190500</xdr:rowOff>
        </xdr:from>
        <xdr:to>
          <xdr:col>3</xdr:col>
          <xdr:colOff>552450</xdr:colOff>
          <xdr:row>71</xdr:row>
          <xdr:rowOff>428625</xdr:rowOff>
        </xdr:to>
        <xdr:sp macro="" textlink="">
          <xdr:nvSpPr>
            <xdr:cNvPr id="1500" name="Check Box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72</xdr:row>
          <xdr:rowOff>190500</xdr:rowOff>
        </xdr:from>
        <xdr:to>
          <xdr:col>3</xdr:col>
          <xdr:colOff>552450</xdr:colOff>
          <xdr:row>72</xdr:row>
          <xdr:rowOff>428625</xdr:rowOff>
        </xdr:to>
        <xdr:sp macro="" textlink="">
          <xdr:nvSpPr>
            <xdr:cNvPr id="1501" name="Check Box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73</xdr:row>
          <xdr:rowOff>190500</xdr:rowOff>
        </xdr:from>
        <xdr:to>
          <xdr:col>3</xdr:col>
          <xdr:colOff>552450</xdr:colOff>
          <xdr:row>73</xdr:row>
          <xdr:rowOff>428625</xdr:rowOff>
        </xdr:to>
        <xdr:sp macro="" textlink="">
          <xdr:nvSpPr>
            <xdr:cNvPr id="1502" name="Check Box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74</xdr:row>
          <xdr:rowOff>190500</xdr:rowOff>
        </xdr:from>
        <xdr:to>
          <xdr:col>3</xdr:col>
          <xdr:colOff>552450</xdr:colOff>
          <xdr:row>74</xdr:row>
          <xdr:rowOff>428625</xdr:rowOff>
        </xdr:to>
        <xdr:sp macro="" textlink="">
          <xdr:nvSpPr>
            <xdr:cNvPr id="1503" name="Check Box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75</xdr:row>
          <xdr:rowOff>190500</xdr:rowOff>
        </xdr:from>
        <xdr:to>
          <xdr:col>3</xdr:col>
          <xdr:colOff>552450</xdr:colOff>
          <xdr:row>75</xdr:row>
          <xdr:rowOff>428625</xdr:rowOff>
        </xdr:to>
        <xdr:sp macro="" textlink="">
          <xdr:nvSpPr>
            <xdr:cNvPr id="1504" name="Check Box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76</xdr:row>
          <xdr:rowOff>190500</xdr:rowOff>
        </xdr:from>
        <xdr:to>
          <xdr:col>3</xdr:col>
          <xdr:colOff>552450</xdr:colOff>
          <xdr:row>76</xdr:row>
          <xdr:rowOff>428625</xdr:rowOff>
        </xdr:to>
        <xdr:sp macro="" textlink="">
          <xdr:nvSpPr>
            <xdr:cNvPr id="1505" name="Check Box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77</xdr:row>
          <xdr:rowOff>190500</xdr:rowOff>
        </xdr:from>
        <xdr:to>
          <xdr:col>3</xdr:col>
          <xdr:colOff>552450</xdr:colOff>
          <xdr:row>77</xdr:row>
          <xdr:rowOff>428625</xdr:rowOff>
        </xdr:to>
        <xdr:sp macro="" textlink="">
          <xdr:nvSpPr>
            <xdr:cNvPr id="1506" name="Check Box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78</xdr:row>
          <xdr:rowOff>190500</xdr:rowOff>
        </xdr:from>
        <xdr:to>
          <xdr:col>3</xdr:col>
          <xdr:colOff>552450</xdr:colOff>
          <xdr:row>78</xdr:row>
          <xdr:rowOff>428625</xdr:rowOff>
        </xdr:to>
        <xdr:sp macro="" textlink="">
          <xdr:nvSpPr>
            <xdr:cNvPr id="1507" name="Check Box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79</xdr:row>
          <xdr:rowOff>190500</xdr:rowOff>
        </xdr:from>
        <xdr:to>
          <xdr:col>3</xdr:col>
          <xdr:colOff>552450</xdr:colOff>
          <xdr:row>79</xdr:row>
          <xdr:rowOff>428625</xdr:rowOff>
        </xdr:to>
        <xdr:sp macro="" textlink="">
          <xdr:nvSpPr>
            <xdr:cNvPr id="1508" name="Check Box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80</xdr:row>
          <xdr:rowOff>190500</xdr:rowOff>
        </xdr:from>
        <xdr:to>
          <xdr:col>3</xdr:col>
          <xdr:colOff>552450</xdr:colOff>
          <xdr:row>80</xdr:row>
          <xdr:rowOff>428625</xdr:rowOff>
        </xdr:to>
        <xdr:sp macro="" textlink="">
          <xdr:nvSpPr>
            <xdr:cNvPr id="1509" name="Check Box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857250</xdr:colOff>
          <xdr:row>1</xdr:row>
          <xdr:rowOff>95250</xdr:rowOff>
        </xdr:from>
        <xdr:to>
          <xdr:col>10</xdr:col>
          <xdr:colOff>1114425</xdr:colOff>
          <xdr:row>1</xdr:row>
          <xdr:rowOff>314325</xdr:rowOff>
        </xdr:to>
        <xdr:sp macro="" textlink="">
          <xdr:nvSpPr>
            <xdr:cNvPr id="1510" name="Option 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857250</xdr:colOff>
          <xdr:row>1</xdr:row>
          <xdr:rowOff>342900</xdr:rowOff>
        </xdr:from>
        <xdr:to>
          <xdr:col>10</xdr:col>
          <xdr:colOff>1085850</xdr:colOff>
          <xdr:row>1</xdr:row>
          <xdr:rowOff>523875</xdr:rowOff>
        </xdr:to>
        <xdr:sp macro="" textlink="">
          <xdr:nvSpPr>
            <xdr:cNvPr id="1511" name="Option 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190500</xdr:rowOff>
        </xdr:from>
        <xdr:to>
          <xdr:col>2</xdr:col>
          <xdr:colOff>552450</xdr:colOff>
          <xdr:row>2</xdr:row>
          <xdr:rowOff>428625</xdr:rowOff>
        </xdr:to>
        <xdr:sp macro="" textlink="">
          <xdr:nvSpPr>
            <xdr:cNvPr id="1512" name="Check Box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</xdr:col>
      <xdr:colOff>75</xdr:colOff>
      <xdr:row>2</xdr:row>
      <xdr:rowOff>75</xdr:rowOff>
    </xdr:to>
    <xdr:pic>
      <xdr:nvPicPr>
        <xdr:cNvPr id="242" name="Picture 241" descr="Common butterfly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43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9525</xdr:rowOff>
    </xdr:from>
    <xdr:to>
      <xdr:col>1</xdr:col>
      <xdr:colOff>75</xdr:colOff>
      <xdr:row>3</xdr:row>
      <xdr:rowOff>75</xdr:rowOff>
    </xdr:to>
    <xdr:pic>
      <xdr:nvPicPr>
        <xdr:cNvPr id="243" name="Picture 242" descr="Yellow butterfly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430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9525</xdr:rowOff>
    </xdr:from>
    <xdr:to>
      <xdr:col>1</xdr:col>
      <xdr:colOff>75</xdr:colOff>
      <xdr:row>4</xdr:row>
      <xdr:rowOff>75</xdr:rowOff>
    </xdr:to>
    <xdr:pic>
      <xdr:nvPicPr>
        <xdr:cNvPr id="244" name="Picture 243" descr="Tiger butterfly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716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9525</xdr:rowOff>
    </xdr:from>
    <xdr:to>
      <xdr:col>1</xdr:col>
      <xdr:colOff>75</xdr:colOff>
      <xdr:row>5</xdr:row>
      <xdr:rowOff>75</xdr:rowOff>
    </xdr:to>
    <xdr:pic>
      <xdr:nvPicPr>
        <xdr:cNvPr id="245" name="Picture 244" descr="Peacock butterfly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03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9525</xdr:rowOff>
    </xdr:from>
    <xdr:to>
      <xdr:col>1</xdr:col>
      <xdr:colOff>75</xdr:colOff>
      <xdr:row>6</xdr:row>
      <xdr:rowOff>75</xdr:rowOff>
    </xdr:to>
    <xdr:pic>
      <xdr:nvPicPr>
        <xdr:cNvPr id="246" name="Picture 245" descr="Common bluebottle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289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9525</xdr:rowOff>
    </xdr:from>
    <xdr:to>
      <xdr:col>1</xdr:col>
      <xdr:colOff>75</xdr:colOff>
      <xdr:row>7</xdr:row>
      <xdr:rowOff>75</xdr:rowOff>
    </xdr:to>
    <xdr:pic>
      <xdr:nvPicPr>
        <xdr:cNvPr id="247" name="Picture 246" descr="Paper kite butterfly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576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9525</xdr:rowOff>
    </xdr:from>
    <xdr:to>
      <xdr:col>1</xdr:col>
      <xdr:colOff>75</xdr:colOff>
      <xdr:row>8</xdr:row>
      <xdr:rowOff>75</xdr:rowOff>
    </xdr:to>
    <xdr:pic>
      <xdr:nvPicPr>
        <xdr:cNvPr id="248" name="Picture 247" descr="Great purple emperor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862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9525</xdr:rowOff>
    </xdr:from>
    <xdr:to>
      <xdr:col>1</xdr:col>
      <xdr:colOff>75</xdr:colOff>
      <xdr:row>9</xdr:row>
      <xdr:rowOff>75</xdr:rowOff>
    </xdr:to>
    <xdr:pic>
      <xdr:nvPicPr>
        <xdr:cNvPr id="249" name="Picture 248" descr="Monarch butterfly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149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9525</xdr:rowOff>
    </xdr:from>
    <xdr:to>
      <xdr:col>1</xdr:col>
      <xdr:colOff>75</xdr:colOff>
      <xdr:row>10</xdr:row>
      <xdr:rowOff>75</xdr:rowOff>
    </xdr:to>
    <xdr:pic>
      <xdr:nvPicPr>
        <xdr:cNvPr id="251" name="Picture 250" descr="Emperor butterfly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435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9525</xdr:rowOff>
    </xdr:from>
    <xdr:to>
      <xdr:col>1</xdr:col>
      <xdr:colOff>75</xdr:colOff>
      <xdr:row>11</xdr:row>
      <xdr:rowOff>75</xdr:rowOff>
    </xdr:to>
    <xdr:pic>
      <xdr:nvPicPr>
        <xdr:cNvPr id="252" name="Picture 251" descr="Agrias butterfly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722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9525</xdr:rowOff>
    </xdr:from>
    <xdr:to>
      <xdr:col>1</xdr:col>
      <xdr:colOff>75</xdr:colOff>
      <xdr:row>12</xdr:row>
      <xdr:rowOff>75</xdr:rowOff>
    </xdr:to>
    <xdr:pic>
      <xdr:nvPicPr>
        <xdr:cNvPr id="253" name="Picture 252" descr="Rajah brooke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008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9525</xdr:rowOff>
    </xdr:from>
    <xdr:to>
      <xdr:col>1</xdr:col>
      <xdr:colOff>75</xdr:colOff>
      <xdr:row>13</xdr:row>
      <xdr:rowOff>75</xdr:rowOff>
    </xdr:to>
    <xdr:pic>
      <xdr:nvPicPr>
        <xdr:cNvPr id="254" name="Picture 253" descr="Queen Alexandra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95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9525</xdr:rowOff>
    </xdr:from>
    <xdr:to>
      <xdr:col>1</xdr:col>
      <xdr:colOff>75</xdr:colOff>
      <xdr:row>14</xdr:row>
      <xdr:rowOff>75</xdr:rowOff>
    </xdr:to>
    <xdr:pic>
      <xdr:nvPicPr>
        <xdr:cNvPr id="255" name="Picture 254" descr="Madagascan sunset moth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581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9525</xdr:rowOff>
    </xdr:from>
    <xdr:to>
      <xdr:col>1</xdr:col>
      <xdr:colOff>75</xdr:colOff>
      <xdr:row>15</xdr:row>
      <xdr:rowOff>75</xdr:rowOff>
    </xdr:to>
    <xdr:pic>
      <xdr:nvPicPr>
        <xdr:cNvPr id="256" name="Picture 255" descr="Red dragonfly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8868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9525</xdr:rowOff>
    </xdr:from>
    <xdr:to>
      <xdr:col>1</xdr:col>
      <xdr:colOff>75</xdr:colOff>
      <xdr:row>16</xdr:row>
      <xdr:rowOff>75</xdr:rowOff>
    </xdr:to>
    <xdr:pic>
      <xdr:nvPicPr>
        <xdr:cNvPr id="257" name="Picture 256" descr="Darner dragonfly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54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9525</xdr:rowOff>
    </xdr:from>
    <xdr:to>
      <xdr:col>1</xdr:col>
      <xdr:colOff>75</xdr:colOff>
      <xdr:row>17</xdr:row>
      <xdr:rowOff>75</xdr:rowOff>
    </xdr:to>
    <xdr:pic>
      <xdr:nvPicPr>
        <xdr:cNvPr id="258" name="Picture 257" descr="Banded dragonfly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441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9525</xdr:rowOff>
    </xdr:from>
    <xdr:to>
      <xdr:col>1</xdr:col>
      <xdr:colOff>75</xdr:colOff>
      <xdr:row>18</xdr:row>
      <xdr:rowOff>75</xdr:rowOff>
    </xdr:to>
    <xdr:pic>
      <xdr:nvPicPr>
        <xdr:cNvPr id="259" name="Picture 258" descr="Damselfly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727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9525</xdr:rowOff>
    </xdr:from>
    <xdr:to>
      <xdr:col>1</xdr:col>
      <xdr:colOff>75</xdr:colOff>
      <xdr:row>19</xdr:row>
      <xdr:rowOff>75</xdr:rowOff>
    </xdr:to>
    <xdr:pic>
      <xdr:nvPicPr>
        <xdr:cNvPr id="260" name="Picture 259" descr="Firefly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014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9525</xdr:rowOff>
    </xdr:from>
    <xdr:to>
      <xdr:col>1</xdr:col>
      <xdr:colOff>75</xdr:colOff>
      <xdr:row>20</xdr:row>
      <xdr:rowOff>75</xdr:rowOff>
    </xdr:to>
    <xdr:pic>
      <xdr:nvPicPr>
        <xdr:cNvPr id="261" name="Picture 260" descr="Fly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300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9525</xdr:rowOff>
    </xdr:from>
    <xdr:to>
      <xdr:col>1</xdr:col>
      <xdr:colOff>75</xdr:colOff>
      <xdr:row>21</xdr:row>
      <xdr:rowOff>75</xdr:rowOff>
    </xdr:to>
    <xdr:pic>
      <xdr:nvPicPr>
        <xdr:cNvPr id="262" name="Picture 261" descr="Mosquito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6587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9525</xdr:rowOff>
    </xdr:from>
    <xdr:to>
      <xdr:col>1</xdr:col>
      <xdr:colOff>75</xdr:colOff>
      <xdr:row>22</xdr:row>
      <xdr:rowOff>75</xdr:rowOff>
    </xdr:to>
    <xdr:pic>
      <xdr:nvPicPr>
        <xdr:cNvPr id="263" name="Picture 262" descr="Atlas moth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2873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9525</xdr:rowOff>
    </xdr:from>
    <xdr:to>
      <xdr:col>1</xdr:col>
      <xdr:colOff>75</xdr:colOff>
      <xdr:row>23</xdr:row>
      <xdr:rowOff>75</xdr:rowOff>
    </xdr:to>
    <xdr:pic>
      <xdr:nvPicPr>
        <xdr:cNvPr id="264" name="Picture 263" descr="Brown cicada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160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1</xdr:col>
      <xdr:colOff>75</xdr:colOff>
      <xdr:row>24</xdr:row>
      <xdr:rowOff>75</xdr:rowOff>
    </xdr:to>
    <xdr:pic>
      <xdr:nvPicPr>
        <xdr:cNvPr id="265" name="Picture 264" descr="Robust cicada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446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19050</xdr:rowOff>
    </xdr:from>
    <xdr:to>
      <xdr:col>1</xdr:col>
      <xdr:colOff>75</xdr:colOff>
      <xdr:row>25</xdr:row>
      <xdr:rowOff>9600</xdr:rowOff>
    </xdr:to>
    <xdr:pic>
      <xdr:nvPicPr>
        <xdr:cNvPr id="266" name="Picture 265" descr="Giant cicada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82850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9525</xdr:rowOff>
    </xdr:from>
    <xdr:to>
      <xdr:col>1</xdr:col>
      <xdr:colOff>75</xdr:colOff>
      <xdr:row>26</xdr:row>
      <xdr:rowOff>75</xdr:rowOff>
    </xdr:to>
    <xdr:pic>
      <xdr:nvPicPr>
        <xdr:cNvPr id="267" name="Picture 266" descr="Walker cicada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019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9525</xdr:rowOff>
    </xdr:from>
    <xdr:to>
      <xdr:col>1</xdr:col>
      <xdr:colOff>75</xdr:colOff>
      <xdr:row>27</xdr:row>
      <xdr:rowOff>75</xdr:rowOff>
    </xdr:to>
    <xdr:pic>
      <xdr:nvPicPr>
        <xdr:cNvPr id="268" name="Picture 267" descr="Evening cicada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4306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9525</xdr:rowOff>
    </xdr:from>
    <xdr:to>
      <xdr:col>1</xdr:col>
      <xdr:colOff>75</xdr:colOff>
      <xdr:row>28</xdr:row>
      <xdr:rowOff>75</xdr:rowOff>
    </xdr:to>
    <xdr:pic>
      <xdr:nvPicPr>
        <xdr:cNvPr id="269" name="Picture 268" descr="Cicada shell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592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9525</xdr:rowOff>
    </xdr:from>
    <xdr:to>
      <xdr:col>1</xdr:col>
      <xdr:colOff>75</xdr:colOff>
      <xdr:row>29</xdr:row>
      <xdr:rowOff>75</xdr:rowOff>
    </xdr:to>
    <xdr:pic>
      <xdr:nvPicPr>
        <xdr:cNvPr id="270" name="Picture 269" descr="Scarab beetle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879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9525</xdr:rowOff>
    </xdr:from>
    <xdr:to>
      <xdr:col>1</xdr:col>
      <xdr:colOff>75</xdr:colOff>
      <xdr:row>30</xdr:row>
      <xdr:rowOff>75</xdr:rowOff>
    </xdr:to>
    <xdr:pic>
      <xdr:nvPicPr>
        <xdr:cNvPr id="271" name="Picture 270" descr="Drone beetle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3165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9525</xdr:rowOff>
    </xdr:from>
    <xdr:to>
      <xdr:col>1</xdr:col>
      <xdr:colOff>75</xdr:colOff>
      <xdr:row>31</xdr:row>
      <xdr:rowOff>75</xdr:rowOff>
    </xdr:to>
    <xdr:pic>
      <xdr:nvPicPr>
        <xdr:cNvPr id="272" name="Picture 271" descr="Saw stag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452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1</xdr:col>
      <xdr:colOff>75</xdr:colOff>
      <xdr:row>32</xdr:row>
      <xdr:rowOff>75</xdr:rowOff>
    </xdr:to>
    <xdr:pic>
      <xdr:nvPicPr>
        <xdr:cNvPr id="273" name="Picture 272" descr="Miyama stag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5738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9525</xdr:rowOff>
    </xdr:from>
    <xdr:to>
      <xdr:col>1</xdr:col>
      <xdr:colOff>75</xdr:colOff>
      <xdr:row>33</xdr:row>
      <xdr:rowOff>75</xdr:rowOff>
    </xdr:to>
    <xdr:pic>
      <xdr:nvPicPr>
        <xdr:cNvPr id="274" name="Picture 273" descr="Giant stag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2025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</xdr:col>
      <xdr:colOff>75</xdr:colOff>
      <xdr:row>34</xdr:row>
      <xdr:rowOff>75</xdr:rowOff>
    </xdr:to>
    <xdr:pic>
      <xdr:nvPicPr>
        <xdr:cNvPr id="275" name="Picture 274" descr="Rainbow stag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8311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9525</xdr:rowOff>
    </xdr:from>
    <xdr:to>
      <xdr:col>1</xdr:col>
      <xdr:colOff>75</xdr:colOff>
      <xdr:row>35</xdr:row>
      <xdr:rowOff>75</xdr:rowOff>
    </xdr:to>
    <xdr:pic>
      <xdr:nvPicPr>
        <xdr:cNvPr id="276" name="Picture 275" descr="Horned dynastid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4598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9525</xdr:rowOff>
    </xdr:from>
    <xdr:to>
      <xdr:col>1</xdr:col>
      <xdr:colOff>75</xdr:colOff>
      <xdr:row>36</xdr:row>
      <xdr:rowOff>75</xdr:rowOff>
    </xdr:to>
    <xdr:pic>
      <xdr:nvPicPr>
        <xdr:cNvPr id="277" name="Picture 276" descr="Walking stick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884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9525</xdr:rowOff>
    </xdr:from>
    <xdr:to>
      <xdr:col>1</xdr:col>
      <xdr:colOff>75</xdr:colOff>
      <xdr:row>37</xdr:row>
      <xdr:rowOff>75</xdr:rowOff>
    </xdr:to>
    <xdr:pic>
      <xdr:nvPicPr>
        <xdr:cNvPr id="278" name="Picture 277" descr="Long locust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7171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9525</xdr:rowOff>
    </xdr:from>
    <xdr:to>
      <xdr:col>1</xdr:col>
      <xdr:colOff>75</xdr:colOff>
      <xdr:row>38</xdr:row>
      <xdr:rowOff>75</xdr:rowOff>
    </xdr:to>
    <xdr:pic>
      <xdr:nvPicPr>
        <xdr:cNvPr id="279" name="Picture 278" descr="Migratory Locust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3457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9525</xdr:rowOff>
    </xdr:from>
    <xdr:to>
      <xdr:col>1</xdr:col>
      <xdr:colOff>75</xdr:colOff>
      <xdr:row>39</xdr:row>
      <xdr:rowOff>75</xdr:rowOff>
    </xdr:to>
    <xdr:pic>
      <xdr:nvPicPr>
        <xdr:cNvPr id="280" name="Picture 279" descr="Rice grasshopper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9744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9525</xdr:rowOff>
    </xdr:from>
    <xdr:to>
      <xdr:col>1</xdr:col>
      <xdr:colOff>75</xdr:colOff>
      <xdr:row>40</xdr:row>
      <xdr:rowOff>75</xdr:rowOff>
    </xdr:to>
    <xdr:pic>
      <xdr:nvPicPr>
        <xdr:cNvPr id="281" name="Picture 280" descr="Grasshopper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6030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9525</xdr:rowOff>
    </xdr:from>
    <xdr:to>
      <xdr:col>1</xdr:col>
      <xdr:colOff>75</xdr:colOff>
      <xdr:row>41</xdr:row>
      <xdr:rowOff>75</xdr:rowOff>
    </xdr:to>
    <xdr:pic>
      <xdr:nvPicPr>
        <xdr:cNvPr id="282" name="Picture 281" descr="Cricket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2317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9525</xdr:rowOff>
    </xdr:from>
    <xdr:to>
      <xdr:col>1</xdr:col>
      <xdr:colOff>75</xdr:colOff>
      <xdr:row>42</xdr:row>
      <xdr:rowOff>75</xdr:rowOff>
    </xdr:to>
    <xdr:pic>
      <xdr:nvPicPr>
        <xdr:cNvPr id="283" name="Picture 282" descr="Bell cricket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8603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9525</xdr:rowOff>
    </xdr:from>
    <xdr:to>
      <xdr:col>1</xdr:col>
      <xdr:colOff>75</xdr:colOff>
      <xdr:row>43</xdr:row>
      <xdr:rowOff>75</xdr:rowOff>
    </xdr:to>
    <xdr:pic>
      <xdr:nvPicPr>
        <xdr:cNvPr id="284" name="Picture 283" descr="Tiger beetle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4890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9525</xdr:rowOff>
    </xdr:from>
    <xdr:to>
      <xdr:col>1</xdr:col>
      <xdr:colOff>75</xdr:colOff>
      <xdr:row>44</xdr:row>
      <xdr:rowOff>75</xdr:rowOff>
    </xdr:to>
    <xdr:pic>
      <xdr:nvPicPr>
        <xdr:cNvPr id="285" name="Picture 284" descr="Earth-boring dung beetle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1176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9525</xdr:rowOff>
    </xdr:from>
    <xdr:to>
      <xdr:col>1</xdr:col>
      <xdr:colOff>75</xdr:colOff>
      <xdr:row>45</xdr:row>
      <xdr:rowOff>75</xdr:rowOff>
    </xdr:to>
    <xdr:pic>
      <xdr:nvPicPr>
        <xdr:cNvPr id="286" name="Picture 285" descr="Ant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463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9525</xdr:rowOff>
    </xdr:from>
    <xdr:to>
      <xdr:col>1</xdr:col>
      <xdr:colOff>75</xdr:colOff>
      <xdr:row>46</xdr:row>
      <xdr:rowOff>75</xdr:rowOff>
    </xdr:to>
    <xdr:pic>
      <xdr:nvPicPr>
        <xdr:cNvPr id="287" name="Picture 286" descr="Tarantula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749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9525</xdr:rowOff>
    </xdr:from>
    <xdr:to>
      <xdr:col>1</xdr:col>
      <xdr:colOff>75</xdr:colOff>
      <xdr:row>47</xdr:row>
      <xdr:rowOff>75</xdr:rowOff>
    </xdr:to>
    <xdr:pic>
      <xdr:nvPicPr>
        <xdr:cNvPr id="288" name="Picture 287" descr="Scorpion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0036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9525</xdr:rowOff>
    </xdr:from>
    <xdr:to>
      <xdr:col>1</xdr:col>
      <xdr:colOff>75</xdr:colOff>
      <xdr:row>48</xdr:row>
      <xdr:rowOff>75</xdr:rowOff>
    </xdr:to>
    <xdr:pic>
      <xdr:nvPicPr>
        <xdr:cNvPr id="289" name="Picture 288" descr="Mantis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6322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9525</xdr:rowOff>
    </xdr:from>
    <xdr:to>
      <xdr:col>1</xdr:col>
      <xdr:colOff>75</xdr:colOff>
      <xdr:row>49</xdr:row>
      <xdr:rowOff>75</xdr:rowOff>
    </xdr:to>
    <xdr:pic>
      <xdr:nvPicPr>
        <xdr:cNvPr id="290" name="Picture 289" descr="Orchid mantis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2609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9525</xdr:rowOff>
    </xdr:from>
    <xdr:to>
      <xdr:col>1</xdr:col>
      <xdr:colOff>75</xdr:colOff>
      <xdr:row>50</xdr:row>
      <xdr:rowOff>75</xdr:rowOff>
    </xdr:to>
    <xdr:pic>
      <xdr:nvPicPr>
        <xdr:cNvPr id="291" name="Picture 290" descr="Honeybee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8895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9525</xdr:rowOff>
    </xdr:from>
    <xdr:to>
      <xdr:col>1</xdr:col>
      <xdr:colOff>75</xdr:colOff>
      <xdr:row>51</xdr:row>
      <xdr:rowOff>75</xdr:rowOff>
    </xdr:to>
    <xdr:pic>
      <xdr:nvPicPr>
        <xdr:cNvPr id="292" name="Picture 291" descr="Stinkbug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5182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9525</xdr:rowOff>
    </xdr:from>
    <xdr:to>
      <xdr:col>1</xdr:col>
      <xdr:colOff>75</xdr:colOff>
      <xdr:row>52</xdr:row>
      <xdr:rowOff>75</xdr:rowOff>
    </xdr:to>
    <xdr:pic>
      <xdr:nvPicPr>
        <xdr:cNvPr id="293" name="Picture 292" descr="Man-faced stink bug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468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9525</xdr:rowOff>
    </xdr:from>
    <xdr:to>
      <xdr:col>1</xdr:col>
      <xdr:colOff>75</xdr:colOff>
      <xdr:row>53</xdr:row>
      <xdr:rowOff>75</xdr:rowOff>
    </xdr:to>
    <xdr:pic>
      <xdr:nvPicPr>
        <xdr:cNvPr id="294" name="Picture 293" descr="Ladybug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7755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9525</xdr:rowOff>
    </xdr:from>
    <xdr:to>
      <xdr:col>1</xdr:col>
      <xdr:colOff>75</xdr:colOff>
      <xdr:row>54</xdr:row>
      <xdr:rowOff>75</xdr:rowOff>
    </xdr:to>
    <xdr:pic>
      <xdr:nvPicPr>
        <xdr:cNvPr id="295" name="Picture 294" descr="Jewel beetle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4041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9525</xdr:rowOff>
    </xdr:from>
    <xdr:to>
      <xdr:col>1</xdr:col>
      <xdr:colOff>75</xdr:colOff>
      <xdr:row>55</xdr:row>
      <xdr:rowOff>75</xdr:rowOff>
    </xdr:to>
    <xdr:pic>
      <xdr:nvPicPr>
        <xdr:cNvPr id="296" name="Picture 295" descr="Violin beetle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328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9525</xdr:rowOff>
    </xdr:from>
    <xdr:to>
      <xdr:col>1</xdr:col>
      <xdr:colOff>75</xdr:colOff>
      <xdr:row>56</xdr:row>
      <xdr:rowOff>75</xdr:rowOff>
    </xdr:to>
    <xdr:pic>
      <xdr:nvPicPr>
        <xdr:cNvPr id="297" name="Picture 296" descr="Citrus long-horned beetle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614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9525</xdr:rowOff>
    </xdr:from>
    <xdr:to>
      <xdr:col>1</xdr:col>
      <xdr:colOff>75</xdr:colOff>
      <xdr:row>57</xdr:row>
      <xdr:rowOff>75</xdr:rowOff>
    </xdr:to>
    <xdr:pic>
      <xdr:nvPicPr>
        <xdr:cNvPr id="298" name="Picture 297" descr="Rosalia batesi beetle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901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9525</xdr:rowOff>
    </xdr:from>
    <xdr:to>
      <xdr:col>1</xdr:col>
      <xdr:colOff>75</xdr:colOff>
      <xdr:row>58</xdr:row>
      <xdr:rowOff>75</xdr:rowOff>
    </xdr:to>
    <xdr:pic>
      <xdr:nvPicPr>
        <xdr:cNvPr id="299" name="Picture 298" descr="Pondskater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9187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9525</xdr:rowOff>
    </xdr:from>
    <xdr:to>
      <xdr:col>1</xdr:col>
      <xdr:colOff>75</xdr:colOff>
      <xdr:row>59</xdr:row>
      <xdr:rowOff>75</xdr:rowOff>
    </xdr:to>
    <xdr:pic>
      <xdr:nvPicPr>
        <xdr:cNvPr id="300" name="Picture 299" descr="Diving beetle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474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9525</xdr:rowOff>
    </xdr:from>
    <xdr:to>
      <xdr:col>1</xdr:col>
      <xdr:colOff>75</xdr:colOff>
      <xdr:row>60</xdr:row>
      <xdr:rowOff>75</xdr:rowOff>
    </xdr:to>
    <xdr:pic>
      <xdr:nvPicPr>
        <xdr:cNvPr id="301" name="Picture 300" descr="Giant water bug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760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9525</xdr:rowOff>
    </xdr:from>
    <xdr:to>
      <xdr:col>1</xdr:col>
      <xdr:colOff>75</xdr:colOff>
      <xdr:row>61</xdr:row>
      <xdr:rowOff>75</xdr:rowOff>
    </xdr:to>
    <xdr:pic>
      <xdr:nvPicPr>
        <xdr:cNvPr id="302" name="Picture 301" descr="Blue weevil beetle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8047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9525</xdr:rowOff>
    </xdr:from>
    <xdr:to>
      <xdr:col>1</xdr:col>
      <xdr:colOff>75</xdr:colOff>
      <xdr:row>62</xdr:row>
      <xdr:rowOff>75</xdr:rowOff>
    </xdr:to>
    <xdr:pic>
      <xdr:nvPicPr>
        <xdr:cNvPr id="303" name="Picture 302" descr="Goliath beetle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4333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9525</xdr:rowOff>
    </xdr:from>
    <xdr:to>
      <xdr:col>1</xdr:col>
      <xdr:colOff>75</xdr:colOff>
      <xdr:row>63</xdr:row>
      <xdr:rowOff>75</xdr:rowOff>
    </xdr:to>
    <xdr:pic>
      <xdr:nvPicPr>
        <xdr:cNvPr id="304" name="Picture 303" descr="Cyclommatus stag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0620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9525</xdr:rowOff>
    </xdr:from>
    <xdr:to>
      <xdr:col>1</xdr:col>
      <xdr:colOff>75</xdr:colOff>
      <xdr:row>64</xdr:row>
      <xdr:rowOff>75</xdr:rowOff>
    </xdr:to>
    <xdr:pic>
      <xdr:nvPicPr>
        <xdr:cNvPr id="305" name="Picture 304" descr="Golden stag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906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9525</xdr:rowOff>
    </xdr:from>
    <xdr:to>
      <xdr:col>1</xdr:col>
      <xdr:colOff>75</xdr:colOff>
      <xdr:row>65</xdr:row>
      <xdr:rowOff>75</xdr:rowOff>
    </xdr:to>
    <xdr:pic>
      <xdr:nvPicPr>
        <xdr:cNvPr id="306" name="Picture 305" descr="Giraffe stag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93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9525</xdr:rowOff>
    </xdr:from>
    <xdr:to>
      <xdr:col>1</xdr:col>
      <xdr:colOff>75</xdr:colOff>
      <xdr:row>66</xdr:row>
      <xdr:rowOff>75</xdr:rowOff>
    </xdr:to>
    <xdr:pic>
      <xdr:nvPicPr>
        <xdr:cNvPr id="307" name="Picture 306" descr="Horned atlas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9479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9525</xdr:rowOff>
    </xdr:from>
    <xdr:to>
      <xdr:col>1</xdr:col>
      <xdr:colOff>75</xdr:colOff>
      <xdr:row>67</xdr:row>
      <xdr:rowOff>75</xdr:rowOff>
    </xdr:to>
    <xdr:pic>
      <xdr:nvPicPr>
        <xdr:cNvPr id="308" name="Picture 307" descr="Horned elephant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5766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</xdr:col>
      <xdr:colOff>75</xdr:colOff>
      <xdr:row>68</xdr:row>
      <xdr:rowOff>75</xdr:rowOff>
    </xdr:to>
    <xdr:pic>
      <xdr:nvPicPr>
        <xdr:cNvPr id="309" name="Picture 308" descr="Horned hercules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2052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9525</xdr:rowOff>
    </xdr:from>
    <xdr:to>
      <xdr:col>1</xdr:col>
      <xdr:colOff>75</xdr:colOff>
      <xdr:row>69</xdr:row>
      <xdr:rowOff>75</xdr:rowOff>
    </xdr:to>
    <xdr:pic>
      <xdr:nvPicPr>
        <xdr:cNvPr id="310" name="Picture 309" descr="Moth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339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1</xdr:col>
      <xdr:colOff>75</xdr:colOff>
      <xdr:row>70</xdr:row>
      <xdr:rowOff>75</xdr:rowOff>
    </xdr:to>
    <xdr:pic>
      <xdr:nvPicPr>
        <xdr:cNvPr id="311" name="Picture 310" descr="Wasp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4625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9525</xdr:rowOff>
    </xdr:from>
    <xdr:to>
      <xdr:col>1</xdr:col>
      <xdr:colOff>75</xdr:colOff>
      <xdr:row>71</xdr:row>
      <xdr:rowOff>75</xdr:rowOff>
    </xdr:to>
    <xdr:pic>
      <xdr:nvPicPr>
        <xdr:cNvPr id="312" name="Picture 311" descr="Mole cricket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912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9525</xdr:rowOff>
    </xdr:from>
    <xdr:to>
      <xdr:col>1</xdr:col>
      <xdr:colOff>75</xdr:colOff>
      <xdr:row>72</xdr:row>
      <xdr:rowOff>75</xdr:rowOff>
    </xdr:to>
    <xdr:pic>
      <xdr:nvPicPr>
        <xdr:cNvPr id="313" name="Picture 312" descr="Dung beetle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198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9525</xdr:rowOff>
    </xdr:from>
    <xdr:to>
      <xdr:col>1</xdr:col>
      <xdr:colOff>75</xdr:colOff>
      <xdr:row>73</xdr:row>
      <xdr:rowOff>75</xdr:rowOff>
    </xdr:to>
    <xdr:pic>
      <xdr:nvPicPr>
        <xdr:cNvPr id="314" name="Picture 313" descr="Walking leaf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3485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9525</xdr:rowOff>
    </xdr:from>
    <xdr:to>
      <xdr:col>1</xdr:col>
      <xdr:colOff>75</xdr:colOff>
      <xdr:row>74</xdr:row>
      <xdr:rowOff>75</xdr:rowOff>
    </xdr:to>
    <xdr:pic>
      <xdr:nvPicPr>
        <xdr:cNvPr id="315" name="Picture 314" descr="Bagworm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9771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9525</xdr:rowOff>
    </xdr:from>
    <xdr:to>
      <xdr:col>1</xdr:col>
      <xdr:colOff>75</xdr:colOff>
      <xdr:row>75</xdr:row>
      <xdr:rowOff>75</xdr:rowOff>
    </xdr:to>
    <xdr:pic>
      <xdr:nvPicPr>
        <xdr:cNvPr id="316" name="Picture 315" descr="Hermit crab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6058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9525</xdr:rowOff>
    </xdr:from>
    <xdr:to>
      <xdr:col>1</xdr:col>
      <xdr:colOff>75</xdr:colOff>
      <xdr:row>76</xdr:row>
      <xdr:rowOff>75</xdr:rowOff>
    </xdr:to>
    <xdr:pic>
      <xdr:nvPicPr>
        <xdr:cNvPr id="317" name="Picture 316" descr="Wharf roach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344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9525</xdr:rowOff>
    </xdr:from>
    <xdr:to>
      <xdr:col>1</xdr:col>
      <xdr:colOff>75</xdr:colOff>
      <xdr:row>77</xdr:row>
      <xdr:rowOff>75</xdr:rowOff>
    </xdr:to>
    <xdr:pic>
      <xdr:nvPicPr>
        <xdr:cNvPr id="318" name="Picture 317" descr="Flea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631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9525</xdr:rowOff>
    </xdr:from>
    <xdr:to>
      <xdr:col>1</xdr:col>
      <xdr:colOff>75</xdr:colOff>
      <xdr:row>78</xdr:row>
      <xdr:rowOff>75</xdr:rowOff>
    </xdr:to>
    <xdr:pic>
      <xdr:nvPicPr>
        <xdr:cNvPr id="319" name="Picture 318" descr="Snail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4917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78</xdr:row>
      <xdr:rowOff>9525</xdr:rowOff>
    </xdr:from>
    <xdr:to>
      <xdr:col>1</xdr:col>
      <xdr:colOff>75</xdr:colOff>
      <xdr:row>79</xdr:row>
      <xdr:rowOff>75</xdr:rowOff>
    </xdr:to>
    <xdr:pic>
      <xdr:nvPicPr>
        <xdr:cNvPr id="320" name="Picture 319" descr="Pill bug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1204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9525</xdr:rowOff>
    </xdr:from>
    <xdr:to>
      <xdr:col>1</xdr:col>
      <xdr:colOff>75</xdr:colOff>
      <xdr:row>80</xdr:row>
      <xdr:rowOff>75</xdr:rowOff>
    </xdr:to>
    <xdr:pic>
      <xdr:nvPicPr>
        <xdr:cNvPr id="321" name="Picture 320" descr="Centipede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74907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9525</xdr:rowOff>
    </xdr:from>
    <xdr:to>
      <xdr:col>1</xdr:col>
      <xdr:colOff>75</xdr:colOff>
      <xdr:row>81</xdr:row>
      <xdr:rowOff>0</xdr:rowOff>
    </xdr:to>
    <xdr:pic>
      <xdr:nvPicPr>
        <xdr:cNvPr id="322" name="Picture 321" descr="Spider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377725"/>
          <a:ext cx="619200" cy="619200"/>
        </a:xfrm>
        <a:prstGeom prst="rect">
          <a:avLst/>
        </a:prstGeom>
        <a:noFill/>
        <a:ln>
          <a:solidFill>
            <a:srgbClr val="4C5454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</xdr:row>
          <xdr:rowOff>190500</xdr:rowOff>
        </xdr:from>
        <xdr:to>
          <xdr:col>2</xdr:col>
          <xdr:colOff>571500</xdr:colOff>
          <xdr:row>1</xdr:row>
          <xdr:rowOff>428625</xdr:rowOff>
        </xdr:to>
        <xdr:sp macro="" textlink="">
          <xdr:nvSpPr>
            <xdr:cNvPr id="2289" name="Check Box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</xdr:row>
          <xdr:rowOff>190500</xdr:rowOff>
        </xdr:from>
        <xdr:to>
          <xdr:col>2</xdr:col>
          <xdr:colOff>571500</xdr:colOff>
          <xdr:row>2</xdr:row>
          <xdr:rowOff>428625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190500</xdr:rowOff>
        </xdr:from>
        <xdr:to>
          <xdr:col>2</xdr:col>
          <xdr:colOff>571500</xdr:colOff>
          <xdr:row>3</xdr:row>
          <xdr:rowOff>428625</xdr:rowOff>
        </xdr:to>
        <xdr:sp macro="" textlink="">
          <xdr:nvSpPr>
            <xdr:cNvPr id="2291" name="Check Box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190500</xdr:rowOff>
        </xdr:from>
        <xdr:to>
          <xdr:col>2</xdr:col>
          <xdr:colOff>571500</xdr:colOff>
          <xdr:row>4</xdr:row>
          <xdr:rowOff>428625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</xdr:row>
          <xdr:rowOff>190500</xdr:rowOff>
        </xdr:from>
        <xdr:to>
          <xdr:col>2</xdr:col>
          <xdr:colOff>571500</xdr:colOff>
          <xdr:row>5</xdr:row>
          <xdr:rowOff>428625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</xdr:row>
          <xdr:rowOff>190500</xdr:rowOff>
        </xdr:from>
        <xdr:to>
          <xdr:col>2</xdr:col>
          <xdr:colOff>571500</xdr:colOff>
          <xdr:row>6</xdr:row>
          <xdr:rowOff>428625</xdr:rowOff>
        </xdr:to>
        <xdr:sp macro="" textlink="">
          <xdr:nvSpPr>
            <xdr:cNvPr id="2294" name="Check Box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</xdr:row>
          <xdr:rowOff>190500</xdr:rowOff>
        </xdr:from>
        <xdr:to>
          <xdr:col>2</xdr:col>
          <xdr:colOff>571500</xdr:colOff>
          <xdr:row>7</xdr:row>
          <xdr:rowOff>428625</xdr:rowOff>
        </xdr:to>
        <xdr:sp macro="" textlink="">
          <xdr:nvSpPr>
            <xdr:cNvPr id="2295" name="Check Box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8</xdr:row>
          <xdr:rowOff>190500</xdr:rowOff>
        </xdr:from>
        <xdr:to>
          <xdr:col>2</xdr:col>
          <xdr:colOff>571500</xdr:colOff>
          <xdr:row>8</xdr:row>
          <xdr:rowOff>428625</xdr:rowOff>
        </xdr:to>
        <xdr:sp macro="" textlink="">
          <xdr:nvSpPr>
            <xdr:cNvPr id="2296" name="Check Box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9</xdr:row>
          <xdr:rowOff>190500</xdr:rowOff>
        </xdr:from>
        <xdr:to>
          <xdr:col>2</xdr:col>
          <xdr:colOff>571500</xdr:colOff>
          <xdr:row>9</xdr:row>
          <xdr:rowOff>428625</xdr:rowOff>
        </xdr:to>
        <xdr:sp macro="" textlink="">
          <xdr:nvSpPr>
            <xdr:cNvPr id="2297" name="Check Box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10</xdr:row>
          <xdr:rowOff>190500</xdr:rowOff>
        </xdr:from>
        <xdr:to>
          <xdr:col>2</xdr:col>
          <xdr:colOff>571500</xdr:colOff>
          <xdr:row>10</xdr:row>
          <xdr:rowOff>428625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11</xdr:row>
          <xdr:rowOff>190500</xdr:rowOff>
        </xdr:from>
        <xdr:to>
          <xdr:col>2</xdr:col>
          <xdr:colOff>571500</xdr:colOff>
          <xdr:row>11</xdr:row>
          <xdr:rowOff>428625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12</xdr:row>
          <xdr:rowOff>190500</xdr:rowOff>
        </xdr:from>
        <xdr:to>
          <xdr:col>2</xdr:col>
          <xdr:colOff>571500</xdr:colOff>
          <xdr:row>12</xdr:row>
          <xdr:rowOff>428625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13</xdr:row>
          <xdr:rowOff>190500</xdr:rowOff>
        </xdr:from>
        <xdr:to>
          <xdr:col>2</xdr:col>
          <xdr:colOff>571500</xdr:colOff>
          <xdr:row>13</xdr:row>
          <xdr:rowOff>428625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14</xdr:row>
          <xdr:rowOff>190500</xdr:rowOff>
        </xdr:from>
        <xdr:to>
          <xdr:col>2</xdr:col>
          <xdr:colOff>571500</xdr:colOff>
          <xdr:row>14</xdr:row>
          <xdr:rowOff>428625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15</xdr:row>
          <xdr:rowOff>190500</xdr:rowOff>
        </xdr:from>
        <xdr:to>
          <xdr:col>2</xdr:col>
          <xdr:colOff>571500</xdr:colOff>
          <xdr:row>15</xdr:row>
          <xdr:rowOff>428625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16</xdr:row>
          <xdr:rowOff>190500</xdr:rowOff>
        </xdr:from>
        <xdr:to>
          <xdr:col>2</xdr:col>
          <xdr:colOff>571500</xdr:colOff>
          <xdr:row>16</xdr:row>
          <xdr:rowOff>428625</xdr:rowOff>
        </xdr:to>
        <xdr:sp macro="" textlink="">
          <xdr:nvSpPr>
            <xdr:cNvPr id="2304" name="Check Box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17</xdr:row>
          <xdr:rowOff>190500</xdr:rowOff>
        </xdr:from>
        <xdr:to>
          <xdr:col>2</xdr:col>
          <xdr:colOff>571500</xdr:colOff>
          <xdr:row>17</xdr:row>
          <xdr:rowOff>428625</xdr:rowOff>
        </xdr:to>
        <xdr:sp macro="" textlink="">
          <xdr:nvSpPr>
            <xdr:cNvPr id="2305" name="Check Box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18</xdr:row>
          <xdr:rowOff>190500</xdr:rowOff>
        </xdr:from>
        <xdr:to>
          <xdr:col>2</xdr:col>
          <xdr:colOff>571500</xdr:colOff>
          <xdr:row>18</xdr:row>
          <xdr:rowOff>428625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19</xdr:row>
          <xdr:rowOff>190500</xdr:rowOff>
        </xdr:from>
        <xdr:to>
          <xdr:col>2</xdr:col>
          <xdr:colOff>571500</xdr:colOff>
          <xdr:row>19</xdr:row>
          <xdr:rowOff>428625</xdr:rowOff>
        </xdr:to>
        <xdr:sp macro="" textlink="">
          <xdr:nvSpPr>
            <xdr:cNvPr id="2307" name="Check Box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20</xdr:row>
          <xdr:rowOff>190500</xdr:rowOff>
        </xdr:from>
        <xdr:to>
          <xdr:col>2</xdr:col>
          <xdr:colOff>571500</xdr:colOff>
          <xdr:row>20</xdr:row>
          <xdr:rowOff>428625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21</xdr:row>
          <xdr:rowOff>190500</xdr:rowOff>
        </xdr:from>
        <xdr:to>
          <xdr:col>2</xdr:col>
          <xdr:colOff>571500</xdr:colOff>
          <xdr:row>21</xdr:row>
          <xdr:rowOff>428625</xdr:rowOff>
        </xdr:to>
        <xdr:sp macro="" textlink="">
          <xdr:nvSpPr>
            <xdr:cNvPr id="2309" name="Check Box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22</xdr:row>
          <xdr:rowOff>190500</xdr:rowOff>
        </xdr:from>
        <xdr:to>
          <xdr:col>2</xdr:col>
          <xdr:colOff>571500</xdr:colOff>
          <xdr:row>22</xdr:row>
          <xdr:rowOff>428625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23</xdr:row>
          <xdr:rowOff>190500</xdr:rowOff>
        </xdr:from>
        <xdr:to>
          <xdr:col>2</xdr:col>
          <xdr:colOff>571500</xdr:colOff>
          <xdr:row>23</xdr:row>
          <xdr:rowOff>428625</xdr:rowOff>
        </xdr:to>
        <xdr:sp macro="" textlink="">
          <xdr:nvSpPr>
            <xdr:cNvPr id="2311" name="Check Box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24</xdr:row>
          <xdr:rowOff>190500</xdr:rowOff>
        </xdr:from>
        <xdr:to>
          <xdr:col>2</xdr:col>
          <xdr:colOff>571500</xdr:colOff>
          <xdr:row>24</xdr:row>
          <xdr:rowOff>428625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25</xdr:row>
          <xdr:rowOff>190500</xdr:rowOff>
        </xdr:from>
        <xdr:to>
          <xdr:col>2</xdr:col>
          <xdr:colOff>571500</xdr:colOff>
          <xdr:row>25</xdr:row>
          <xdr:rowOff>428625</xdr:rowOff>
        </xdr:to>
        <xdr:sp macro="" textlink="">
          <xdr:nvSpPr>
            <xdr:cNvPr id="2313" name="Check Box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26</xdr:row>
          <xdr:rowOff>190500</xdr:rowOff>
        </xdr:from>
        <xdr:to>
          <xdr:col>2</xdr:col>
          <xdr:colOff>571500</xdr:colOff>
          <xdr:row>26</xdr:row>
          <xdr:rowOff>428625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27</xdr:row>
          <xdr:rowOff>190500</xdr:rowOff>
        </xdr:from>
        <xdr:to>
          <xdr:col>2</xdr:col>
          <xdr:colOff>571500</xdr:colOff>
          <xdr:row>27</xdr:row>
          <xdr:rowOff>428625</xdr:rowOff>
        </xdr:to>
        <xdr:sp macro="" textlink="">
          <xdr:nvSpPr>
            <xdr:cNvPr id="2315" name="Check Box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28</xdr:row>
          <xdr:rowOff>190500</xdr:rowOff>
        </xdr:from>
        <xdr:to>
          <xdr:col>2</xdr:col>
          <xdr:colOff>571500</xdr:colOff>
          <xdr:row>28</xdr:row>
          <xdr:rowOff>428625</xdr:rowOff>
        </xdr:to>
        <xdr:sp macro="" textlink="">
          <xdr:nvSpPr>
            <xdr:cNvPr id="2316" name="Check Box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29</xdr:row>
          <xdr:rowOff>190500</xdr:rowOff>
        </xdr:from>
        <xdr:to>
          <xdr:col>2</xdr:col>
          <xdr:colOff>571500</xdr:colOff>
          <xdr:row>29</xdr:row>
          <xdr:rowOff>428625</xdr:rowOff>
        </xdr:to>
        <xdr:sp macro="" textlink="">
          <xdr:nvSpPr>
            <xdr:cNvPr id="2317" name="Check Box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30</xdr:row>
          <xdr:rowOff>190500</xdr:rowOff>
        </xdr:from>
        <xdr:to>
          <xdr:col>2</xdr:col>
          <xdr:colOff>571500</xdr:colOff>
          <xdr:row>30</xdr:row>
          <xdr:rowOff>428625</xdr:rowOff>
        </xdr:to>
        <xdr:sp macro="" textlink="">
          <xdr:nvSpPr>
            <xdr:cNvPr id="2318" name="Check Box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31</xdr:row>
          <xdr:rowOff>190500</xdr:rowOff>
        </xdr:from>
        <xdr:to>
          <xdr:col>2</xdr:col>
          <xdr:colOff>571500</xdr:colOff>
          <xdr:row>31</xdr:row>
          <xdr:rowOff>428625</xdr:rowOff>
        </xdr:to>
        <xdr:sp macro="" textlink="">
          <xdr:nvSpPr>
            <xdr:cNvPr id="2319" name="Check Box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32</xdr:row>
          <xdr:rowOff>190500</xdr:rowOff>
        </xdr:from>
        <xdr:to>
          <xdr:col>2</xdr:col>
          <xdr:colOff>571500</xdr:colOff>
          <xdr:row>32</xdr:row>
          <xdr:rowOff>428625</xdr:rowOff>
        </xdr:to>
        <xdr:sp macro="" textlink="">
          <xdr:nvSpPr>
            <xdr:cNvPr id="2320" name="Check Box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33</xdr:row>
          <xdr:rowOff>190500</xdr:rowOff>
        </xdr:from>
        <xdr:to>
          <xdr:col>2</xdr:col>
          <xdr:colOff>571500</xdr:colOff>
          <xdr:row>33</xdr:row>
          <xdr:rowOff>428625</xdr:rowOff>
        </xdr:to>
        <xdr:sp macro="" textlink="">
          <xdr:nvSpPr>
            <xdr:cNvPr id="2321" name="Check Box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34</xdr:row>
          <xdr:rowOff>190500</xdr:rowOff>
        </xdr:from>
        <xdr:to>
          <xdr:col>2</xdr:col>
          <xdr:colOff>571500</xdr:colOff>
          <xdr:row>34</xdr:row>
          <xdr:rowOff>428625</xdr:rowOff>
        </xdr:to>
        <xdr:sp macro="" textlink="">
          <xdr:nvSpPr>
            <xdr:cNvPr id="2322" name="Check Box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1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35</xdr:row>
          <xdr:rowOff>190500</xdr:rowOff>
        </xdr:from>
        <xdr:to>
          <xdr:col>2</xdr:col>
          <xdr:colOff>571500</xdr:colOff>
          <xdr:row>35</xdr:row>
          <xdr:rowOff>428625</xdr:rowOff>
        </xdr:to>
        <xdr:sp macro="" textlink="">
          <xdr:nvSpPr>
            <xdr:cNvPr id="2323" name="Check Box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36</xdr:row>
          <xdr:rowOff>190500</xdr:rowOff>
        </xdr:from>
        <xdr:to>
          <xdr:col>2</xdr:col>
          <xdr:colOff>571500</xdr:colOff>
          <xdr:row>36</xdr:row>
          <xdr:rowOff>428625</xdr:rowOff>
        </xdr:to>
        <xdr:sp macro="" textlink="">
          <xdr:nvSpPr>
            <xdr:cNvPr id="2324" name="Check Box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37</xdr:row>
          <xdr:rowOff>190500</xdr:rowOff>
        </xdr:from>
        <xdr:to>
          <xdr:col>2</xdr:col>
          <xdr:colOff>571500</xdr:colOff>
          <xdr:row>37</xdr:row>
          <xdr:rowOff>428625</xdr:rowOff>
        </xdr:to>
        <xdr:sp macro="" textlink="">
          <xdr:nvSpPr>
            <xdr:cNvPr id="2325" name="Check Box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38</xdr:row>
          <xdr:rowOff>190500</xdr:rowOff>
        </xdr:from>
        <xdr:to>
          <xdr:col>2</xdr:col>
          <xdr:colOff>571500</xdr:colOff>
          <xdr:row>38</xdr:row>
          <xdr:rowOff>428625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39</xdr:row>
          <xdr:rowOff>190500</xdr:rowOff>
        </xdr:from>
        <xdr:to>
          <xdr:col>2</xdr:col>
          <xdr:colOff>571500</xdr:colOff>
          <xdr:row>39</xdr:row>
          <xdr:rowOff>428625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40</xdr:row>
          <xdr:rowOff>190500</xdr:rowOff>
        </xdr:from>
        <xdr:to>
          <xdr:col>2</xdr:col>
          <xdr:colOff>571500</xdr:colOff>
          <xdr:row>40</xdr:row>
          <xdr:rowOff>428625</xdr:rowOff>
        </xdr:to>
        <xdr:sp macro="" textlink="">
          <xdr:nvSpPr>
            <xdr:cNvPr id="2328" name="Check Box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41</xdr:row>
          <xdr:rowOff>190500</xdr:rowOff>
        </xdr:from>
        <xdr:to>
          <xdr:col>2</xdr:col>
          <xdr:colOff>571500</xdr:colOff>
          <xdr:row>41</xdr:row>
          <xdr:rowOff>428625</xdr:rowOff>
        </xdr:to>
        <xdr:sp macro="" textlink="">
          <xdr:nvSpPr>
            <xdr:cNvPr id="2329" name="Check Box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1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42</xdr:row>
          <xdr:rowOff>190500</xdr:rowOff>
        </xdr:from>
        <xdr:to>
          <xdr:col>2</xdr:col>
          <xdr:colOff>571500</xdr:colOff>
          <xdr:row>42</xdr:row>
          <xdr:rowOff>428625</xdr:rowOff>
        </xdr:to>
        <xdr:sp macro="" textlink="">
          <xdr:nvSpPr>
            <xdr:cNvPr id="2330" name="Check Box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1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43</xdr:row>
          <xdr:rowOff>190500</xdr:rowOff>
        </xdr:from>
        <xdr:to>
          <xdr:col>2</xdr:col>
          <xdr:colOff>571500</xdr:colOff>
          <xdr:row>43</xdr:row>
          <xdr:rowOff>428625</xdr:rowOff>
        </xdr:to>
        <xdr:sp macro="" textlink="">
          <xdr:nvSpPr>
            <xdr:cNvPr id="2331" name="Check Box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1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44</xdr:row>
          <xdr:rowOff>190500</xdr:rowOff>
        </xdr:from>
        <xdr:to>
          <xdr:col>2</xdr:col>
          <xdr:colOff>571500</xdr:colOff>
          <xdr:row>44</xdr:row>
          <xdr:rowOff>428625</xdr:rowOff>
        </xdr:to>
        <xdr:sp macro="" textlink="">
          <xdr:nvSpPr>
            <xdr:cNvPr id="2332" name="Check Box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45</xdr:row>
          <xdr:rowOff>190500</xdr:rowOff>
        </xdr:from>
        <xdr:to>
          <xdr:col>2</xdr:col>
          <xdr:colOff>571500</xdr:colOff>
          <xdr:row>45</xdr:row>
          <xdr:rowOff>428625</xdr:rowOff>
        </xdr:to>
        <xdr:sp macro="" textlink="">
          <xdr:nvSpPr>
            <xdr:cNvPr id="2333" name="Check Box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1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46</xdr:row>
          <xdr:rowOff>190500</xdr:rowOff>
        </xdr:from>
        <xdr:to>
          <xdr:col>2</xdr:col>
          <xdr:colOff>571500</xdr:colOff>
          <xdr:row>46</xdr:row>
          <xdr:rowOff>428625</xdr:rowOff>
        </xdr:to>
        <xdr:sp macro="" textlink="">
          <xdr:nvSpPr>
            <xdr:cNvPr id="2334" name="Check Box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1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47</xdr:row>
          <xdr:rowOff>190500</xdr:rowOff>
        </xdr:from>
        <xdr:to>
          <xdr:col>2</xdr:col>
          <xdr:colOff>571500</xdr:colOff>
          <xdr:row>47</xdr:row>
          <xdr:rowOff>428625</xdr:rowOff>
        </xdr:to>
        <xdr:sp macro="" textlink="">
          <xdr:nvSpPr>
            <xdr:cNvPr id="2335" name="Check Box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1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48</xdr:row>
          <xdr:rowOff>190500</xdr:rowOff>
        </xdr:from>
        <xdr:to>
          <xdr:col>2</xdr:col>
          <xdr:colOff>571500</xdr:colOff>
          <xdr:row>48</xdr:row>
          <xdr:rowOff>428625</xdr:rowOff>
        </xdr:to>
        <xdr:sp macro="" textlink="">
          <xdr:nvSpPr>
            <xdr:cNvPr id="2336" name="Check Box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1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49</xdr:row>
          <xdr:rowOff>190500</xdr:rowOff>
        </xdr:from>
        <xdr:to>
          <xdr:col>2</xdr:col>
          <xdr:colOff>571500</xdr:colOff>
          <xdr:row>49</xdr:row>
          <xdr:rowOff>428625</xdr:rowOff>
        </xdr:to>
        <xdr:sp macro="" textlink="">
          <xdr:nvSpPr>
            <xdr:cNvPr id="2337" name="Check Box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1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50</xdr:row>
          <xdr:rowOff>190500</xdr:rowOff>
        </xdr:from>
        <xdr:to>
          <xdr:col>2</xdr:col>
          <xdr:colOff>571500</xdr:colOff>
          <xdr:row>50</xdr:row>
          <xdr:rowOff>428625</xdr:rowOff>
        </xdr:to>
        <xdr:sp macro="" textlink="">
          <xdr:nvSpPr>
            <xdr:cNvPr id="2338" name="Check Box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1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51</xdr:row>
          <xdr:rowOff>190500</xdr:rowOff>
        </xdr:from>
        <xdr:to>
          <xdr:col>2</xdr:col>
          <xdr:colOff>571500</xdr:colOff>
          <xdr:row>51</xdr:row>
          <xdr:rowOff>428625</xdr:rowOff>
        </xdr:to>
        <xdr:sp macro="" textlink="">
          <xdr:nvSpPr>
            <xdr:cNvPr id="2339" name="Check Box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1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52</xdr:row>
          <xdr:rowOff>190500</xdr:rowOff>
        </xdr:from>
        <xdr:to>
          <xdr:col>2</xdr:col>
          <xdr:colOff>571500</xdr:colOff>
          <xdr:row>52</xdr:row>
          <xdr:rowOff>428625</xdr:rowOff>
        </xdr:to>
        <xdr:sp macro="" textlink="">
          <xdr:nvSpPr>
            <xdr:cNvPr id="2340" name="Check Box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1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53</xdr:row>
          <xdr:rowOff>190500</xdr:rowOff>
        </xdr:from>
        <xdr:to>
          <xdr:col>2</xdr:col>
          <xdr:colOff>571500</xdr:colOff>
          <xdr:row>53</xdr:row>
          <xdr:rowOff>428625</xdr:rowOff>
        </xdr:to>
        <xdr:sp macro="" textlink="">
          <xdr:nvSpPr>
            <xdr:cNvPr id="2341" name="Check Box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1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54</xdr:row>
          <xdr:rowOff>190500</xdr:rowOff>
        </xdr:from>
        <xdr:to>
          <xdr:col>2</xdr:col>
          <xdr:colOff>571500</xdr:colOff>
          <xdr:row>54</xdr:row>
          <xdr:rowOff>428625</xdr:rowOff>
        </xdr:to>
        <xdr:sp macro="" textlink="">
          <xdr:nvSpPr>
            <xdr:cNvPr id="2342" name="Check Box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1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55</xdr:row>
          <xdr:rowOff>190500</xdr:rowOff>
        </xdr:from>
        <xdr:to>
          <xdr:col>2</xdr:col>
          <xdr:colOff>571500</xdr:colOff>
          <xdr:row>55</xdr:row>
          <xdr:rowOff>428625</xdr:rowOff>
        </xdr:to>
        <xdr:sp macro="" textlink="">
          <xdr:nvSpPr>
            <xdr:cNvPr id="2343" name="Check Box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1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56</xdr:row>
          <xdr:rowOff>190500</xdr:rowOff>
        </xdr:from>
        <xdr:to>
          <xdr:col>2</xdr:col>
          <xdr:colOff>571500</xdr:colOff>
          <xdr:row>56</xdr:row>
          <xdr:rowOff>428625</xdr:rowOff>
        </xdr:to>
        <xdr:sp macro="" textlink="">
          <xdr:nvSpPr>
            <xdr:cNvPr id="2344" name="Check Box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1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57</xdr:row>
          <xdr:rowOff>190500</xdr:rowOff>
        </xdr:from>
        <xdr:to>
          <xdr:col>2</xdr:col>
          <xdr:colOff>571500</xdr:colOff>
          <xdr:row>57</xdr:row>
          <xdr:rowOff>428625</xdr:rowOff>
        </xdr:to>
        <xdr:sp macro="" textlink="">
          <xdr:nvSpPr>
            <xdr:cNvPr id="2345" name="Check Box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1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58</xdr:row>
          <xdr:rowOff>190500</xdr:rowOff>
        </xdr:from>
        <xdr:to>
          <xdr:col>2</xdr:col>
          <xdr:colOff>571500</xdr:colOff>
          <xdr:row>58</xdr:row>
          <xdr:rowOff>428625</xdr:rowOff>
        </xdr:to>
        <xdr:sp macro="" textlink="">
          <xdr:nvSpPr>
            <xdr:cNvPr id="2346" name="Check Box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1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59</xdr:row>
          <xdr:rowOff>190500</xdr:rowOff>
        </xdr:from>
        <xdr:to>
          <xdr:col>2</xdr:col>
          <xdr:colOff>571500</xdr:colOff>
          <xdr:row>59</xdr:row>
          <xdr:rowOff>428625</xdr:rowOff>
        </xdr:to>
        <xdr:sp macro="" textlink="">
          <xdr:nvSpPr>
            <xdr:cNvPr id="2347" name="Check Box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1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60</xdr:row>
          <xdr:rowOff>190500</xdr:rowOff>
        </xdr:from>
        <xdr:to>
          <xdr:col>2</xdr:col>
          <xdr:colOff>571500</xdr:colOff>
          <xdr:row>60</xdr:row>
          <xdr:rowOff>428625</xdr:rowOff>
        </xdr:to>
        <xdr:sp macro="" textlink="">
          <xdr:nvSpPr>
            <xdr:cNvPr id="2348" name="Check Box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1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61</xdr:row>
          <xdr:rowOff>190500</xdr:rowOff>
        </xdr:from>
        <xdr:to>
          <xdr:col>2</xdr:col>
          <xdr:colOff>571500</xdr:colOff>
          <xdr:row>61</xdr:row>
          <xdr:rowOff>428625</xdr:rowOff>
        </xdr:to>
        <xdr:sp macro="" textlink="">
          <xdr:nvSpPr>
            <xdr:cNvPr id="2349" name="Check Box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1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62</xdr:row>
          <xdr:rowOff>190500</xdr:rowOff>
        </xdr:from>
        <xdr:to>
          <xdr:col>2</xdr:col>
          <xdr:colOff>571500</xdr:colOff>
          <xdr:row>62</xdr:row>
          <xdr:rowOff>428625</xdr:rowOff>
        </xdr:to>
        <xdr:sp macro="" textlink="">
          <xdr:nvSpPr>
            <xdr:cNvPr id="2350" name="Check Box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1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63</xdr:row>
          <xdr:rowOff>190500</xdr:rowOff>
        </xdr:from>
        <xdr:to>
          <xdr:col>2</xdr:col>
          <xdr:colOff>571500</xdr:colOff>
          <xdr:row>63</xdr:row>
          <xdr:rowOff>428625</xdr:rowOff>
        </xdr:to>
        <xdr:sp macro="" textlink="">
          <xdr:nvSpPr>
            <xdr:cNvPr id="2351" name="Check Box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1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64</xdr:row>
          <xdr:rowOff>190500</xdr:rowOff>
        </xdr:from>
        <xdr:to>
          <xdr:col>2</xdr:col>
          <xdr:colOff>571500</xdr:colOff>
          <xdr:row>64</xdr:row>
          <xdr:rowOff>428625</xdr:rowOff>
        </xdr:to>
        <xdr:sp macro="" textlink="">
          <xdr:nvSpPr>
            <xdr:cNvPr id="2352" name="Check Box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1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65</xdr:row>
          <xdr:rowOff>190500</xdr:rowOff>
        </xdr:from>
        <xdr:to>
          <xdr:col>2</xdr:col>
          <xdr:colOff>571500</xdr:colOff>
          <xdr:row>65</xdr:row>
          <xdr:rowOff>428625</xdr:rowOff>
        </xdr:to>
        <xdr:sp macro="" textlink="">
          <xdr:nvSpPr>
            <xdr:cNvPr id="2353" name="Check Box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1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66</xdr:row>
          <xdr:rowOff>190500</xdr:rowOff>
        </xdr:from>
        <xdr:to>
          <xdr:col>2</xdr:col>
          <xdr:colOff>571500</xdr:colOff>
          <xdr:row>66</xdr:row>
          <xdr:rowOff>428625</xdr:rowOff>
        </xdr:to>
        <xdr:sp macro="" textlink="">
          <xdr:nvSpPr>
            <xdr:cNvPr id="2354" name="Check Box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1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67</xdr:row>
          <xdr:rowOff>190500</xdr:rowOff>
        </xdr:from>
        <xdr:to>
          <xdr:col>2</xdr:col>
          <xdr:colOff>571500</xdr:colOff>
          <xdr:row>67</xdr:row>
          <xdr:rowOff>428625</xdr:rowOff>
        </xdr:to>
        <xdr:sp macro="" textlink="">
          <xdr:nvSpPr>
            <xdr:cNvPr id="2355" name="Check Box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1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68</xdr:row>
          <xdr:rowOff>190500</xdr:rowOff>
        </xdr:from>
        <xdr:to>
          <xdr:col>2</xdr:col>
          <xdr:colOff>571500</xdr:colOff>
          <xdr:row>68</xdr:row>
          <xdr:rowOff>428625</xdr:rowOff>
        </xdr:to>
        <xdr:sp macro="" textlink="">
          <xdr:nvSpPr>
            <xdr:cNvPr id="2356" name="Check Box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1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69</xdr:row>
          <xdr:rowOff>190500</xdr:rowOff>
        </xdr:from>
        <xdr:to>
          <xdr:col>2</xdr:col>
          <xdr:colOff>571500</xdr:colOff>
          <xdr:row>69</xdr:row>
          <xdr:rowOff>428625</xdr:rowOff>
        </xdr:to>
        <xdr:sp macro="" textlink="">
          <xdr:nvSpPr>
            <xdr:cNvPr id="2357" name="Check Box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1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70</xdr:row>
          <xdr:rowOff>190500</xdr:rowOff>
        </xdr:from>
        <xdr:to>
          <xdr:col>2</xdr:col>
          <xdr:colOff>571500</xdr:colOff>
          <xdr:row>70</xdr:row>
          <xdr:rowOff>428625</xdr:rowOff>
        </xdr:to>
        <xdr:sp macro="" textlink="">
          <xdr:nvSpPr>
            <xdr:cNvPr id="2358" name="Check Box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1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71</xdr:row>
          <xdr:rowOff>190500</xdr:rowOff>
        </xdr:from>
        <xdr:to>
          <xdr:col>2</xdr:col>
          <xdr:colOff>571500</xdr:colOff>
          <xdr:row>71</xdr:row>
          <xdr:rowOff>428625</xdr:rowOff>
        </xdr:to>
        <xdr:sp macro="" textlink="">
          <xdr:nvSpPr>
            <xdr:cNvPr id="2359" name="Check Box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1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72</xdr:row>
          <xdr:rowOff>190500</xdr:rowOff>
        </xdr:from>
        <xdr:to>
          <xdr:col>2</xdr:col>
          <xdr:colOff>571500</xdr:colOff>
          <xdr:row>72</xdr:row>
          <xdr:rowOff>428625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1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73</xdr:row>
          <xdr:rowOff>190500</xdr:rowOff>
        </xdr:from>
        <xdr:to>
          <xdr:col>2</xdr:col>
          <xdr:colOff>571500</xdr:colOff>
          <xdr:row>73</xdr:row>
          <xdr:rowOff>428625</xdr:rowOff>
        </xdr:to>
        <xdr:sp macro="" textlink="">
          <xdr:nvSpPr>
            <xdr:cNvPr id="2361" name="Check Box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1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74</xdr:row>
          <xdr:rowOff>190500</xdr:rowOff>
        </xdr:from>
        <xdr:to>
          <xdr:col>2</xdr:col>
          <xdr:colOff>571500</xdr:colOff>
          <xdr:row>74</xdr:row>
          <xdr:rowOff>428625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1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75</xdr:row>
          <xdr:rowOff>190500</xdr:rowOff>
        </xdr:from>
        <xdr:to>
          <xdr:col>2</xdr:col>
          <xdr:colOff>571500</xdr:colOff>
          <xdr:row>75</xdr:row>
          <xdr:rowOff>428625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1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76</xdr:row>
          <xdr:rowOff>190500</xdr:rowOff>
        </xdr:from>
        <xdr:to>
          <xdr:col>2</xdr:col>
          <xdr:colOff>571500</xdr:colOff>
          <xdr:row>76</xdr:row>
          <xdr:rowOff>428625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1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77</xdr:row>
          <xdr:rowOff>190500</xdr:rowOff>
        </xdr:from>
        <xdr:to>
          <xdr:col>2</xdr:col>
          <xdr:colOff>571500</xdr:colOff>
          <xdr:row>77</xdr:row>
          <xdr:rowOff>428625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78</xdr:row>
          <xdr:rowOff>190500</xdr:rowOff>
        </xdr:from>
        <xdr:to>
          <xdr:col>2</xdr:col>
          <xdr:colOff>571500</xdr:colOff>
          <xdr:row>78</xdr:row>
          <xdr:rowOff>428625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1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79</xdr:row>
          <xdr:rowOff>190500</xdr:rowOff>
        </xdr:from>
        <xdr:to>
          <xdr:col>2</xdr:col>
          <xdr:colOff>571500</xdr:colOff>
          <xdr:row>79</xdr:row>
          <xdr:rowOff>428625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1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80</xdr:row>
          <xdr:rowOff>190500</xdr:rowOff>
        </xdr:from>
        <xdr:to>
          <xdr:col>2</xdr:col>
          <xdr:colOff>571500</xdr:colOff>
          <xdr:row>80</xdr:row>
          <xdr:rowOff>428625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1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</xdr:row>
          <xdr:rowOff>190500</xdr:rowOff>
        </xdr:from>
        <xdr:to>
          <xdr:col>3</xdr:col>
          <xdr:colOff>571500</xdr:colOff>
          <xdr:row>1</xdr:row>
          <xdr:rowOff>428625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1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</xdr:row>
          <xdr:rowOff>190500</xdr:rowOff>
        </xdr:from>
        <xdr:to>
          <xdr:col>3</xdr:col>
          <xdr:colOff>571500</xdr:colOff>
          <xdr:row>2</xdr:row>
          <xdr:rowOff>428625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1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</xdr:row>
          <xdr:rowOff>190500</xdr:rowOff>
        </xdr:from>
        <xdr:to>
          <xdr:col>3</xdr:col>
          <xdr:colOff>571500</xdr:colOff>
          <xdr:row>3</xdr:row>
          <xdr:rowOff>428625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</xdr:row>
          <xdr:rowOff>190500</xdr:rowOff>
        </xdr:from>
        <xdr:to>
          <xdr:col>3</xdr:col>
          <xdr:colOff>571500</xdr:colOff>
          <xdr:row>4</xdr:row>
          <xdr:rowOff>428625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1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190500</xdr:rowOff>
        </xdr:from>
        <xdr:to>
          <xdr:col>3</xdr:col>
          <xdr:colOff>571500</xdr:colOff>
          <xdr:row>5</xdr:row>
          <xdr:rowOff>428625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1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190500</xdr:rowOff>
        </xdr:from>
        <xdr:to>
          <xdr:col>3</xdr:col>
          <xdr:colOff>571500</xdr:colOff>
          <xdr:row>6</xdr:row>
          <xdr:rowOff>428625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1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</xdr:row>
          <xdr:rowOff>190500</xdr:rowOff>
        </xdr:from>
        <xdr:to>
          <xdr:col>3</xdr:col>
          <xdr:colOff>571500</xdr:colOff>
          <xdr:row>7</xdr:row>
          <xdr:rowOff>428625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8</xdr:row>
          <xdr:rowOff>190500</xdr:rowOff>
        </xdr:from>
        <xdr:to>
          <xdr:col>3</xdr:col>
          <xdr:colOff>571500</xdr:colOff>
          <xdr:row>8</xdr:row>
          <xdr:rowOff>428625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1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9</xdr:row>
          <xdr:rowOff>190500</xdr:rowOff>
        </xdr:from>
        <xdr:to>
          <xdr:col>3</xdr:col>
          <xdr:colOff>571500</xdr:colOff>
          <xdr:row>9</xdr:row>
          <xdr:rowOff>428625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1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190500</xdr:rowOff>
        </xdr:from>
        <xdr:to>
          <xdr:col>3</xdr:col>
          <xdr:colOff>571500</xdr:colOff>
          <xdr:row>10</xdr:row>
          <xdr:rowOff>428625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1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11</xdr:row>
          <xdr:rowOff>190500</xdr:rowOff>
        </xdr:from>
        <xdr:to>
          <xdr:col>3</xdr:col>
          <xdr:colOff>571500</xdr:colOff>
          <xdr:row>11</xdr:row>
          <xdr:rowOff>428625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1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12</xdr:row>
          <xdr:rowOff>190500</xdr:rowOff>
        </xdr:from>
        <xdr:to>
          <xdr:col>3</xdr:col>
          <xdr:colOff>571500</xdr:colOff>
          <xdr:row>12</xdr:row>
          <xdr:rowOff>428625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1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13</xdr:row>
          <xdr:rowOff>190500</xdr:rowOff>
        </xdr:from>
        <xdr:to>
          <xdr:col>3</xdr:col>
          <xdr:colOff>571500</xdr:colOff>
          <xdr:row>13</xdr:row>
          <xdr:rowOff>428625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1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14</xdr:row>
          <xdr:rowOff>190500</xdr:rowOff>
        </xdr:from>
        <xdr:to>
          <xdr:col>3</xdr:col>
          <xdr:colOff>571500</xdr:colOff>
          <xdr:row>14</xdr:row>
          <xdr:rowOff>428625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1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15</xdr:row>
          <xdr:rowOff>190500</xdr:rowOff>
        </xdr:from>
        <xdr:to>
          <xdr:col>3</xdr:col>
          <xdr:colOff>571500</xdr:colOff>
          <xdr:row>15</xdr:row>
          <xdr:rowOff>428625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1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16</xdr:row>
          <xdr:rowOff>190500</xdr:rowOff>
        </xdr:from>
        <xdr:to>
          <xdr:col>3</xdr:col>
          <xdr:colOff>571500</xdr:colOff>
          <xdr:row>16</xdr:row>
          <xdr:rowOff>428625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1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17</xdr:row>
          <xdr:rowOff>190500</xdr:rowOff>
        </xdr:from>
        <xdr:to>
          <xdr:col>3</xdr:col>
          <xdr:colOff>571500</xdr:colOff>
          <xdr:row>17</xdr:row>
          <xdr:rowOff>428625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1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18</xdr:row>
          <xdr:rowOff>190500</xdr:rowOff>
        </xdr:from>
        <xdr:to>
          <xdr:col>3</xdr:col>
          <xdr:colOff>571500</xdr:colOff>
          <xdr:row>18</xdr:row>
          <xdr:rowOff>428625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1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190500</xdr:rowOff>
        </xdr:from>
        <xdr:to>
          <xdr:col>3</xdr:col>
          <xdr:colOff>571500</xdr:colOff>
          <xdr:row>19</xdr:row>
          <xdr:rowOff>428625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1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190500</xdr:rowOff>
        </xdr:from>
        <xdr:to>
          <xdr:col>3</xdr:col>
          <xdr:colOff>571500</xdr:colOff>
          <xdr:row>20</xdr:row>
          <xdr:rowOff>428625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1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190500</xdr:rowOff>
        </xdr:from>
        <xdr:to>
          <xdr:col>3</xdr:col>
          <xdr:colOff>571500</xdr:colOff>
          <xdr:row>21</xdr:row>
          <xdr:rowOff>428625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1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190500</xdr:rowOff>
        </xdr:from>
        <xdr:to>
          <xdr:col>3</xdr:col>
          <xdr:colOff>571500</xdr:colOff>
          <xdr:row>22</xdr:row>
          <xdr:rowOff>428625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1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190500</xdr:rowOff>
        </xdr:from>
        <xdr:to>
          <xdr:col>3</xdr:col>
          <xdr:colOff>571500</xdr:colOff>
          <xdr:row>23</xdr:row>
          <xdr:rowOff>428625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1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190500</xdr:rowOff>
        </xdr:from>
        <xdr:to>
          <xdr:col>3</xdr:col>
          <xdr:colOff>571500</xdr:colOff>
          <xdr:row>24</xdr:row>
          <xdr:rowOff>428625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1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190500</xdr:rowOff>
        </xdr:from>
        <xdr:to>
          <xdr:col>3</xdr:col>
          <xdr:colOff>571500</xdr:colOff>
          <xdr:row>25</xdr:row>
          <xdr:rowOff>428625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1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190500</xdr:rowOff>
        </xdr:from>
        <xdr:to>
          <xdr:col>3</xdr:col>
          <xdr:colOff>571500</xdr:colOff>
          <xdr:row>26</xdr:row>
          <xdr:rowOff>428625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1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190500</xdr:rowOff>
        </xdr:from>
        <xdr:to>
          <xdr:col>3</xdr:col>
          <xdr:colOff>571500</xdr:colOff>
          <xdr:row>27</xdr:row>
          <xdr:rowOff>428625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1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190500</xdr:rowOff>
        </xdr:from>
        <xdr:to>
          <xdr:col>3</xdr:col>
          <xdr:colOff>571500</xdr:colOff>
          <xdr:row>28</xdr:row>
          <xdr:rowOff>428625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1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190500</xdr:rowOff>
        </xdr:from>
        <xdr:to>
          <xdr:col>3</xdr:col>
          <xdr:colOff>571500</xdr:colOff>
          <xdr:row>29</xdr:row>
          <xdr:rowOff>428625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190500</xdr:rowOff>
        </xdr:from>
        <xdr:to>
          <xdr:col>3</xdr:col>
          <xdr:colOff>571500</xdr:colOff>
          <xdr:row>30</xdr:row>
          <xdr:rowOff>428625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190500</xdr:rowOff>
        </xdr:from>
        <xdr:to>
          <xdr:col>3</xdr:col>
          <xdr:colOff>571500</xdr:colOff>
          <xdr:row>31</xdr:row>
          <xdr:rowOff>428625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1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190500</xdr:rowOff>
        </xdr:from>
        <xdr:to>
          <xdr:col>3</xdr:col>
          <xdr:colOff>571500</xdr:colOff>
          <xdr:row>32</xdr:row>
          <xdr:rowOff>428625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1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190500</xdr:rowOff>
        </xdr:from>
        <xdr:to>
          <xdr:col>3</xdr:col>
          <xdr:colOff>571500</xdr:colOff>
          <xdr:row>33</xdr:row>
          <xdr:rowOff>428625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190500</xdr:rowOff>
        </xdr:from>
        <xdr:to>
          <xdr:col>3</xdr:col>
          <xdr:colOff>571500</xdr:colOff>
          <xdr:row>34</xdr:row>
          <xdr:rowOff>428625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1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190500</xdr:rowOff>
        </xdr:from>
        <xdr:to>
          <xdr:col>3</xdr:col>
          <xdr:colOff>571500</xdr:colOff>
          <xdr:row>35</xdr:row>
          <xdr:rowOff>428625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1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190500</xdr:rowOff>
        </xdr:from>
        <xdr:to>
          <xdr:col>3</xdr:col>
          <xdr:colOff>571500</xdr:colOff>
          <xdr:row>36</xdr:row>
          <xdr:rowOff>428625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1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190500</xdr:rowOff>
        </xdr:from>
        <xdr:to>
          <xdr:col>3</xdr:col>
          <xdr:colOff>571500</xdr:colOff>
          <xdr:row>37</xdr:row>
          <xdr:rowOff>428625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1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38</xdr:row>
          <xdr:rowOff>190500</xdr:rowOff>
        </xdr:from>
        <xdr:to>
          <xdr:col>3</xdr:col>
          <xdr:colOff>571500</xdr:colOff>
          <xdr:row>38</xdr:row>
          <xdr:rowOff>428625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1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39</xdr:row>
          <xdr:rowOff>190500</xdr:rowOff>
        </xdr:from>
        <xdr:to>
          <xdr:col>3</xdr:col>
          <xdr:colOff>571500</xdr:colOff>
          <xdr:row>39</xdr:row>
          <xdr:rowOff>428625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1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40</xdr:row>
          <xdr:rowOff>190500</xdr:rowOff>
        </xdr:from>
        <xdr:to>
          <xdr:col>3</xdr:col>
          <xdr:colOff>571500</xdr:colOff>
          <xdr:row>40</xdr:row>
          <xdr:rowOff>428625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1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41</xdr:row>
          <xdr:rowOff>190500</xdr:rowOff>
        </xdr:from>
        <xdr:to>
          <xdr:col>3</xdr:col>
          <xdr:colOff>571500</xdr:colOff>
          <xdr:row>41</xdr:row>
          <xdr:rowOff>428625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1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42</xdr:row>
          <xdr:rowOff>190500</xdr:rowOff>
        </xdr:from>
        <xdr:to>
          <xdr:col>3</xdr:col>
          <xdr:colOff>571500</xdr:colOff>
          <xdr:row>42</xdr:row>
          <xdr:rowOff>428625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1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43</xdr:row>
          <xdr:rowOff>190500</xdr:rowOff>
        </xdr:from>
        <xdr:to>
          <xdr:col>3</xdr:col>
          <xdr:colOff>571500</xdr:colOff>
          <xdr:row>43</xdr:row>
          <xdr:rowOff>428625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44</xdr:row>
          <xdr:rowOff>190500</xdr:rowOff>
        </xdr:from>
        <xdr:to>
          <xdr:col>3</xdr:col>
          <xdr:colOff>571500</xdr:colOff>
          <xdr:row>44</xdr:row>
          <xdr:rowOff>428625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1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45</xdr:row>
          <xdr:rowOff>190500</xdr:rowOff>
        </xdr:from>
        <xdr:to>
          <xdr:col>3</xdr:col>
          <xdr:colOff>571500</xdr:colOff>
          <xdr:row>45</xdr:row>
          <xdr:rowOff>428625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1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46</xdr:row>
          <xdr:rowOff>190500</xdr:rowOff>
        </xdr:from>
        <xdr:to>
          <xdr:col>3</xdr:col>
          <xdr:colOff>571500</xdr:colOff>
          <xdr:row>46</xdr:row>
          <xdr:rowOff>428625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1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47</xdr:row>
          <xdr:rowOff>190500</xdr:rowOff>
        </xdr:from>
        <xdr:to>
          <xdr:col>3</xdr:col>
          <xdr:colOff>571500</xdr:colOff>
          <xdr:row>47</xdr:row>
          <xdr:rowOff>428625</xdr:rowOff>
        </xdr:to>
        <xdr:sp macro="" textlink="">
          <xdr:nvSpPr>
            <xdr:cNvPr id="2415" name="Check Box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48</xdr:row>
          <xdr:rowOff>190500</xdr:rowOff>
        </xdr:from>
        <xdr:to>
          <xdr:col>3</xdr:col>
          <xdr:colOff>571500</xdr:colOff>
          <xdr:row>48</xdr:row>
          <xdr:rowOff>428625</xdr:rowOff>
        </xdr:to>
        <xdr:sp macro="" textlink="">
          <xdr:nvSpPr>
            <xdr:cNvPr id="2416" name="Check Box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49</xdr:row>
          <xdr:rowOff>190500</xdr:rowOff>
        </xdr:from>
        <xdr:to>
          <xdr:col>3</xdr:col>
          <xdr:colOff>571500</xdr:colOff>
          <xdr:row>49</xdr:row>
          <xdr:rowOff>428625</xdr:rowOff>
        </xdr:to>
        <xdr:sp macro="" textlink="">
          <xdr:nvSpPr>
            <xdr:cNvPr id="2417" name="Check Box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1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50</xdr:row>
          <xdr:rowOff>190500</xdr:rowOff>
        </xdr:from>
        <xdr:to>
          <xdr:col>3</xdr:col>
          <xdr:colOff>571500</xdr:colOff>
          <xdr:row>50</xdr:row>
          <xdr:rowOff>428625</xdr:rowOff>
        </xdr:to>
        <xdr:sp macro="" textlink="">
          <xdr:nvSpPr>
            <xdr:cNvPr id="2418" name="Check Box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1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51</xdr:row>
          <xdr:rowOff>190500</xdr:rowOff>
        </xdr:from>
        <xdr:to>
          <xdr:col>3</xdr:col>
          <xdr:colOff>571500</xdr:colOff>
          <xdr:row>51</xdr:row>
          <xdr:rowOff>428625</xdr:rowOff>
        </xdr:to>
        <xdr:sp macro="" textlink="">
          <xdr:nvSpPr>
            <xdr:cNvPr id="2419" name="Check Box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1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52</xdr:row>
          <xdr:rowOff>190500</xdr:rowOff>
        </xdr:from>
        <xdr:to>
          <xdr:col>3</xdr:col>
          <xdr:colOff>571500</xdr:colOff>
          <xdr:row>52</xdr:row>
          <xdr:rowOff>428625</xdr:rowOff>
        </xdr:to>
        <xdr:sp macro="" textlink="">
          <xdr:nvSpPr>
            <xdr:cNvPr id="2420" name="Check Box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1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53</xdr:row>
          <xdr:rowOff>190500</xdr:rowOff>
        </xdr:from>
        <xdr:to>
          <xdr:col>3</xdr:col>
          <xdr:colOff>571500</xdr:colOff>
          <xdr:row>53</xdr:row>
          <xdr:rowOff>428625</xdr:rowOff>
        </xdr:to>
        <xdr:sp macro="" textlink="">
          <xdr:nvSpPr>
            <xdr:cNvPr id="2421" name="Check Box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1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54</xdr:row>
          <xdr:rowOff>190500</xdr:rowOff>
        </xdr:from>
        <xdr:to>
          <xdr:col>3</xdr:col>
          <xdr:colOff>571500</xdr:colOff>
          <xdr:row>54</xdr:row>
          <xdr:rowOff>428625</xdr:rowOff>
        </xdr:to>
        <xdr:sp macro="" textlink="">
          <xdr:nvSpPr>
            <xdr:cNvPr id="2422" name="Check Box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1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55</xdr:row>
          <xdr:rowOff>190500</xdr:rowOff>
        </xdr:from>
        <xdr:to>
          <xdr:col>3</xdr:col>
          <xdr:colOff>571500</xdr:colOff>
          <xdr:row>55</xdr:row>
          <xdr:rowOff>428625</xdr:rowOff>
        </xdr:to>
        <xdr:sp macro="" textlink="">
          <xdr:nvSpPr>
            <xdr:cNvPr id="2423" name="Check Box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1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56</xdr:row>
          <xdr:rowOff>190500</xdr:rowOff>
        </xdr:from>
        <xdr:to>
          <xdr:col>3</xdr:col>
          <xdr:colOff>571500</xdr:colOff>
          <xdr:row>56</xdr:row>
          <xdr:rowOff>428625</xdr:rowOff>
        </xdr:to>
        <xdr:sp macro="" textlink="">
          <xdr:nvSpPr>
            <xdr:cNvPr id="2424" name="Check Box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1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57</xdr:row>
          <xdr:rowOff>190500</xdr:rowOff>
        </xdr:from>
        <xdr:to>
          <xdr:col>3</xdr:col>
          <xdr:colOff>571500</xdr:colOff>
          <xdr:row>57</xdr:row>
          <xdr:rowOff>428625</xdr:rowOff>
        </xdr:to>
        <xdr:sp macro="" textlink="">
          <xdr:nvSpPr>
            <xdr:cNvPr id="2425" name="Check Box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1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58</xdr:row>
          <xdr:rowOff>190500</xdr:rowOff>
        </xdr:from>
        <xdr:to>
          <xdr:col>3</xdr:col>
          <xdr:colOff>571500</xdr:colOff>
          <xdr:row>58</xdr:row>
          <xdr:rowOff>428625</xdr:rowOff>
        </xdr:to>
        <xdr:sp macro="" textlink="">
          <xdr:nvSpPr>
            <xdr:cNvPr id="2426" name="Check Box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1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59</xdr:row>
          <xdr:rowOff>190500</xdr:rowOff>
        </xdr:from>
        <xdr:to>
          <xdr:col>3</xdr:col>
          <xdr:colOff>571500</xdr:colOff>
          <xdr:row>59</xdr:row>
          <xdr:rowOff>428625</xdr:rowOff>
        </xdr:to>
        <xdr:sp macro="" textlink="">
          <xdr:nvSpPr>
            <xdr:cNvPr id="2427" name="Check Box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1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60</xdr:row>
          <xdr:rowOff>190500</xdr:rowOff>
        </xdr:from>
        <xdr:to>
          <xdr:col>3</xdr:col>
          <xdr:colOff>571500</xdr:colOff>
          <xdr:row>60</xdr:row>
          <xdr:rowOff>428625</xdr:rowOff>
        </xdr:to>
        <xdr:sp macro="" textlink="">
          <xdr:nvSpPr>
            <xdr:cNvPr id="2428" name="Check Box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1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61</xdr:row>
          <xdr:rowOff>190500</xdr:rowOff>
        </xdr:from>
        <xdr:to>
          <xdr:col>3</xdr:col>
          <xdr:colOff>571500</xdr:colOff>
          <xdr:row>61</xdr:row>
          <xdr:rowOff>428625</xdr:rowOff>
        </xdr:to>
        <xdr:sp macro="" textlink="">
          <xdr:nvSpPr>
            <xdr:cNvPr id="2429" name="Check Box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1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62</xdr:row>
          <xdr:rowOff>190500</xdr:rowOff>
        </xdr:from>
        <xdr:to>
          <xdr:col>3</xdr:col>
          <xdr:colOff>571500</xdr:colOff>
          <xdr:row>62</xdr:row>
          <xdr:rowOff>428625</xdr:rowOff>
        </xdr:to>
        <xdr:sp macro="" textlink="">
          <xdr:nvSpPr>
            <xdr:cNvPr id="2430" name="Check Box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1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63</xdr:row>
          <xdr:rowOff>190500</xdr:rowOff>
        </xdr:from>
        <xdr:to>
          <xdr:col>3</xdr:col>
          <xdr:colOff>571500</xdr:colOff>
          <xdr:row>63</xdr:row>
          <xdr:rowOff>428625</xdr:rowOff>
        </xdr:to>
        <xdr:sp macro="" textlink="">
          <xdr:nvSpPr>
            <xdr:cNvPr id="2431" name="Check Box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1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64</xdr:row>
          <xdr:rowOff>190500</xdr:rowOff>
        </xdr:from>
        <xdr:to>
          <xdr:col>3</xdr:col>
          <xdr:colOff>571500</xdr:colOff>
          <xdr:row>64</xdr:row>
          <xdr:rowOff>428625</xdr:rowOff>
        </xdr:to>
        <xdr:sp macro="" textlink="">
          <xdr:nvSpPr>
            <xdr:cNvPr id="2432" name="Check Box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1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65</xdr:row>
          <xdr:rowOff>190500</xdr:rowOff>
        </xdr:from>
        <xdr:to>
          <xdr:col>3</xdr:col>
          <xdr:colOff>571500</xdr:colOff>
          <xdr:row>65</xdr:row>
          <xdr:rowOff>428625</xdr:rowOff>
        </xdr:to>
        <xdr:sp macro="" textlink="">
          <xdr:nvSpPr>
            <xdr:cNvPr id="2433" name="Check Box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1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66</xdr:row>
          <xdr:rowOff>190500</xdr:rowOff>
        </xdr:from>
        <xdr:to>
          <xdr:col>3</xdr:col>
          <xdr:colOff>571500</xdr:colOff>
          <xdr:row>66</xdr:row>
          <xdr:rowOff>428625</xdr:rowOff>
        </xdr:to>
        <xdr:sp macro="" textlink="">
          <xdr:nvSpPr>
            <xdr:cNvPr id="2434" name="Check Box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1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67</xdr:row>
          <xdr:rowOff>190500</xdr:rowOff>
        </xdr:from>
        <xdr:to>
          <xdr:col>3</xdr:col>
          <xdr:colOff>571500</xdr:colOff>
          <xdr:row>67</xdr:row>
          <xdr:rowOff>428625</xdr:rowOff>
        </xdr:to>
        <xdr:sp macro="" textlink="">
          <xdr:nvSpPr>
            <xdr:cNvPr id="2435" name="Check Box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1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68</xdr:row>
          <xdr:rowOff>190500</xdr:rowOff>
        </xdr:from>
        <xdr:to>
          <xdr:col>3</xdr:col>
          <xdr:colOff>571500</xdr:colOff>
          <xdr:row>68</xdr:row>
          <xdr:rowOff>428625</xdr:rowOff>
        </xdr:to>
        <xdr:sp macro="" textlink="">
          <xdr:nvSpPr>
            <xdr:cNvPr id="2436" name="Check Box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1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69</xdr:row>
          <xdr:rowOff>190500</xdr:rowOff>
        </xdr:from>
        <xdr:to>
          <xdr:col>3</xdr:col>
          <xdr:colOff>571500</xdr:colOff>
          <xdr:row>69</xdr:row>
          <xdr:rowOff>428625</xdr:rowOff>
        </xdr:to>
        <xdr:sp macro="" textlink="">
          <xdr:nvSpPr>
            <xdr:cNvPr id="2437" name="Check Box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1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70</xdr:row>
          <xdr:rowOff>190500</xdr:rowOff>
        </xdr:from>
        <xdr:to>
          <xdr:col>3</xdr:col>
          <xdr:colOff>571500</xdr:colOff>
          <xdr:row>70</xdr:row>
          <xdr:rowOff>428625</xdr:rowOff>
        </xdr:to>
        <xdr:sp macro="" textlink="">
          <xdr:nvSpPr>
            <xdr:cNvPr id="2438" name="Check Box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1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71</xdr:row>
          <xdr:rowOff>190500</xdr:rowOff>
        </xdr:from>
        <xdr:to>
          <xdr:col>3</xdr:col>
          <xdr:colOff>571500</xdr:colOff>
          <xdr:row>71</xdr:row>
          <xdr:rowOff>428625</xdr:rowOff>
        </xdr:to>
        <xdr:sp macro="" textlink="">
          <xdr:nvSpPr>
            <xdr:cNvPr id="2439" name="Check Box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1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72</xdr:row>
          <xdr:rowOff>190500</xdr:rowOff>
        </xdr:from>
        <xdr:to>
          <xdr:col>3</xdr:col>
          <xdr:colOff>571500</xdr:colOff>
          <xdr:row>72</xdr:row>
          <xdr:rowOff>428625</xdr:rowOff>
        </xdr:to>
        <xdr:sp macro="" textlink="">
          <xdr:nvSpPr>
            <xdr:cNvPr id="2440" name="Check Box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1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73</xdr:row>
          <xdr:rowOff>190500</xdr:rowOff>
        </xdr:from>
        <xdr:to>
          <xdr:col>3</xdr:col>
          <xdr:colOff>571500</xdr:colOff>
          <xdr:row>73</xdr:row>
          <xdr:rowOff>428625</xdr:rowOff>
        </xdr:to>
        <xdr:sp macro="" textlink="">
          <xdr:nvSpPr>
            <xdr:cNvPr id="2441" name="Check Box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1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74</xdr:row>
          <xdr:rowOff>190500</xdr:rowOff>
        </xdr:from>
        <xdr:to>
          <xdr:col>3</xdr:col>
          <xdr:colOff>571500</xdr:colOff>
          <xdr:row>74</xdr:row>
          <xdr:rowOff>428625</xdr:rowOff>
        </xdr:to>
        <xdr:sp macro="" textlink="">
          <xdr:nvSpPr>
            <xdr:cNvPr id="2442" name="Check Box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1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75</xdr:row>
          <xdr:rowOff>190500</xdr:rowOff>
        </xdr:from>
        <xdr:to>
          <xdr:col>3</xdr:col>
          <xdr:colOff>571500</xdr:colOff>
          <xdr:row>75</xdr:row>
          <xdr:rowOff>428625</xdr:rowOff>
        </xdr:to>
        <xdr:sp macro="" textlink="">
          <xdr:nvSpPr>
            <xdr:cNvPr id="2443" name="Check Box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1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76</xdr:row>
          <xdr:rowOff>190500</xdr:rowOff>
        </xdr:from>
        <xdr:to>
          <xdr:col>3</xdr:col>
          <xdr:colOff>571500</xdr:colOff>
          <xdr:row>76</xdr:row>
          <xdr:rowOff>428625</xdr:rowOff>
        </xdr:to>
        <xdr:sp macro="" textlink="">
          <xdr:nvSpPr>
            <xdr:cNvPr id="2444" name="Check Box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1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77</xdr:row>
          <xdr:rowOff>190500</xdr:rowOff>
        </xdr:from>
        <xdr:to>
          <xdr:col>3</xdr:col>
          <xdr:colOff>571500</xdr:colOff>
          <xdr:row>77</xdr:row>
          <xdr:rowOff>428625</xdr:rowOff>
        </xdr:to>
        <xdr:sp macro="" textlink="">
          <xdr:nvSpPr>
            <xdr:cNvPr id="2445" name="Check Box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1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78</xdr:row>
          <xdr:rowOff>190500</xdr:rowOff>
        </xdr:from>
        <xdr:to>
          <xdr:col>3</xdr:col>
          <xdr:colOff>571500</xdr:colOff>
          <xdr:row>78</xdr:row>
          <xdr:rowOff>428625</xdr:rowOff>
        </xdr:to>
        <xdr:sp macro="" textlink="">
          <xdr:nvSpPr>
            <xdr:cNvPr id="2446" name="Check Box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1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79</xdr:row>
          <xdr:rowOff>190500</xdr:rowOff>
        </xdr:from>
        <xdr:to>
          <xdr:col>3</xdr:col>
          <xdr:colOff>571500</xdr:colOff>
          <xdr:row>79</xdr:row>
          <xdr:rowOff>428625</xdr:rowOff>
        </xdr:to>
        <xdr:sp macro="" textlink="">
          <xdr:nvSpPr>
            <xdr:cNvPr id="2447" name="Check Box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1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80</xdr:row>
          <xdr:rowOff>190500</xdr:rowOff>
        </xdr:from>
        <xdr:to>
          <xdr:col>3</xdr:col>
          <xdr:colOff>571500</xdr:colOff>
          <xdr:row>80</xdr:row>
          <xdr:rowOff>428625</xdr:rowOff>
        </xdr:to>
        <xdr:sp macro="" textlink="">
          <xdr:nvSpPr>
            <xdr:cNvPr id="2448" name="Check Box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1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1</xdr:row>
          <xdr:rowOff>95250</xdr:rowOff>
        </xdr:from>
        <xdr:to>
          <xdr:col>9</xdr:col>
          <xdr:colOff>1114425</xdr:colOff>
          <xdr:row>1</xdr:row>
          <xdr:rowOff>314325</xdr:rowOff>
        </xdr:to>
        <xdr:sp macro="" textlink="">
          <xdr:nvSpPr>
            <xdr:cNvPr id="2451" name="Option 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1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1</xdr:row>
          <xdr:rowOff>342900</xdr:rowOff>
        </xdr:from>
        <xdr:to>
          <xdr:col>9</xdr:col>
          <xdr:colOff>1085850</xdr:colOff>
          <xdr:row>1</xdr:row>
          <xdr:rowOff>523875</xdr:rowOff>
        </xdr:to>
        <xdr:sp macro="" textlink="">
          <xdr:nvSpPr>
            <xdr:cNvPr id="2452" name="Option 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1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2090</xdr:colOff>
      <xdr:row>7</xdr:row>
      <xdr:rowOff>3817</xdr:rowOff>
    </xdr:from>
    <xdr:to>
      <xdr:col>4</xdr:col>
      <xdr:colOff>643759</xdr:colOff>
      <xdr:row>30</xdr:row>
      <xdr:rowOff>3818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4769</xdr:rowOff>
    </xdr:from>
    <xdr:to>
      <xdr:col>13</xdr:col>
      <xdr:colOff>641479</xdr:colOff>
      <xdr:row>30</xdr:row>
      <xdr:rowOff>3141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30</xdr:row>
      <xdr:rowOff>4770</xdr:rowOff>
    </xdr:from>
    <xdr:to>
      <xdr:col>13</xdr:col>
      <xdr:colOff>641478</xdr:colOff>
      <xdr:row>52</xdr:row>
      <xdr:rowOff>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2090</xdr:colOff>
      <xdr:row>7</xdr:row>
      <xdr:rowOff>3817</xdr:rowOff>
    </xdr:from>
    <xdr:to>
      <xdr:col>19</xdr:col>
      <xdr:colOff>643759</xdr:colOff>
      <xdr:row>30</xdr:row>
      <xdr:rowOff>3818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7</xdr:row>
      <xdr:rowOff>4769</xdr:rowOff>
    </xdr:from>
    <xdr:to>
      <xdr:col>28</xdr:col>
      <xdr:colOff>648577</xdr:colOff>
      <xdr:row>30</xdr:row>
      <xdr:rowOff>3141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</xdr:colOff>
      <xdr:row>30</xdr:row>
      <xdr:rowOff>4770</xdr:rowOff>
    </xdr:from>
    <xdr:to>
      <xdr:col>29</xdr:col>
      <xdr:colOff>0</xdr:colOff>
      <xdr:row>52</xdr:row>
      <xdr:rowOff>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51</xdr:row>
      <xdr:rowOff>186026</xdr:rowOff>
    </xdr:from>
    <xdr:to>
      <xdr:col>13</xdr:col>
      <xdr:colOff>641479</xdr:colOff>
      <xdr:row>62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52</xdr:row>
      <xdr:rowOff>8</xdr:rowOff>
    </xdr:from>
    <xdr:to>
      <xdr:col>29</xdr:col>
      <xdr:colOff>0</xdr:colOff>
      <xdr:row>62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6.xml"/><Relationship Id="rId21" Type="http://schemas.openxmlformats.org/officeDocument/2006/relationships/ctrlProp" Target="../ctrlProps/ctrlProp180.xml"/><Relationship Id="rId42" Type="http://schemas.openxmlformats.org/officeDocument/2006/relationships/ctrlProp" Target="../ctrlProps/ctrlProp201.xml"/><Relationship Id="rId63" Type="http://schemas.openxmlformats.org/officeDocument/2006/relationships/ctrlProp" Target="../ctrlProps/ctrlProp222.xml"/><Relationship Id="rId84" Type="http://schemas.openxmlformats.org/officeDocument/2006/relationships/ctrlProp" Target="../ctrlProps/ctrlProp243.xml"/><Relationship Id="rId138" Type="http://schemas.openxmlformats.org/officeDocument/2006/relationships/ctrlProp" Target="../ctrlProps/ctrlProp297.xml"/><Relationship Id="rId159" Type="http://schemas.openxmlformats.org/officeDocument/2006/relationships/ctrlProp" Target="../ctrlProps/ctrlProp318.xml"/><Relationship Id="rId107" Type="http://schemas.openxmlformats.org/officeDocument/2006/relationships/ctrlProp" Target="../ctrlProps/ctrlProp266.xml"/><Relationship Id="rId11" Type="http://schemas.openxmlformats.org/officeDocument/2006/relationships/ctrlProp" Target="../ctrlProps/ctrlProp170.xml"/><Relationship Id="rId32" Type="http://schemas.openxmlformats.org/officeDocument/2006/relationships/ctrlProp" Target="../ctrlProps/ctrlProp191.xml"/><Relationship Id="rId53" Type="http://schemas.openxmlformats.org/officeDocument/2006/relationships/ctrlProp" Target="../ctrlProps/ctrlProp212.xml"/><Relationship Id="rId74" Type="http://schemas.openxmlformats.org/officeDocument/2006/relationships/ctrlProp" Target="../ctrlProps/ctrlProp233.xml"/><Relationship Id="rId128" Type="http://schemas.openxmlformats.org/officeDocument/2006/relationships/ctrlProp" Target="../ctrlProps/ctrlProp287.xml"/><Relationship Id="rId149" Type="http://schemas.openxmlformats.org/officeDocument/2006/relationships/ctrlProp" Target="../ctrlProps/ctrlProp308.xml"/><Relationship Id="rId5" Type="http://schemas.openxmlformats.org/officeDocument/2006/relationships/ctrlProp" Target="../ctrlProps/ctrlProp164.xml"/><Relationship Id="rId95" Type="http://schemas.openxmlformats.org/officeDocument/2006/relationships/ctrlProp" Target="../ctrlProps/ctrlProp254.xml"/><Relationship Id="rId160" Type="http://schemas.openxmlformats.org/officeDocument/2006/relationships/ctrlProp" Target="../ctrlProps/ctrlProp319.xml"/><Relationship Id="rId22" Type="http://schemas.openxmlformats.org/officeDocument/2006/relationships/ctrlProp" Target="../ctrlProps/ctrlProp181.xml"/><Relationship Id="rId43" Type="http://schemas.openxmlformats.org/officeDocument/2006/relationships/ctrlProp" Target="../ctrlProps/ctrlProp202.xml"/><Relationship Id="rId64" Type="http://schemas.openxmlformats.org/officeDocument/2006/relationships/ctrlProp" Target="../ctrlProps/ctrlProp223.xml"/><Relationship Id="rId118" Type="http://schemas.openxmlformats.org/officeDocument/2006/relationships/ctrlProp" Target="../ctrlProps/ctrlProp277.xml"/><Relationship Id="rId139" Type="http://schemas.openxmlformats.org/officeDocument/2006/relationships/ctrlProp" Target="../ctrlProps/ctrlProp298.xml"/><Relationship Id="rId85" Type="http://schemas.openxmlformats.org/officeDocument/2006/relationships/ctrlProp" Target="../ctrlProps/ctrlProp244.xml"/><Relationship Id="rId150" Type="http://schemas.openxmlformats.org/officeDocument/2006/relationships/ctrlProp" Target="../ctrlProps/ctrlProp309.xml"/><Relationship Id="rId12" Type="http://schemas.openxmlformats.org/officeDocument/2006/relationships/ctrlProp" Target="../ctrlProps/ctrlProp171.xml"/><Relationship Id="rId17" Type="http://schemas.openxmlformats.org/officeDocument/2006/relationships/ctrlProp" Target="../ctrlProps/ctrlProp176.xml"/><Relationship Id="rId33" Type="http://schemas.openxmlformats.org/officeDocument/2006/relationships/ctrlProp" Target="../ctrlProps/ctrlProp192.xml"/><Relationship Id="rId38" Type="http://schemas.openxmlformats.org/officeDocument/2006/relationships/ctrlProp" Target="../ctrlProps/ctrlProp197.xml"/><Relationship Id="rId59" Type="http://schemas.openxmlformats.org/officeDocument/2006/relationships/ctrlProp" Target="../ctrlProps/ctrlProp218.xml"/><Relationship Id="rId103" Type="http://schemas.openxmlformats.org/officeDocument/2006/relationships/ctrlProp" Target="../ctrlProps/ctrlProp262.xml"/><Relationship Id="rId108" Type="http://schemas.openxmlformats.org/officeDocument/2006/relationships/ctrlProp" Target="../ctrlProps/ctrlProp267.xml"/><Relationship Id="rId124" Type="http://schemas.openxmlformats.org/officeDocument/2006/relationships/ctrlProp" Target="../ctrlProps/ctrlProp283.xml"/><Relationship Id="rId129" Type="http://schemas.openxmlformats.org/officeDocument/2006/relationships/ctrlProp" Target="../ctrlProps/ctrlProp288.xml"/><Relationship Id="rId54" Type="http://schemas.openxmlformats.org/officeDocument/2006/relationships/ctrlProp" Target="../ctrlProps/ctrlProp213.xml"/><Relationship Id="rId70" Type="http://schemas.openxmlformats.org/officeDocument/2006/relationships/ctrlProp" Target="../ctrlProps/ctrlProp229.xml"/><Relationship Id="rId75" Type="http://schemas.openxmlformats.org/officeDocument/2006/relationships/ctrlProp" Target="../ctrlProps/ctrlProp234.xml"/><Relationship Id="rId91" Type="http://schemas.openxmlformats.org/officeDocument/2006/relationships/ctrlProp" Target="../ctrlProps/ctrlProp250.xml"/><Relationship Id="rId96" Type="http://schemas.openxmlformats.org/officeDocument/2006/relationships/ctrlProp" Target="../ctrlProps/ctrlProp255.xml"/><Relationship Id="rId140" Type="http://schemas.openxmlformats.org/officeDocument/2006/relationships/ctrlProp" Target="../ctrlProps/ctrlProp299.xml"/><Relationship Id="rId145" Type="http://schemas.openxmlformats.org/officeDocument/2006/relationships/ctrlProp" Target="../ctrlProps/ctrlProp304.xml"/><Relationship Id="rId161" Type="http://schemas.openxmlformats.org/officeDocument/2006/relationships/ctrlProp" Target="../ctrlProps/ctrlProp3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5.xml"/><Relationship Id="rId23" Type="http://schemas.openxmlformats.org/officeDocument/2006/relationships/ctrlProp" Target="../ctrlProps/ctrlProp182.xml"/><Relationship Id="rId28" Type="http://schemas.openxmlformats.org/officeDocument/2006/relationships/ctrlProp" Target="../ctrlProps/ctrlProp187.xml"/><Relationship Id="rId49" Type="http://schemas.openxmlformats.org/officeDocument/2006/relationships/ctrlProp" Target="../ctrlProps/ctrlProp208.xml"/><Relationship Id="rId114" Type="http://schemas.openxmlformats.org/officeDocument/2006/relationships/ctrlProp" Target="../ctrlProps/ctrlProp273.xml"/><Relationship Id="rId119" Type="http://schemas.openxmlformats.org/officeDocument/2006/relationships/ctrlProp" Target="../ctrlProps/ctrlProp278.xml"/><Relationship Id="rId44" Type="http://schemas.openxmlformats.org/officeDocument/2006/relationships/ctrlProp" Target="../ctrlProps/ctrlProp203.xml"/><Relationship Id="rId60" Type="http://schemas.openxmlformats.org/officeDocument/2006/relationships/ctrlProp" Target="../ctrlProps/ctrlProp219.xml"/><Relationship Id="rId65" Type="http://schemas.openxmlformats.org/officeDocument/2006/relationships/ctrlProp" Target="../ctrlProps/ctrlProp224.xml"/><Relationship Id="rId81" Type="http://schemas.openxmlformats.org/officeDocument/2006/relationships/ctrlProp" Target="../ctrlProps/ctrlProp240.xml"/><Relationship Id="rId86" Type="http://schemas.openxmlformats.org/officeDocument/2006/relationships/ctrlProp" Target="../ctrlProps/ctrlProp245.xml"/><Relationship Id="rId130" Type="http://schemas.openxmlformats.org/officeDocument/2006/relationships/ctrlProp" Target="../ctrlProps/ctrlProp289.xml"/><Relationship Id="rId135" Type="http://schemas.openxmlformats.org/officeDocument/2006/relationships/ctrlProp" Target="../ctrlProps/ctrlProp294.xml"/><Relationship Id="rId151" Type="http://schemas.openxmlformats.org/officeDocument/2006/relationships/ctrlProp" Target="../ctrlProps/ctrlProp310.xml"/><Relationship Id="rId156" Type="http://schemas.openxmlformats.org/officeDocument/2006/relationships/ctrlProp" Target="../ctrlProps/ctrlProp315.xml"/><Relationship Id="rId13" Type="http://schemas.openxmlformats.org/officeDocument/2006/relationships/ctrlProp" Target="../ctrlProps/ctrlProp172.xml"/><Relationship Id="rId18" Type="http://schemas.openxmlformats.org/officeDocument/2006/relationships/ctrlProp" Target="../ctrlProps/ctrlProp177.xml"/><Relationship Id="rId39" Type="http://schemas.openxmlformats.org/officeDocument/2006/relationships/ctrlProp" Target="../ctrlProps/ctrlProp198.xml"/><Relationship Id="rId109" Type="http://schemas.openxmlformats.org/officeDocument/2006/relationships/ctrlProp" Target="../ctrlProps/ctrlProp268.xml"/><Relationship Id="rId34" Type="http://schemas.openxmlformats.org/officeDocument/2006/relationships/ctrlProp" Target="../ctrlProps/ctrlProp193.xml"/><Relationship Id="rId50" Type="http://schemas.openxmlformats.org/officeDocument/2006/relationships/ctrlProp" Target="../ctrlProps/ctrlProp209.xml"/><Relationship Id="rId55" Type="http://schemas.openxmlformats.org/officeDocument/2006/relationships/ctrlProp" Target="../ctrlProps/ctrlProp214.xml"/><Relationship Id="rId76" Type="http://schemas.openxmlformats.org/officeDocument/2006/relationships/ctrlProp" Target="../ctrlProps/ctrlProp235.xml"/><Relationship Id="rId97" Type="http://schemas.openxmlformats.org/officeDocument/2006/relationships/ctrlProp" Target="../ctrlProps/ctrlProp256.xml"/><Relationship Id="rId104" Type="http://schemas.openxmlformats.org/officeDocument/2006/relationships/ctrlProp" Target="../ctrlProps/ctrlProp263.xml"/><Relationship Id="rId120" Type="http://schemas.openxmlformats.org/officeDocument/2006/relationships/ctrlProp" Target="../ctrlProps/ctrlProp279.xml"/><Relationship Id="rId125" Type="http://schemas.openxmlformats.org/officeDocument/2006/relationships/ctrlProp" Target="../ctrlProps/ctrlProp284.xml"/><Relationship Id="rId141" Type="http://schemas.openxmlformats.org/officeDocument/2006/relationships/ctrlProp" Target="../ctrlProps/ctrlProp300.xml"/><Relationship Id="rId146" Type="http://schemas.openxmlformats.org/officeDocument/2006/relationships/ctrlProp" Target="../ctrlProps/ctrlProp305.xml"/><Relationship Id="rId7" Type="http://schemas.openxmlformats.org/officeDocument/2006/relationships/ctrlProp" Target="../ctrlProps/ctrlProp166.xml"/><Relationship Id="rId71" Type="http://schemas.openxmlformats.org/officeDocument/2006/relationships/ctrlProp" Target="../ctrlProps/ctrlProp230.xml"/><Relationship Id="rId92" Type="http://schemas.openxmlformats.org/officeDocument/2006/relationships/ctrlProp" Target="../ctrlProps/ctrlProp251.xml"/><Relationship Id="rId162" Type="http://schemas.openxmlformats.org/officeDocument/2006/relationships/ctrlProp" Target="../ctrlProps/ctrlProp32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88.xml"/><Relationship Id="rId24" Type="http://schemas.openxmlformats.org/officeDocument/2006/relationships/ctrlProp" Target="../ctrlProps/ctrlProp183.xml"/><Relationship Id="rId40" Type="http://schemas.openxmlformats.org/officeDocument/2006/relationships/ctrlProp" Target="../ctrlProps/ctrlProp199.xml"/><Relationship Id="rId45" Type="http://schemas.openxmlformats.org/officeDocument/2006/relationships/ctrlProp" Target="../ctrlProps/ctrlProp204.xml"/><Relationship Id="rId66" Type="http://schemas.openxmlformats.org/officeDocument/2006/relationships/ctrlProp" Target="../ctrlProps/ctrlProp225.xml"/><Relationship Id="rId87" Type="http://schemas.openxmlformats.org/officeDocument/2006/relationships/ctrlProp" Target="../ctrlProps/ctrlProp246.xml"/><Relationship Id="rId110" Type="http://schemas.openxmlformats.org/officeDocument/2006/relationships/ctrlProp" Target="../ctrlProps/ctrlProp269.xml"/><Relationship Id="rId115" Type="http://schemas.openxmlformats.org/officeDocument/2006/relationships/ctrlProp" Target="../ctrlProps/ctrlProp274.xml"/><Relationship Id="rId131" Type="http://schemas.openxmlformats.org/officeDocument/2006/relationships/ctrlProp" Target="../ctrlProps/ctrlProp290.xml"/><Relationship Id="rId136" Type="http://schemas.openxmlformats.org/officeDocument/2006/relationships/ctrlProp" Target="../ctrlProps/ctrlProp295.xml"/><Relationship Id="rId157" Type="http://schemas.openxmlformats.org/officeDocument/2006/relationships/ctrlProp" Target="../ctrlProps/ctrlProp316.xml"/><Relationship Id="rId61" Type="http://schemas.openxmlformats.org/officeDocument/2006/relationships/ctrlProp" Target="../ctrlProps/ctrlProp220.xml"/><Relationship Id="rId82" Type="http://schemas.openxmlformats.org/officeDocument/2006/relationships/ctrlProp" Target="../ctrlProps/ctrlProp241.xml"/><Relationship Id="rId152" Type="http://schemas.openxmlformats.org/officeDocument/2006/relationships/ctrlProp" Target="../ctrlProps/ctrlProp311.xml"/><Relationship Id="rId19" Type="http://schemas.openxmlformats.org/officeDocument/2006/relationships/ctrlProp" Target="../ctrlProps/ctrlProp178.xml"/><Relationship Id="rId14" Type="http://schemas.openxmlformats.org/officeDocument/2006/relationships/ctrlProp" Target="../ctrlProps/ctrlProp173.xml"/><Relationship Id="rId30" Type="http://schemas.openxmlformats.org/officeDocument/2006/relationships/ctrlProp" Target="../ctrlProps/ctrlProp189.xml"/><Relationship Id="rId35" Type="http://schemas.openxmlformats.org/officeDocument/2006/relationships/ctrlProp" Target="../ctrlProps/ctrlProp194.xml"/><Relationship Id="rId56" Type="http://schemas.openxmlformats.org/officeDocument/2006/relationships/ctrlProp" Target="../ctrlProps/ctrlProp215.xml"/><Relationship Id="rId77" Type="http://schemas.openxmlformats.org/officeDocument/2006/relationships/ctrlProp" Target="../ctrlProps/ctrlProp236.xml"/><Relationship Id="rId100" Type="http://schemas.openxmlformats.org/officeDocument/2006/relationships/ctrlProp" Target="../ctrlProps/ctrlProp259.xml"/><Relationship Id="rId105" Type="http://schemas.openxmlformats.org/officeDocument/2006/relationships/ctrlProp" Target="../ctrlProps/ctrlProp264.xml"/><Relationship Id="rId126" Type="http://schemas.openxmlformats.org/officeDocument/2006/relationships/ctrlProp" Target="../ctrlProps/ctrlProp285.xml"/><Relationship Id="rId147" Type="http://schemas.openxmlformats.org/officeDocument/2006/relationships/ctrlProp" Target="../ctrlProps/ctrlProp306.xml"/><Relationship Id="rId8" Type="http://schemas.openxmlformats.org/officeDocument/2006/relationships/ctrlProp" Target="../ctrlProps/ctrlProp167.xml"/><Relationship Id="rId51" Type="http://schemas.openxmlformats.org/officeDocument/2006/relationships/ctrlProp" Target="../ctrlProps/ctrlProp210.xml"/><Relationship Id="rId72" Type="http://schemas.openxmlformats.org/officeDocument/2006/relationships/ctrlProp" Target="../ctrlProps/ctrlProp231.xml"/><Relationship Id="rId93" Type="http://schemas.openxmlformats.org/officeDocument/2006/relationships/ctrlProp" Target="../ctrlProps/ctrlProp252.xml"/><Relationship Id="rId98" Type="http://schemas.openxmlformats.org/officeDocument/2006/relationships/ctrlProp" Target="../ctrlProps/ctrlProp257.xml"/><Relationship Id="rId121" Type="http://schemas.openxmlformats.org/officeDocument/2006/relationships/ctrlProp" Target="../ctrlProps/ctrlProp280.xml"/><Relationship Id="rId142" Type="http://schemas.openxmlformats.org/officeDocument/2006/relationships/ctrlProp" Target="../ctrlProps/ctrlProp301.xml"/><Relationship Id="rId163" Type="http://schemas.openxmlformats.org/officeDocument/2006/relationships/ctrlProp" Target="../ctrlProps/ctrlProp322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84.xml"/><Relationship Id="rId46" Type="http://schemas.openxmlformats.org/officeDocument/2006/relationships/ctrlProp" Target="../ctrlProps/ctrlProp205.xml"/><Relationship Id="rId67" Type="http://schemas.openxmlformats.org/officeDocument/2006/relationships/ctrlProp" Target="../ctrlProps/ctrlProp226.xml"/><Relationship Id="rId116" Type="http://schemas.openxmlformats.org/officeDocument/2006/relationships/ctrlProp" Target="../ctrlProps/ctrlProp275.xml"/><Relationship Id="rId137" Type="http://schemas.openxmlformats.org/officeDocument/2006/relationships/ctrlProp" Target="../ctrlProps/ctrlProp296.xml"/><Relationship Id="rId158" Type="http://schemas.openxmlformats.org/officeDocument/2006/relationships/ctrlProp" Target="../ctrlProps/ctrlProp317.xml"/><Relationship Id="rId20" Type="http://schemas.openxmlformats.org/officeDocument/2006/relationships/ctrlProp" Target="../ctrlProps/ctrlProp179.xml"/><Relationship Id="rId41" Type="http://schemas.openxmlformats.org/officeDocument/2006/relationships/ctrlProp" Target="../ctrlProps/ctrlProp200.xml"/><Relationship Id="rId62" Type="http://schemas.openxmlformats.org/officeDocument/2006/relationships/ctrlProp" Target="../ctrlProps/ctrlProp221.xml"/><Relationship Id="rId83" Type="http://schemas.openxmlformats.org/officeDocument/2006/relationships/ctrlProp" Target="../ctrlProps/ctrlProp242.xml"/><Relationship Id="rId88" Type="http://schemas.openxmlformats.org/officeDocument/2006/relationships/ctrlProp" Target="../ctrlProps/ctrlProp247.xml"/><Relationship Id="rId111" Type="http://schemas.openxmlformats.org/officeDocument/2006/relationships/ctrlProp" Target="../ctrlProps/ctrlProp270.xml"/><Relationship Id="rId132" Type="http://schemas.openxmlformats.org/officeDocument/2006/relationships/ctrlProp" Target="../ctrlProps/ctrlProp291.xml"/><Relationship Id="rId153" Type="http://schemas.openxmlformats.org/officeDocument/2006/relationships/ctrlProp" Target="../ctrlProps/ctrlProp312.xml"/><Relationship Id="rId15" Type="http://schemas.openxmlformats.org/officeDocument/2006/relationships/ctrlProp" Target="../ctrlProps/ctrlProp174.xml"/><Relationship Id="rId36" Type="http://schemas.openxmlformats.org/officeDocument/2006/relationships/ctrlProp" Target="../ctrlProps/ctrlProp195.xml"/><Relationship Id="rId57" Type="http://schemas.openxmlformats.org/officeDocument/2006/relationships/ctrlProp" Target="../ctrlProps/ctrlProp216.xml"/><Relationship Id="rId106" Type="http://schemas.openxmlformats.org/officeDocument/2006/relationships/ctrlProp" Target="../ctrlProps/ctrlProp265.xml"/><Relationship Id="rId127" Type="http://schemas.openxmlformats.org/officeDocument/2006/relationships/ctrlProp" Target="../ctrlProps/ctrlProp286.xml"/><Relationship Id="rId10" Type="http://schemas.openxmlformats.org/officeDocument/2006/relationships/ctrlProp" Target="../ctrlProps/ctrlProp169.xml"/><Relationship Id="rId31" Type="http://schemas.openxmlformats.org/officeDocument/2006/relationships/ctrlProp" Target="../ctrlProps/ctrlProp190.xml"/><Relationship Id="rId52" Type="http://schemas.openxmlformats.org/officeDocument/2006/relationships/ctrlProp" Target="../ctrlProps/ctrlProp211.xml"/><Relationship Id="rId73" Type="http://schemas.openxmlformats.org/officeDocument/2006/relationships/ctrlProp" Target="../ctrlProps/ctrlProp232.xml"/><Relationship Id="rId78" Type="http://schemas.openxmlformats.org/officeDocument/2006/relationships/ctrlProp" Target="../ctrlProps/ctrlProp237.xml"/><Relationship Id="rId94" Type="http://schemas.openxmlformats.org/officeDocument/2006/relationships/ctrlProp" Target="../ctrlProps/ctrlProp253.xml"/><Relationship Id="rId99" Type="http://schemas.openxmlformats.org/officeDocument/2006/relationships/ctrlProp" Target="../ctrlProps/ctrlProp258.xml"/><Relationship Id="rId101" Type="http://schemas.openxmlformats.org/officeDocument/2006/relationships/ctrlProp" Target="../ctrlProps/ctrlProp260.xml"/><Relationship Id="rId122" Type="http://schemas.openxmlformats.org/officeDocument/2006/relationships/ctrlProp" Target="../ctrlProps/ctrlProp281.xml"/><Relationship Id="rId143" Type="http://schemas.openxmlformats.org/officeDocument/2006/relationships/ctrlProp" Target="../ctrlProps/ctrlProp302.xml"/><Relationship Id="rId148" Type="http://schemas.openxmlformats.org/officeDocument/2006/relationships/ctrlProp" Target="../ctrlProps/ctrlProp307.xml"/><Relationship Id="rId164" Type="http://schemas.openxmlformats.org/officeDocument/2006/relationships/ctrlProp" Target="../ctrlProps/ctrlProp323.xml"/><Relationship Id="rId4" Type="http://schemas.openxmlformats.org/officeDocument/2006/relationships/ctrlProp" Target="../ctrlProps/ctrlProp163.xml"/><Relationship Id="rId9" Type="http://schemas.openxmlformats.org/officeDocument/2006/relationships/ctrlProp" Target="../ctrlProps/ctrlProp168.xml"/><Relationship Id="rId26" Type="http://schemas.openxmlformats.org/officeDocument/2006/relationships/ctrlProp" Target="../ctrlProps/ctrlProp185.xml"/><Relationship Id="rId47" Type="http://schemas.openxmlformats.org/officeDocument/2006/relationships/ctrlProp" Target="../ctrlProps/ctrlProp206.xml"/><Relationship Id="rId68" Type="http://schemas.openxmlformats.org/officeDocument/2006/relationships/ctrlProp" Target="../ctrlProps/ctrlProp227.xml"/><Relationship Id="rId89" Type="http://schemas.openxmlformats.org/officeDocument/2006/relationships/ctrlProp" Target="../ctrlProps/ctrlProp248.xml"/><Relationship Id="rId112" Type="http://schemas.openxmlformats.org/officeDocument/2006/relationships/ctrlProp" Target="../ctrlProps/ctrlProp271.xml"/><Relationship Id="rId133" Type="http://schemas.openxmlformats.org/officeDocument/2006/relationships/ctrlProp" Target="../ctrlProps/ctrlProp292.xml"/><Relationship Id="rId154" Type="http://schemas.openxmlformats.org/officeDocument/2006/relationships/ctrlProp" Target="../ctrlProps/ctrlProp313.xml"/><Relationship Id="rId16" Type="http://schemas.openxmlformats.org/officeDocument/2006/relationships/ctrlProp" Target="../ctrlProps/ctrlProp175.xml"/><Relationship Id="rId37" Type="http://schemas.openxmlformats.org/officeDocument/2006/relationships/ctrlProp" Target="../ctrlProps/ctrlProp196.xml"/><Relationship Id="rId58" Type="http://schemas.openxmlformats.org/officeDocument/2006/relationships/ctrlProp" Target="../ctrlProps/ctrlProp217.xml"/><Relationship Id="rId79" Type="http://schemas.openxmlformats.org/officeDocument/2006/relationships/ctrlProp" Target="../ctrlProps/ctrlProp238.xml"/><Relationship Id="rId102" Type="http://schemas.openxmlformats.org/officeDocument/2006/relationships/ctrlProp" Target="../ctrlProps/ctrlProp261.xml"/><Relationship Id="rId123" Type="http://schemas.openxmlformats.org/officeDocument/2006/relationships/ctrlProp" Target="../ctrlProps/ctrlProp282.xml"/><Relationship Id="rId144" Type="http://schemas.openxmlformats.org/officeDocument/2006/relationships/ctrlProp" Target="../ctrlProps/ctrlProp303.xml"/><Relationship Id="rId90" Type="http://schemas.openxmlformats.org/officeDocument/2006/relationships/ctrlProp" Target="../ctrlProps/ctrlProp249.xml"/><Relationship Id="rId165" Type="http://schemas.openxmlformats.org/officeDocument/2006/relationships/ctrlProp" Target="../ctrlProps/ctrlProp324.xml"/><Relationship Id="rId27" Type="http://schemas.openxmlformats.org/officeDocument/2006/relationships/ctrlProp" Target="../ctrlProps/ctrlProp186.xml"/><Relationship Id="rId48" Type="http://schemas.openxmlformats.org/officeDocument/2006/relationships/ctrlProp" Target="../ctrlProps/ctrlProp207.xml"/><Relationship Id="rId69" Type="http://schemas.openxmlformats.org/officeDocument/2006/relationships/ctrlProp" Target="../ctrlProps/ctrlProp228.xml"/><Relationship Id="rId113" Type="http://schemas.openxmlformats.org/officeDocument/2006/relationships/ctrlProp" Target="../ctrlProps/ctrlProp272.xml"/><Relationship Id="rId134" Type="http://schemas.openxmlformats.org/officeDocument/2006/relationships/ctrlProp" Target="../ctrlProps/ctrlProp293.xml"/><Relationship Id="rId80" Type="http://schemas.openxmlformats.org/officeDocument/2006/relationships/ctrlProp" Target="../ctrlProps/ctrlProp239.xml"/><Relationship Id="rId155" Type="http://schemas.openxmlformats.org/officeDocument/2006/relationships/ctrlProp" Target="../ctrlProps/ctrlProp3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C0425-D682-4F1D-91EE-554E01B6DDB3}">
  <sheetPr codeName="Sheet1"/>
  <dimension ref="A1:L81"/>
  <sheetViews>
    <sheetView tabSelected="1" zoomScaleNormal="100" workbookViewId="0">
      <selection activeCell="B71" sqref="B71"/>
    </sheetView>
  </sheetViews>
  <sheetFormatPr defaultColWidth="0" defaultRowHeight="14.25" zeroHeight="1" x14ac:dyDescent="0.2"/>
  <cols>
    <col min="1" max="1" width="9.28515625" style="1" customWidth="1"/>
    <col min="2" max="2" width="24.140625" style="1" customWidth="1"/>
    <col min="3" max="4" width="12.7109375" style="1" customWidth="1"/>
    <col min="5" max="5" width="25.7109375" style="1" customWidth="1"/>
    <col min="6" max="6" width="17.7109375" style="1" customWidth="1"/>
    <col min="7" max="9" width="20.7109375" style="1" customWidth="1"/>
    <col min="10" max="10" width="16.7109375" style="154" customWidth="1"/>
    <col min="11" max="11" width="17.7109375" style="154" customWidth="1"/>
    <col min="12" max="16384" width="9.140625" style="1" hidden="1"/>
  </cols>
  <sheetData>
    <row r="1" spans="1:12" ht="55.5" customHeight="1" x14ac:dyDescent="0.2">
      <c r="A1" s="5" t="s">
        <v>62</v>
      </c>
      <c r="B1" s="5" t="s">
        <v>0</v>
      </c>
      <c r="C1" s="2" t="s">
        <v>60</v>
      </c>
      <c r="D1" s="2" t="s">
        <v>61</v>
      </c>
      <c r="E1" s="3" t="s">
        <v>97</v>
      </c>
      <c r="F1" s="9" t="s">
        <v>98</v>
      </c>
      <c r="G1" s="5" t="s">
        <v>53</v>
      </c>
      <c r="H1" s="5" t="s">
        <v>54</v>
      </c>
      <c r="I1" s="13" t="s">
        <v>55</v>
      </c>
      <c r="J1" s="158" t="s">
        <v>209</v>
      </c>
      <c r="K1" s="159"/>
    </row>
    <row r="2" spans="1:12" ht="50.1" customHeight="1" x14ac:dyDescent="0.25">
      <c r="A2" s="7"/>
      <c r="B2" s="6" t="s">
        <v>1</v>
      </c>
      <c r="C2" s="114" t="b">
        <v>0</v>
      </c>
      <c r="D2" s="117" t="b">
        <v>0</v>
      </c>
      <c r="E2" s="4" t="str">
        <f ca="1">IF('Fish Data'!$BG$28=1,IF('Fish Data'!AC2=1,"Leaving This Month",IF('Fish Data'!AD2=1,"Arriving Next Month","")),IF('Fish Data'!$BG$28=2,IF('Fish Data'!AE2=1,"Leaving This Month",IF('Fish Data'!AF2=1,"Arriving Next Month",""))))</f>
        <v/>
      </c>
      <c r="F2" s="6" t="s">
        <v>203</v>
      </c>
      <c r="G2" s="6" t="s">
        <v>44</v>
      </c>
      <c r="H2" s="6" t="s">
        <v>99</v>
      </c>
      <c r="I2" s="12" t="s">
        <v>56</v>
      </c>
      <c r="J2" s="16" t="s">
        <v>210</v>
      </c>
      <c r="K2" s="15" t="s">
        <v>211</v>
      </c>
      <c r="L2" s="14"/>
    </row>
    <row r="3" spans="1:12" ht="50.1" customHeight="1" x14ac:dyDescent="0.25">
      <c r="A3" s="7"/>
      <c r="B3" s="6" t="s">
        <v>74</v>
      </c>
      <c r="C3" s="114" t="b">
        <v>0</v>
      </c>
      <c r="D3" s="118" t="b">
        <v>0</v>
      </c>
      <c r="E3" s="4" t="str">
        <f ca="1">IF('Fish Data'!$BG$28=1,IF('Fish Data'!AC3=1,"Leaving This Month",IF('Fish Data'!AD3=1,"Arriving Next Month","")),IF('Fish Data'!$BG$28=2,IF('Fish Data'!AE3=1,"Leaving This Month",IF('Fish Data'!AF3=1,"Arriving Next Month",""))))</f>
        <v/>
      </c>
      <c r="F3" s="6" t="s">
        <v>204</v>
      </c>
      <c r="G3" s="6" t="s">
        <v>44</v>
      </c>
      <c r="H3" s="6" t="s">
        <v>100</v>
      </c>
      <c r="I3" s="6" t="s">
        <v>56</v>
      </c>
      <c r="K3" s="155"/>
    </row>
    <row r="4" spans="1:12" ht="50.1" customHeight="1" x14ac:dyDescent="0.25">
      <c r="A4" s="7"/>
      <c r="B4" s="6" t="s">
        <v>73</v>
      </c>
      <c r="C4" s="119" t="b">
        <v>0</v>
      </c>
      <c r="D4" s="118" t="b">
        <v>0</v>
      </c>
      <c r="E4" s="4" t="str">
        <f ca="1">IF('Fish Data'!$BG$28=1,IF('Fish Data'!AC4=1,"Leaving This Month",IF('Fish Data'!AD4=1,"Arriving Next Month","")),IF('Fish Data'!$BG$28=2,IF('Fish Data'!AE4=1,"Leaving This Month",IF('Fish Data'!AF4=1,"Arriving Next Month",""))))</f>
        <v/>
      </c>
      <c r="F4" s="6" t="s">
        <v>203</v>
      </c>
      <c r="G4" s="6" t="s">
        <v>44</v>
      </c>
      <c r="H4" s="6" t="s">
        <v>99</v>
      </c>
      <c r="I4" s="6" t="s">
        <v>56</v>
      </c>
      <c r="J4" s="155"/>
      <c r="K4" s="155"/>
    </row>
    <row r="5" spans="1:12" ht="50.1" customHeight="1" x14ac:dyDescent="0.25">
      <c r="A5" s="7"/>
      <c r="B5" s="6" t="s">
        <v>2</v>
      </c>
      <c r="C5" s="119" t="b">
        <v>0</v>
      </c>
      <c r="D5" s="118" t="b">
        <v>0</v>
      </c>
      <c r="E5" s="4" t="str">
        <f ca="1">IF('Fish Data'!$BG$28=1,IF('Fish Data'!AC5=1,"Leaving This Month",IF('Fish Data'!AD5=1,"Arriving Next Month","")),IF('Fish Data'!$BG$28=2,IF('Fish Data'!AE5=1,"Leaving This Month",IF('Fish Data'!AF5=1,"Arriving Next Month",""))))</f>
        <v/>
      </c>
      <c r="F5" s="6" t="s">
        <v>205</v>
      </c>
      <c r="G5" s="6" t="s">
        <v>44</v>
      </c>
      <c r="H5" s="6" t="s">
        <v>102</v>
      </c>
      <c r="I5" s="6" t="s">
        <v>56</v>
      </c>
      <c r="J5" s="155"/>
      <c r="K5" s="155"/>
    </row>
    <row r="6" spans="1:12" ht="50.1" customHeight="1" x14ac:dyDescent="0.25">
      <c r="A6" s="7"/>
      <c r="B6" s="6" t="s">
        <v>72</v>
      </c>
      <c r="C6" s="119" t="b">
        <v>0</v>
      </c>
      <c r="D6" s="118" t="b">
        <v>0</v>
      </c>
      <c r="E6" s="4" t="str">
        <f ca="1">IF('Fish Data'!$BG$28=1,IF('Fish Data'!AC6=1,"Leaving This Month",IF('Fish Data'!AD6=1,"Arriving Next Month","")),IF('Fish Data'!$BG$28=2,IF('Fish Data'!AE6=1,"Leaving This Month",IF('Fish Data'!AF6=1,"Arriving Next Month",""))))</f>
        <v/>
      </c>
      <c r="F6" s="6" t="s">
        <v>205</v>
      </c>
      <c r="G6" s="6" t="s">
        <v>44</v>
      </c>
      <c r="H6" s="6" t="s">
        <v>103</v>
      </c>
      <c r="I6" s="6" t="s">
        <v>58</v>
      </c>
      <c r="J6" s="155"/>
      <c r="K6" s="155"/>
    </row>
    <row r="7" spans="1:12" ht="50.1" customHeight="1" x14ac:dyDescent="0.25">
      <c r="A7" s="7"/>
      <c r="B7" s="6" t="s">
        <v>71</v>
      </c>
      <c r="C7" s="119" t="b">
        <v>0</v>
      </c>
      <c r="D7" s="118" t="b">
        <v>0</v>
      </c>
      <c r="E7" s="4" t="str">
        <f ca="1">IF('Fish Data'!$BG$28=1,IF('Fish Data'!AC7=1,"Leaving This Month",IF('Fish Data'!AD7=1,"Arriving Next Month","")),IF('Fish Data'!$BG$28=2,IF('Fish Data'!AE7=1,"Leaving This Month",IF('Fish Data'!AF7=1,"Arriving Next Month",""))))</f>
        <v/>
      </c>
      <c r="F7" s="6" t="s">
        <v>206</v>
      </c>
      <c r="G7" s="6" t="s">
        <v>44</v>
      </c>
      <c r="H7" s="6" t="s">
        <v>103</v>
      </c>
      <c r="I7" s="6" t="s">
        <v>59</v>
      </c>
    </row>
    <row r="8" spans="1:12" ht="50.1" customHeight="1" x14ac:dyDescent="0.25">
      <c r="A8" s="7"/>
      <c r="B8" s="6" t="s">
        <v>70</v>
      </c>
      <c r="C8" s="119" t="b">
        <v>0</v>
      </c>
      <c r="D8" s="118" t="b">
        <v>0</v>
      </c>
      <c r="E8" s="4" t="str">
        <f ca="1">IF('Fish Data'!$BG$28=1,IF('Fish Data'!AC8=1,"Leaving This Month",IF('Fish Data'!AD8=1,"Arriving Next Month","")),IF('Fish Data'!$BG$28=2,IF('Fish Data'!AE8=1,"Leaving This Month",IF('Fish Data'!AF8=1,"Arriving Next Month",""))))</f>
        <v/>
      </c>
      <c r="F8" s="6" t="s">
        <v>205</v>
      </c>
      <c r="G8" s="6" t="s">
        <v>44</v>
      </c>
      <c r="H8" s="6" t="s">
        <v>99</v>
      </c>
      <c r="I8" s="6" t="s">
        <v>58</v>
      </c>
    </row>
    <row r="9" spans="1:12" ht="50.1" customHeight="1" x14ac:dyDescent="0.25">
      <c r="A9" s="7"/>
      <c r="B9" s="6" t="s">
        <v>3</v>
      </c>
      <c r="C9" s="119" t="b">
        <v>0</v>
      </c>
      <c r="D9" s="118" t="b">
        <v>0</v>
      </c>
      <c r="E9" s="4" t="str">
        <f ca="1">IF('Fish Data'!$BG$28=1,IF('Fish Data'!AC9=1,"Leaving This Month",IF('Fish Data'!AD9=1,"Arriving Next Month","")),IF('Fish Data'!$BG$28=2,IF('Fish Data'!AE9=1,"Leaving This Month",IF('Fish Data'!AF9=1,"Arriving Next Month",""))))</f>
        <v>Leaving This Month</v>
      </c>
      <c r="F9" s="6" t="s">
        <v>203</v>
      </c>
      <c r="G9" s="6" t="s">
        <v>44</v>
      </c>
      <c r="H9" s="6" t="s">
        <v>99</v>
      </c>
      <c r="I9" s="6" t="s">
        <v>56</v>
      </c>
    </row>
    <row r="10" spans="1:12" ht="50.1" customHeight="1" x14ac:dyDescent="0.25">
      <c r="A10" s="7"/>
      <c r="B10" s="6" t="s">
        <v>4</v>
      </c>
      <c r="C10" s="119" t="b">
        <v>0</v>
      </c>
      <c r="D10" s="118" t="b">
        <v>0</v>
      </c>
      <c r="E10" s="4" t="str">
        <f ca="1">IF('Fish Data'!$BG$28=1,IF('Fish Data'!AC10=1,"Leaving This Month",IF('Fish Data'!AD10=1,"Arriving Next Month","")),IF('Fish Data'!$BG$28=2,IF('Fish Data'!AE10=1,"Leaving This Month",IF('Fish Data'!AF10=1,"Arriving Next Month",""))))</f>
        <v/>
      </c>
      <c r="F10" s="6" t="s">
        <v>204</v>
      </c>
      <c r="G10" s="6" t="s">
        <v>44</v>
      </c>
      <c r="H10" s="6" t="s">
        <v>99</v>
      </c>
      <c r="I10" s="6" t="s">
        <v>56</v>
      </c>
    </row>
    <row r="11" spans="1:12" ht="50.1" customHeight="1" x14ac:dyDescent="0.25">
      <c r="A11" s="7"/>
      <c r="B11" s="6" t="s">
        <v>69</v>
      </c>
      <c r="C11" s="119" t="b">
        <v>0</v>
      </c>
      <c r="D11" s="118" t="b">
        <v>0</v>
      </c>
      <c r="E11" s="4" t="str">
        <f ca="1">IF('Fish Data'!$BG$28=1,IF('Fish Data'!AC11=1,"Leaving This Month",IF('Fish Data'!AD11=1,"Arriving Next Month","")),IF('Fish Data'!$BG$28=2,IF('Fish Data'!AE11=1,"Leaving This Month",IF('Fish Data'!AF11=1,"Arriving Next Month",""))))</f>
        <v/>
      </c>
      <c r="F11" s="6" t="s">
        <v>203</v>
      </c>
      <c r="G11" s="6" t="s">
        <v>44</v>
      </c>
      <c r="H11" s="6" t="s">
        <v>102</v>
      </c>
      <c r="I11" s="6" t="s">
        <v>56</v>
      </c>
    </row>
    <row r="12" spans="1:12" ht="50.1" customHeight="1" x14ac:dyDescent="0.25">
      <c r="A12" s="7"/>
      <c r="B12" s="6" t="s">
        <v>68</v>
      </c>
      <c r="C12" s="119" t="b">
        <v>0</v>
      </c>
      <c r="D12" s="118" t="b">
        <v>0</v>
      </c>
      <c r="E12" s="4" t="str">
        <f ca="1">IF('Fish Data'!$BG$28=1,IF('Fish Data'!AC12=1,"Leaving This Month",IF('Fish Data'!AD12=1,"Arriving Next Month","")),IF('Fish Data'!$BG$28=2,IF('Fish Data'!AE12=1,"Leaving This Month",IF('Fish Data'!AF12=1,"Arriving Next Month",""))))</f>
        <v/>
      </c>
      <c r="F12" s="6" t="s">
        <v>203</v>
      </c>
      <c r="G12" s="6" t="s">
        <v>44</v>
      </c>
      <c r="H12" s="6" t="s">
        <v>103</v>
      </c>
      <c r="I12" s="6" t="s">
        <v>56</v>
      </c>
    </row>
    <row r="13" spans="1:12" ht="50.1" customHeight="1" x14ac:dyDescent="0.25">
      <c r="A13" s="7"/>
      <c r="B13" s="6" t="s">
        <v>5</v>
      </c>
      <c r="C13" s="119" t="b">
        <v>0</v>
      </c>
      <c r="D13" s="118" t="b">
        <v>0</v>
      </c>
      <c r="E13" s="4" t="str">
        <f ca="1">IF('Fish Data'!$BG$28=1,IF('Fish Data'!AC13=1,"Leaving This Month",IF('Fish Data'!AD13=1,"Arriving Next Month","")),IF('Fish Data'!$BG$28=2,IF('Fish Data'!AE13=1,"Leaving This Month",IF('Fish Data'!AF13=1,"Arriving Next Month",""))))</f>
        <v>Arriving Next Month</v>
      </c>
      <c r="F13" s="6" t="s">
        <v>203</v>
      </c>
      <c r="G13" s="6" t="s">
        <v>44</v>
      </c>
      <c r="H13" s="6" t="s">
        <v>102</v>
      </c>
      <c r="I13" s="6" t="s">
        <v>58</v>
      </c>
    </row>
    <row r="14" spans="1:12" ht="50.1" customHeight="1" x14ac:dyDescent="0.25">
      <c r="A14" s="7"/>
      <c r="B14" s="6" t="s">
        <v>6</v>
      </c>
      <c r="C14" s="119" t="b">
        <v>0</v>
      </c>
      <c r="D14" s="118" t="b">
        <v>0</v>
      </c>
      <c r="E14" s="4" t="str">
        <f ca="1">IF('Fish Data'!$BG$28=1,IF('Fish Data'!AC14=1,"Leaving This Month",IF('Fish Data'!AD14=1,"Arriving Next Month","")),IF('Fish Data'!$BG$28=2,IF('Fish Data'!AE14=1,"Leaving This Month",IF('Fish Data'!AF14=1,"Arriving Next Month",""))))</f>
        <v/>
      </c>
      <c r="F14" s="6" t="s">
        <v>203</v>
      </c>
      <c r="G14" s="6" t="s">
        <v>44</v>
      </c>
      <c r="H14" s="6" t="s">
        <v>103</v>
      </c>
      <c r="I14" s="6" t="s">
        <v>59</v>
      </c>
    </row>
    <row r="15" spans="1:12" ht="50.1" customHeight="1" x14ac:dyDescent="0.25">
      <c r="A15" s="7"/>
      <c r="B15" s="6" t="s">
        <v>67</v>
      </c>
      <c r="C15" s="119" t="b">
        <v>0</v>
      </c>
      <c r="D15" s="118" t="b">
        <v>0</v>
      </c>
      <c r="E15" s="4" t="str">
        <f ca="1">IF('Fish Data'!$BG$28=1,IF('Fish Data'!AC15=1,"Leaving &amp; This Month",IF('Fish Data'!AD15=1,"Arriving Next Month","")),IF('Fish Data'!$BG$28=2,IF('Fish Data'!AE15=1,"Leaving This Month",IF('Fish Data'!AF15=1,"Arriving Next Month",""))))</f>
        <v/>
      </c>
      <c r="F15" s="6" t="s">
        <v>203</v>
      </c>
      <c r="G15" s="6" t="s">
        <v>44</v>
      </c>
      <c r="H15" s="6" t="s">
        <v>100</v>
      </c>
      <c r="I15" s="6" t="s">
        <v>56</v>
      </c>
    </row>
    <row r="16" spans="1:12" ht="50.1" customHeight="1" x14ac:dyDescent="0.25">
      <c r="A16" s="7"/>
      <c r="B16" s="6" t="s">
        <v>7</v>
      </c>
      <c r="C16" s="119" t="b">
        <v>0</v>
      </c>
      <c r="D16" s="118" t="b">
        <v>0</v>
      </c>
      <c r="E16" s="4" t="str">
        <f ca="1">IF('Fish Data'!$BG$28=1,IF('Fish Data'!AC16=1,"Leaving &amp; This Month",IF('Fish Data'!AD16=1,"Arriving Next Month","")),IF('Fish Data'!$BG$28=2,IF('Fish Data'!AE16=1,"Leaving This Month",IF('Fish Data'!AF16=1,"Arriving Next Month",""))))</f>
        <v/>
      </c>
      <c r="F16" s="6" t="s">
        <v>203</v>
      </c>
      <c r="G16" s="6" t="s">
        <v>44</v>
      </c>
      <c r="H16" s="6" t="s">
        <v>102</v>
      </c>
      <c r="I16" s="6" t="s">
        <v>58</v>
      </c>
    </row>
    <row r="17" spans="1:9" ht="50.1" customHeight="1" x14ac:dyDescent="0.25">
      <c r="A17" s="7"/>
      <c r="B17" s="6" t="s">
        <v>66</v>
      </c>
      <c r="C17" s="119" t="b">
        <v>0</v>
      </c>
      <c r="D17" s="118" t="b">
        <v>0</v>
      </c>
      <c r="E17" s="4" t="str">
        <f ca="1">IF('Fish Data'!$BG$28=1,IF('Fish Data'!AC17=1,"Leaving This Month",IF('Fish Data'!AD17=1,"Arriving Next Month","")),IF('Fish Data'!$BG$28=2,IF('Fish Data'!AE17=1,"Leaving This Month",IF('Fish Data'!AF17=1,"Arriving Next Month",""))))</f>
        <v/>
      </c>
      <c r="F17" s="6" t="s">
        <v>205</v>
      </c>
      <c r="G17" s="6" t="s">
        <v>44</v>
      </c>
      <c r="H17" s="6" t="s">
        <v>99</v>
      </c>
      <c r="I17" s="6" t="s">
        <v>59</v>
      </c>
    </row>
    <row r="18" spans="1:9" ht="50.1" customHeight="1" x14ac:dyDescent="0.25">
      <c r="A18" s="7"/>
      <c r="B18" s="6" t="s">
        <v>8</v>
      </c>
      <c r="C18" s="119" t="b">
        <v>0</v>
      </c>
      <c r="D18" s="118" t="b">
        <v>0</v>
      </c>
      <c r="E18" s="4" t="str">
        <f ca="1">IF('Fish Data'!$BG$28=1,IF('Fish Data'!AC18=1,"Leaving This Month",IF('Fish Data'!AD18=1,"Arriving Next Month","")),IF('Fish Data'!$BG$28=2,IF('Fish Data'!AE18=1,"Leaving This Month",IF('Fish Data'!AF18=1,"Arriving Next Month",""))))</f>
        <v/>
      </c>
      <c r="F18" s="6" t="s">
        <v>204</v>
      </c>
      <c r="G18" s="6" t="s">
        <v>44</v>
      </c>
      <c r="H18" s="6" t="s">
        <v>100</v>
      </c>
      <c r="I18" s="6" t="s">
        <v>58</v>
      </c>
    </row>
    <row r="19" spans="1:9" ht="50.1" customHeight="1" x14ac:dyDescent="0.25">
      <c r="A19" s="7"/>
      <c r="B19" s="6" t="s">
        <v>65</v>
      </c>
      <c r="C19" s="119" t="b">
        <v>0</v>
      </c>
      <c r="D19" s="118" t="b">
        <v>0</v>
      </c>
      <c r="E19" s="4" t="str">
        <f ca="1">IF('Fish Data'!$BG$28=1,IF('Fish Data'!AC19=1,"Leaving This Month",IF('Fish Data'!AD19=1,"Arriving Next Month","")),IF('Fish Data'!$BG$28=2,IF('Fish Data'!AE19=1,"Leaving This Month",IF('Fish Data'!AF19=1,"Arriving Next Month",""))))</f>
        <v/>
      </c>
      <c r="F19" s="6" t="s">
        <v>204</v>
      </c>
      <c r="G19" s="6" t="s">
        <v>44</v>
      </c>
      <c r="H19" s="6" t="s">
        <v>100</v>
      </c>
      <c r="I19" s="6" t="s">
        <v>58</v>
      </c>
    </row>
    <row r="20" spans="1:9" ht="50.1" customHeight="1" x14ac:dyDescent="0.25">
      <c r="A20" s="7"/>
      <c r="B20" s="6" t="s">
        <v>9</v>
      </c>
      <c r="C20" s="119" t="b">
        <v>0</v>
      </c>
      <c r="D20" s="118" t="b">
        <v>0</v>
      </c>
      <c r="E20" s="4" t="str">
        <f ca="1">IF('Fish Data'!$BG$28=1,IF('Fish Data'!AC20=1,"Leaving This Month",IF('Fish Data'!AD20=1,"Arriving Next Month","")),IF('Fish Data'!$BG$28=2,IF('Fish Data'!AE20=1,"Leaving This Month",IF('Fish Data'!AF20=1,"Arriving Next Month",""))))</f>
        <v/>
      </c>
      <c r="F20" s="6" t="s">
        <v>205</v>
      </c>
      <c r="G20" s="6" t="s">
        <v>44</v>
      </c>
      <c r="H20" s="6" t="s">
        <v>99</v>
      </c>
      <c r="I20" s="6" t="s">
        <v>59</v>
      </c>
    </row>
    <row r="21" spans="1:9" ht="50.1" customHeight="1" x14ac:dyDescent="0.25">
      <c r="A21" s="7"/>
      <c r="B21" s="6" t="s">
        <v>10</v>
      </c>
      <c r="C21" s="119" t="b">
        <v>0</v>
      </c>
      <c r="D21" s="118" t="b">
        <v>0</v>
      </c>
      <c r="E21" s="4" t="str">
        <f ca="1">IF('Fish Data'!$BG$28=1,IF('Fish Data'!AC21=1,"Leaving This Month",IF('Fish Data'!AD21=1,"Arriving Next Month","")),IF('Fish Data'!$BG$28=2,IF('Fish Data'!AE21=1,"Leaving This Month",IF('Fish Data'!AF21=1,"Arriving Next Month",""))))</f>
        <v/>
      </c>
      <c r="F21" s="6" t="s">
        <v>204</v>
      </c>
      <c r="G21" s="6" t="s">
        <v>44</v>
      </c>
      <c r="H21" s="6" t="s">
        <v>99</v>
      </c>
      <c r="I21" s="6" t="s">
        <v>57</v>
      </c>
    </row>
    <row r="22" spans="1:9" ht="50.1" customHeight="1" x14ac:dyDescent="0.25">
      <c r="A22" s="7"/>
      <c r="B22" s="6" t="s">
        <v>64</v>
      </c>
      <c r="C22" s="119" t="b">
        <v>0</v>
      </c>
      <c r="D22" s="118" t="b">
        <v>0</v>
      </c>
      <c r="E22" s="4" t="str">
        <f ca="1">IF('Fish Data'!$BG$28=1,IF('Fish Data'!AC22=1,"Leaving This Month",IF('Fish Data'!AD22=1,"Arriving Next Month","")),IF('Fish Data'!$BG$28=2,IF('Fish Data'!AE22=1,"Leaving This Month",IF('Fish Data'!AF22=1,"Arriving Next Month",""))))</f>
        <v/>
      </c>
      <c r="F22" s="6" t="s">
        <v>204</v>
      </c>
      <c r="G22" s="6" t="s">
        <v>44</v>
      </c>
      <c r="H22" s="6" t="s">
        <v>100</v>
      </c>
      <c r="I22" s="6" t="s">
        <v>58</v>
      </c>
    </row>
    <row r="23" spans="1:9" ht="50.1" customHeight="1" x14ac:dyDescent="0.25">
      <c r="A23" s="7"/>
      <c r="B23" s="6" t="s">
        <v>11</v>
      </c>
      <c r="C23" s="119" t="b">
        <v>0</v>
      </c>
      <c r="D23" s="118" t="b">
        <v>0</v>
      </c>
      <c r="E23" s="4" t="str">
        <f ca="1">IF('Fish Data'!$BG$28=1,IF('Fish Data'!AC23=1,"Leaving This Month",IF('Fish Data'!AD23=1,"Arriving Next Month","")),IF('Fish Data'!$BG$28=2,IF('Fish Data'!AE23=1,"Leaving This Month",IF('Fish Data'!AF23=1,"Arriving Next Month",""))))</f>
        <v/>
      </c>
      <c r="F23" s="6" t="s">
        <v>204</v>
      </c>
      <c r="G23" s="6" t="s">
        <v>44</v>
      </c>
      <c r="H23" s="6" t="s">
        <v>100</v>
      </c>
      <c r="I23" s="6" t="s">
        <v>58</v>
      </c>
    </row>
    <row r="24" spans="1:9" ht="50.1" customHeight="1" x14ac:dyDescent="0.25">
      <c r="A24" s="7"/>
      <c r="B24" s="6" t="s">
        <v>12</v>
      </c>
      <c r="C24" s="119" t="b">
        <v>0</v>
      </c>
      <c r="D24" s="118" t="b">
        <v>0</v>
      </c>
      <c r="E24" s="4" t="str">
        <f ca="1">IF('Fish Data'!$BG$28=1,IF('Fish Data'!AC24=1,"Leaving This Month",IF('Fish Data'!AD24=1,"Arriving Next Month","")),IF('Fish Data'!$BG$28=2,IF('Fish Data'!AE24=1,"Leaving This Month",IF('Fish Data'!AF24=1,"Arriving Next Month",""))))</f>
        <v>Arriving Next Month</v>
      </c>
      <c r="F24" s="10" t="s">
        <v>207</v>
      </c>
      <c r="G24" s="6" t="s">
        <v>44</v>
      </c>
      <c r="H24" s="6" t="s">
        <v>99</v>
      </c>
      <c r="I24" s="6" t="s">
        <v>58</v>
      </c>
    </row>
    <row r="25" spans="1:9" ht="50.1" customHeight="1" x14ac:dyDescent="0.25">
      <c r="A25" s="7"/>
      <c r="B25" s="6" t="s">
        <v>13</v>
      </c>
      <c r="C25" s="119" t="b">
        <v>0</v>
      </c>
      <c r="D25" s="118" t="b">
        <v>0</v>
      </c>
      <c r="E25" s="4" t="str">
        <f ca="1">IF('Fish Data'!$BG$28=1,IF('Fish Data'!AC25=1,"Leaving This Month",IF('Fish Data'!AD25=1,"Arriving Next Month","")),IF('Fish Data'!$BG$28=2,IF('Fish Data'!AE25=1,"Leaving This Month",IF('Fish Data'!AF25=1,"Arriving Next Month",""))))</f>
        <v>Arriving Next Month</v>
      </c>
      <c r="F25" s="6" t="s">
        <v>205</v>
      </c>
      <c r="G25" s="6" t="s">
        <v>44</v>
      </c>
      <c r="H25" s="6" t="s">
        <v>103</v>
      </c>
      <c r="I25" s="6" t="s">
        <v>59</v>
      </c>
    </row>
    <row r="26" spans="1:9" ht="50.1" customHeight="1" x14ac:dyDescent="0.25">
      <c r="A26" s="7"/>
      <c r="B26" s="6" t="s">
        <v>14</v>
      </c>
      <c r="C26" s="119" t="b">
        <v>0</v>
      </c>
      <c r="D26" s="118" t="b">
        <v>0</v>
      </c>
      <c r="E26" s="4" t="str">
        <f ca="1">IF('Fish Data'!$BG$28=1,IF('Fish Data'!AC26=1,"Leaving This Month",IF('Fish Data'!AD26=1,"Arriving Next Month","")),IF('Fish Data'!$BG$28=2,IF('Fish Data'!AE26=1,"Leaving This Month",IF('Fish Data'!AF26=1,"Arriving Next Month",""))))</f>
        <v>Arriving Next Month</v>
      </c>
      <c r="F26" s="6" t="s">
        <v>208</v>
      </c>
      <c r="G26" s="6" t="s">
        <v>44</v>
      </c>
      <c r="H26" s="6" t="s">
        <v>103</v>
      </c>
      <c r="I26" s="6" t="s">
        <v>57</v>
      </c>
    </row>
    <row r="27" spans="1:9" ht="50.1" customHeight="1" x14ac:dyDescent="0.25">
      <c r="A27" s="7"/>
      <c r="B27" s="6" t="s">
        <v>15</v>
      </c>
      <c r="C27" s="119" t="b">
        <v>0</v>
      </c>
      <c r="D27" s="118" t="b">
        <v>0</v>
      </c>
      <c r="E27" s="4" t="str">
        <f ca="1">IF('Fish Data'!$BG$28=1,IF('Fish Data'!AC27=1,"Leaving This Month",IF('Fish Data'!AD27=1,"Arriving Next Month","")),IF('Fish Data'!$BG$28=2,IF('Fish Data'!AE27=1,"Leaving This Month",IF('Fish Data'!AF27=1,"Arriving Next Month",""))))</f>
        <v>Arriving Next Month</v>
      </c>
      <c r="F27" s="6" t="s">
        <v>205</v>
      </c>
      <c r="G27" s="6" t="s">
        <v>44</v>
      </c>
      <c r="H27" s="6" t="s">
        <v>101</v>
      </c>
      <c r="I27" s="6" t="s">
        <v>59</v>
      </c>
    </row>
    <row r="28" spans="1:9" ht="50.1" customHeight="1" x14ac:dyDescent="0.25">
      <c r="A28" s="7"/>
      <c r="B28" s="6" t="s">
        <v>63</v>
      </c>
      <c r="C28" s="119" t="b">
        <v>0</v>
      </c>
      <c r="D28" s="118" t="b">
        <v>0</v>
      </c>
      <c r="E28" s="4" t="str">
        <f ca="1">IF('Fish Data'!$BG$28=1,IF('Fish Data'!AC28=1,"Leaving This Month",IF('Fish Data'!AD28=1,"Arriving Next Month","")),IF('Fish Data'!$BG$28=2,IF('Fish Data'!AE28=1,"Leaving This Month",IF('Fish Data'!AF28=1,"Arriving Next Month",""))))</f>
        <v>Arriving Next Month</v>
      </c>
      <c r="F28" s="6" t="s">
        <v>206</v>
      </c>
      <c r="G28" s="6" t="s">
        <v>44</v>
      </c>
      <c r="H28" s="6" t="s">
        <v>103</v>
      </c>
      <c r="I28" s="6" t="s">
        <v>59</v>
      </c>
    </row>
    <row r="29" spans="1:9" ht="50.1" customHeight="1" x14ac:dyDescent="0.25">
      <c r="A29" s="7"/>
      <c r="B29" s="11" t="s">
        <v>16</v>
      </c>
      <c r="C29" s="119" t="b">
        <v>0</v>
      </c>
      <c r="D29" s="118" t="b">
        <v>0</v>
      </c>
      <c r="E29" s="4" t="str">
        <f ca="1">IF('Fish Data'!$BG$28=1,IF('Fish Data'!AC29=1,"Leaving This Month",IF('Fish Data'!AD29=1,"Arriving Next Month","")),IF('Fish Data'!$BG$28=2,IF('Fish Data'!AE29=1,"Leaving This Month",IF('Fish Data'!AF29=1,"Arriving Next Month",""))))</f>
        <v/>
      </c>
      <c r="F29" s="11" t="s">
        <v>203</v>
      </c>
      <c r="G29" s="11" t="s">
        <v>43</v>
      </c>
      <c r="H29" s="11" t="s">
        <v>100</v>
      </c>
      <c r="I29" s="11" t="s">
        <v>58</v>
      </c>
    </row>
    <row r="30" spans="1:9" ht="50.1" customHeight="1" x14ac:dyDescent="0.25">
      <c r="A30" s="7"/>
      <c r="B30" s="11" t="s">
        <v>17</v>
      </c>
      <c r="C30" s="119" t="b">
        <v>0</v>
      </c>
      <c r="D30" s="118" t="b">
        <v>0</v>
      </c>
      <c r="E30" s="4" t="str">
        <f ca="1">IF('Fish Data'!$BG$28=1,IF('Fish Data'!AC30=1,"Leaving This Month",IF('Fish Data'!AD30=1,"Arriving Next Month","")),IF('Fish Data'!$BG$28=2,IF('Fish Data'!AE30=1,"Leaving This Month",IF('Fish Data'!AF30=1,"Arriving Next Month",""))))</f>
        <v/>
      </c>
      <c r="F30" s="11" t="s">
        <v>203</v>
      </c>
      <c r="G30" s="11" t="s">
        <v>43</v>
      </c>
      <c r="H30" s="11" t="s">
        <v>100</v>
      </c>
      <c r="I30" s="11" t="s">
        <v>59</v>
      </c>
    </row>
    <row r="31" spans="1:9" ht="50.1" customHeight="1" x14ac:dyDescent="0.25">
      <c r="A31" s="7"/>
      <c r="B31" s="11" t="s">
        <v>18</v>
      </c>
      <c r="C31" s="119" t="b">
        <v>0</v>
      </c>
      <c r="D31" s="118" t="b">
        <v>0</v>
      </c>
      <c r="E31" s="4" t="str">
        <f ca="1">IF('Fish Data'!$BG$28=1,IF('Fish Data'!AC31=1,"Leaving This Month",IF('Fish Data'!AD31=1,"Arriving Next Month","")),IF('Fish Data'!$BG$28=2,IF('Fish Data'!AE31=1,"Leaving This Month",IF('Fish Data'!AF31=1,"Arriving Next Month",""))))</f>
        <v/>
      </c>
      <c r="F31" s="11" t="s">
        <v>203</v>
      </c>
      <c r="G31" s="11" t="s">
        <v>43</v>
      </c>
      <c r="H31" s="11" t="s">
        <v>100</v>
      </c>
      <c r="I31" s="11" t="s">
        <v>58</v>
      </c>
    </row>
    <row r="32" spans="1:9" ht="50.1" customHeight="1" x14ac:dyDescent="0.25">
      <c r="A32" s="7"/>
      <c r="B32" s="11" t="s">
        <v>19</v>
      </c>
      <c r="C32" s="119" t="b">
        <v>0</v>
      </c>
      <c r="D32" s="118" t="b">
        <v>0</v>
      </c>
      <c r="E32" s="4" t="str">
        <f ca="1">IF('Fish Data'!$BG$28=1,IF('Fish Data'!AC32=1,"Leaving This Month",IF('Fish Data'!AD32=1,"Arriving Next Month","")),IF('Fish Data'!$BG$28=2,IF('Fish Data'!AE32=1,"Leaving This Month",IF('Fish Data'!AF32=1,"Arriving Next Month",""))))</f>
        <v/>
      </c>
      <c r="F32" s="11" t="s">
        <v>203</v>
      </c>
      <c r="G32" s="11" t="s">
        <v>43</v>
      </c>
      <c r="H32" s="11" t="s">
        <v>99</v>
      </c>
      <c r="I32" s="11" t="s">
        <v>59</v>
      </c>
    </row>
    <row r="33" spans="1:9" ht="50.1" customHeight="1" x14ac:dyDescent="0.25">
      <c r="A33" s="7"/>
      <c r="B33" s="11" t="s">
        <v>20</v>
      </c>
      <c r="C33" s="119" t="b">
        <v>0</v>
      </c>
      <c r="D33" s="118" t="b">
        <v>0</v>
      </c>
      <c r="E33" s="4" t="str">
        <f ca="1">IF('Fish Data'!$BG$28=1,IF('Fish Data'!AC33=1,"Leaving This Month",IF('Fish Data'!AD33=1,"Arriving Next Month","")),IF('Fish Data'!$BG$28=2,IF('Fish Data'!AE33=1,"Leaving This Month",IF('Fish Data'!AF33=1,"Arriving Next Month",""))))</f>
        <v/>
      </c>
      <c r="F33" s="11" t="s">
        <v>203</v>
      </c>
      <c r="G33" s="11" t="s">
        <v>43</v>
      </c>
      <c r="H33" s="11" t="s">
        <v>99</v>
      </c>
      <c r="I33" s="11" t="s">
        <v>58</v>
      </c>
    </row>
    <row r="34" spans="1:9" ht="50.1" customHeight="1" x14ac:dyDescent="0.25">
      <c r="A34" s="7"/>
      <c r="B34" s="11" t="s">
        <v>21</v>
      </c>
      <c r="C34" s="119" t="b">
        <v>0</v>
      </c>
      <c r="D34" s="118" t="b">
        <v>0</v>
      </c>
      <c r="E34" s="4" t="str">
        <f ca="1">IF('Fish Data'!$BG$28=1,IF('Fish Data'!AC34=1,"Leaving This Month",IF('Fish Data'!AD34=1,"Arriving Next Month","")),IF('Fish Data'!$BG$28=2,IF('Fish Data'!AE34=1,"Leaving This Month",IF('Fish Data'!AF34=1,"Arriving Next Month",""))))</f>
        <v/>
      </c>
      <c r="F34" s="11" t="s">
        <v>208</v>
      </c>
      <c r="G34" s="11" t="s">
        <v>43</v>
      </c>
      <c r="H34" s="11" t="s">
        <v>101</v>
      </c>
      <c r="I34" s="11" t="s">
        <v>59</v>
      </c>
    </row>
    <row r="35" spans="1:9" ht="50.1" customHeight="1" x14ac:dyDescent="0.25">
      <c r="A35" s="7"/>
      <c r="B35" s="11" t="s">
        <v>75</v>
      </c>
      <c r="C35" s="119" t="b">
        <v>0</v>
      </c>
      <c r="D35" s="118" t="b">
        <v>0</v>
      </c>
      <c r="E35" s="4" t="str">
        <f ca="1">IF('Fish Data'!$BG$28=1,IF('Fish Data'!AC35=1,"Leaving This Month",IF('Fish Data'!AD35=1,"Arriving Next Month","")),IF('Fish Data'!$BG$28=2,IF('Fish Data'!AE35=1,"Leaving This Month",IF('Fish Data'!AF35=1,"Arriving Next Month",""))))</f>
        <v/>
      </c>
      <c r="F35" s="11" t="s">
        <v>203</v>
      </c>
      <c r="G35" s="11" t="s">
        <v>43</v>
      </c>
      <c r="H35" s="11" t="s">
        <v>102</v>
      </c>
      <c r="I35" s="11" t="s">
        <v>58</v>
      </c>
    </row>
    <row r="36" spans="1:9" ht="50.1" customHeight="1" x14ac:dyDescent="0.25">
      <c r="A36" s="7"/>
      <c r="B36" s="11" t="s">
        <v>22</v>
      </c>
      <c r="C36" s="119" t="b">
        <v>0</v>
      </c>
      <c r="D36" s="118" t="b">
        <v>0</v>
      </c>
      <c r="E36" s="4" t="str">
        <f ca="1">IF('Fish Data'!$BG$28=1,IF('Fish Data'!AC36=1,"Leaving This Month",IF('Fish Data'!AD36=1,"Arriving Next Month","")),IF('Fish Data'!$BG$28=2,IF('Fish Data'!AE36=1,"Leaving This Month",IF('Fish Data'!AF36=1,"Arriving Next Month",""))))</f>
        <v/>
      </c>
      <c r="F36" s="11" t="s">
        <v>206</v>
      </c>
      <c r="G36" s="11" t="s">
        <v>43</v>
      </c>
      <c r="H36" s="11" t="s">
        <v>102</v>
      </c>
      <c r="I36" s="11" t="s">
        <v>59</v>
      </c>
    </row>
    <row r="37" spans="1:9" ht="50.1" customHeight="1" x14ac:dyDescent="0.25">
      <c r="A37" s="7"/>
      <c r="B37" s="11" t="s">
        <v>76</v>
      </c>
      <c r="C37" s="119" t="b">
        <v>0</v>
      </c>
      <c r="D37" s="118" t="b">
        <v>0</v>
      </c>
      <c r="E37" s="4" t="str">
        <f ca="1">IF('Fish Data'!$BG$28=1,IF('Fish Data'!AC37=1,"Leaving This Month",IF('Fish Data'!AD37=1,"Arriving Next Month","")),IF('Fish Data'!$BG$28=2,IF('Fish Data'!AE37=1,"Leaving This Month",IF('Fish Data'!AF37=1,"Arriving Next Month",""))))</f>
        <v/>
      </c>
      <c r="F37" s="11" t="s">
        <v>203</v>
      </c>
      <c r="G37" s="11" t="s">
        <v>43</v>
      </c>
      <c r="H37" s="11" t="s">
        <v>102</v>
      </c>
      <c r="I37" s="11" t="s">
        <v>56</v>
      </c>
    </row>
    <row r="38" spans="1:9" ht="50.1" customHeight="1" x14ac:dyDescent="0.25">
      <c r="A38" s="7"/>
      <c r="B38" s="11" t="s">
        <v>23</v>
      </c>
      <c r="C38" s="119" t="b">
        <v>0</v>
      </c>
      <c r="D38" s="118" t="b">
        <v>0</v>
      </c>
      <c r="E38" s="4" t="str">
        <f ca="1">IF('Fish Data'!$BG$28=1,IF('Fish Data'!AC38=1,"Leaving This Month",IF('Fish Data'!AD38=1,"Arriving Next Month","")),IF('Fish Data'!$BG$28=2,IF('Fish Data'!AE38=1,"Leaving This Month",IF('Fish Data'!AF38=1,"Arriving Next Month",""))))</f>
        <v/>
      </c>
      <c r="F38" s="11" t="s">
        <v>208</v>
      </c>
      <c r="G38" s="11" t="s">
        <v>43</v>
      </c>
      <c r="H38" s="11" t="s">
        <v>99</v>
      </c>
      <c r="I38" s="11" t="s">
        <v>58</v>
      </c>
    </row>
    <row r="39" spans="1:9" ht="50.1" customHeight="1" x14ac:dyDescent="0.25">
      <c r="A39" s="7"/>
      <c r="B39" s="11" t="s">
        <v>77</v>
      </c>
      <c r="C39" s="119" t="b">
        <v>0</v>
      </c>
      <c r="D39" s="118" t="b">
        <v>0</v>
      </c>
      <c r="E39" s="4" t="str">
        <f ca="1">IF('Fish Data'!$BG$28=1,IF('Fish Data'!AC39=1,"Leaving This Month",IF('Fish Data'!AD39=1,"Arriving Next Month","")),IF('Fish Data'!$BG$28=2,IF('Fish Data'!AE39=1,"Leaving This Month",IF('Fish Data'!AF39=1,"Arriving Next Month",""))))</f>
        <v/>
      </c>
      <c r="F39" s="11" t="s">
        <v>203</v>
      </c>
      <c r="G39" s="11" t="s">
        <v>43</v>
      </c>
      <c r="H39" s="11" t="s">
        <v>99</v>
      </c>
      <c r="I39" s="11" t="s">
        <v>56</v>
      </c>
    </row>
    <row r="40" spans="1:9" ht="50.1" customHeight="1" x14ac:dyDescent="0.25">
      <c r="A40" s="7"/>
      <c r="B40" s="11" t="s">
        <v>78</v>
      </c>
      <c r="C40" s="119" t="b">
        <v>0</v>
      </c>
      <c r="D40" s="118" t="b">
        <v>0</v>
      </c>
      <c r="E40" s="4" t="str">
        <f ca="1">IF('Fish Data'!$BG$28=1,IF('Fish Data'!AC40=1,"Leaving This Month",IF('Fish Data'!AD40=1,"Arriving Next Month","")),IF('Fish Data'!$BG$28=2,IF('Fish Data'!AE40=1,"Leaving This Month",IF('Fish Data'!AF40=1,"Arriving Next Month",""))))</f>
        <v/>
      </c>
      <c r="F40" s="11" t="s">
        <v>203</v>
      </c>
      <c r="G40" s="11" t="s">
        <v>43</v>
      </c>
      <c r="H40" s="11" t="s">
        <v>102</v>
      </c>
      <c r="I40" s="11" t="s">
        <v>58</v>
      </c>
    </row>
    <row r="41" spans="1:9" ht="50.1" customHeight="1" x14ac:dyDescent="0.25">
      <c r="A41" s="7"/>
      <c r="B41" s="11" t="s">
        <v>79</v>
      </c>
      <c r="C41" s="119" t="b">
        <v>0</v>
      </c>
      <c r="D41" s="118" t="b">
        <v>0</v>
      </c>
      <c r="E41" s="4" t="str">
        <f ca="1">IF('Fish Data'!$BG$28=1,IF('Fish Data'!AC41=1,"Leaving This Month",IF('Fish Data'!AD41=1,"Arriving Next Month","")),IF('Fish Data'!$BG$28=2,IF('Fish Data'!AE41=1,"Leaving This Month",IF('Fish Data'!AF41=1,"Arriving Next Month",""))))</f>
        <v/>
      </c>
      <c r="F41" s="11" t="s">
        <v>203</v>
      </c>
      <c r="G41" s="11" t="s">
        <v>43</v>
      </c>
      <c r="H41" s="11" t="s">
        <v>103</v>
      </c>
      <c r="I41" s="11" t="s">
        <v>56</v>
      </c>
    </row>
    <row r="42" spans="1:9" ht="50.1" customHeight="1" x14ac:dyDescent="0.25">
      <c r="A42" s="7"/>
      <c r="B42" s="11" t="s">
        <v>24</v>
      </c>
      <c r="C42" s="119" t="b">
        <v>0</v>
      </c>
      <c r="D42" s="118" t="b">
        <v>0</v>
      </c>
      <c r="E42" s="4" t="str">
        <f ca="1">IF('Fish Data'!$BG$28=1,IF('Fish Data'!AC42=1,"Leaving This Month",IF('Fish Data'!AD42=1,"Arriving Next Month","")),IF('Fish Data'!$BG$28=2,IF('Fish Data'!AE42=1,"Leaving This Month",IF('Fish Data'!AF42=1,"Arriving Next Month",""))))</f>
        <v/>
      </c>
      <c r="F42" s="11" t="s">
        <v>203</v>
      </c>
      <c r="G42" s="11" t="s">
        <v>43</v>
      </c>
      <c r="H42" s="11" t="s">
        <v>103</v>
      </c>
      <c r="I42" s="11" t="s">
        <v>58</v>
      </c>
    </row>
    <row r="43" spans="1:9" ht="50.1" customHeight="1" x14ac:dyDescent="0.25">
      <c r="A43" s="7"/>
      <c r="B43" s="11" t="s">
        <v>25</v>
      </c>
      <c r="C43" s="119" t="b">
        <v>0</v>
      </c>
      <c r="D43" s="118" t="b">
        <v>0</v>
      </c>
      <c r="E43" s="4" t="str">
        <f ca="1">IF('Fish Data'!$BG$28=1,IF('Fish Data'!AC43=1,"Leaving This Month",IF('Fish Data'!AD43=1,"Arriving Next Month","")),IF('Fish Data'!$BG$28=2,IF('Fish Data'!AE43=1,"Leaving This Month",IF('Fish Data'!AF43=1,"Arriving Next Month",""))))</f>
        <v/>
      </c>
      <c r="F43" s="11" t="s">
        <v>203</v>
      </c>
      <c r="G43" s="11" t="s">
        <v>43</v>
      </c>
      <c r="H43" s="11" t="s">
        <v>102</v>
      </c>
      <c r="I43" s="11" t="s">
        <v>56</v>
      </c>
    </row>
    <row r="44" spans="1:9" ht="50.1" customHeight="1" x14ac:dyDescent="0.25">
      <c r="A44" s="7"/>
      <c r="B44" s="11" t="s">
        <v>80</v>
      </c>
      <c r="C44" s="119" t="b">
        <v>0</v>
      </c>
      <c r="D44" s="118" t="b">
        <v>0</v>
      </c>
      <c r="E44" s="4" t="str">
        <f ca="1">IF('Fish Data'!$BG$28=1,IF('Fish Data'!AC44=1,"Leaving This Month",IF('Fish Data'!AD44=1,"Arriving Next Month","")),IF('Fish Data'!$BG$28=2,IF('Fish Data'!AE44=1,"Leaving This Month",IF('Fish Data'!AF44=1,"Arriving Next Month",""))))</f>
        <v/>
      </c>
      <c r="F44" s="11" t="s">
        <v>203</v>
      </c>
      <c r="G44" s="11" t="s">
        <v>43</v>
      </c>
      <c r="H44" s="11" t="s">
        <v>103</v>
      </c>
      <c r="I44" s="11" t="s">
        <v>56</v>
      </c>
    </row>
    <row r="45" spans="1:9" ht="50.1" customHeight="1" x14ac:dyDescent="0.25">
      <c r="A45" s="7"/>
      <c r="B45" s="11" t="s">
        <v>26</v>
      </c>
      <c r="C45" s="119" t="b">
        <v>0</v>
      </c>
      <c r="D45" s="118" t="b">
        <v>0</v>
      </c>
      <c r="E45" s="4" t="str">
        <f ca="1">IF('Fish Data'!$BG$28=1,IF('Fish Data'!AC45=1,"Leaving This Month",IF('Fish Data'!AD45=1,"Arriving Next Month","")),IF('Fish Data'!$BG$28=2,IF('Fish Data'!AE45=1,"Leaving This Month",IF('Fish Data'!AF45=1,"Arriving Next Month",""))))</f>
        <v/>
      </c>
      <c r="F45" s="11" t="s">
        <v>203</v>
      </c>
      <c r="G45" s="11" t="s">
        <v>43</v>
      </c>
      <c r="H45" s="11" t="s">
        <v>102</v>
      </c>
      <c r="I45" s="11" t="s">
        <v>58</v>
      </c>
    </row>
    <row r="46" spans="1:9" ht="50.1" customHeight="1" x14ac:dyDescent="0.25">
      <c r="A46" s="7"/>
      <c r="B46" s="11" t="s">
        <v>81</v>
      </c>
      <c r="C46" s="119" t="b">
        <v>0</v>
      </c>
      <c r="D46" s="118" t="b">
        <v>0</v>
      </c>
      <c r="E46" s="4" t="str">
        <f ca="1">IF('Fish Data'!$BG$28=1,IF('Fish Data'!AC46=1,"Leaving This Month",IF('Fish Data'!AD46=1,"Arriving Next Month","")),IF('Fish Data'!$BG$28=2,IF('Fish Data'!AE46=1,"Leaving This Month",IF('Fish Data'!AF46=1,"Arriving Next Month",""))))</f>
        <v/>
      </c>
      <c r="F46" s="11" t="s">
        <v>203</v>
      </c>
      <c r="G46" s="11" t="s">
        <v>43</v>
      </c>
      <c r="H46" s="11" t="s">
        <v>105</v>
      </c>
      <c r="I46" s="11" t="s">
        <v>58</v>
      </c>
    </row>
    <row r="47" spans="1:9" ht="50.1" customHeight="1" x14ac:dyDescent="0.25">
      <c r="A47" s="7"/>
      <c r="B47" s="11" t="s">
        <v>82</v>
      </c>
      <c r="C47" s="119" t="b">
        <v>0</v>
      </c>
      <c r="D47" s="118" t="b">
        <v>0</v>
      </c>
      <c r="E47" s="4" t="str">
        <f ca="1">IF('Fish Data'!$BG$28=1,IF('Fish Data'!AC47=1,"Leaving This Month",IF('Fish Data'!AD47=1,"Arriving Next Month","")),IF('Fish Data'!$BG$28=2,IF('Fish Data'!AE47=1,"Leaving This Month",IF('Fish Data'!AF47=1,"Arriving Next Month",""))))</f>
        <v>Arriving Next Month</v>
      </c>
      <c r="F47" s="11" t="s">
        <v>203</v>
      </c>
      <c r="G47" s="11" t="s">
        <v>43</v>
      </c>
      <c r="H47" s="11" t="s">
        <v>105</v>
      </c>
      <c r="I47" s="11" t="s">
        <v>58</v>
      </c>
    </row>
    <row r="48" spans="1:9" ht="50.1" customHeight="1" x14ac:dyDescent="0.25">
      <c r="A48" s="7"/>
      <c r="B48" s="11" t="s">
        <v>83</v>
      </c>
      <c r="C48" s="119" t="b">
        <v>0</v>
      </c>
      <c r="D48" s="118" t="b">
        <v>0</v>
      </c>
      <c r="E48" s="4" t="str">
        <f ca="1">IF('Fish Data'!$BG$28=1,IF('Fish Data'!AC48=1,"Leaving This Month",IF('Fish Data'!AD48=1,"Arriving Next Month","")),IF('Fish Data'!$BG$28=2,IF('Fish Data'!AE48=1,"Leaving This Month",IF('Fish Data'!AF48=1,"Arriving Next Month",""))))</f>
        <v/>
      </c>
      <c r="F48" s="11" t="s">
        <v>208</v>
      </c>
      <c r="G48" s="11" t="s">
        <v>43</v>
      </c>
      <c r="H48" s="11" t="s">
        <v>104</v>
      </c>
      <c r="I48" s="11" t="s">
        <v>57</v>
      </c>
    </row>
    <row r="49" spans="1:9" ht="50.1" customHeight="1" x14ac:dyDescent="0.25">
      <c r="A49" s="7"/>
      <c r="B49" s="11" t="s">
        <v>27</v>
      </c>
      <c r="C49" s="119" t="b">
        <v>0</v>
      </c>
      <c r="D49" s="118" t="b">
        <v>0</v>
      </c>
      <c r="E49" s="4" t="str">
        <f ca="1">IF('Fish Data'!$BG$28=1,IF('Fish Data'!AC49=1,"Leaving This Month",IF('Fish Data'!AD49=1,"Arriving Next Month","")),IF('Fish Data'!$BG$28=2,IF('Fish Data'!AE49=1,"Leaving This Month",IF('Fish Data'!AF49=1,"Arriving Next Month",""))))</f>
        <v/>
      </c>
      <c r="F49" s="11" t="s">
        <v>208</v>
      </c>
      <c r="G49" s="11" t="s">
        <v>43</v>
      </c>
      <c r="H49" s="11" t="s">
        <v>103</v>
      </c>
      <c r="I49" s="11" t="s">
        <v>59</v>
      </c>
    </row>
    <row r="50" spans="1:9" ht="50.1" customHeight="1" x14ac:dyDescent="0.25">
      <c r="A50" s="7"/>
      <c r="B50" s="11" t="s">
        <v>28</v>
      </c>
      <c r="C50" s="119" t="b">
        <v>0</v>
      </c>
      <c r="D50" s="118" t="b">
        <v>0</v>
      </c>
      <c r="E50" s="4" t="str">
        <f ca="1">IF('Fish Data'!$BG$28=1,IF('Fish Data'!AC50=1,"Leaving This Month",IF('Fish Data'!AD50=1,"Arriving Next Month","")),IF('Fish Data'!$BG$28=2,IF('Fish Data'!AE50=1,"Leaving This Month",IF('Fish Data'!AF50=1,"Arriving Next Month",""))))</f>
        <v>Arriving Next Month</v>
      </c>
      <c r="F50" s="11" t="s">
        <v>205</v>
      </c>
      <c r="G50" s="11" t="s">
        <v>43</v>
      </c>
      <c r="H50" s="11" t="s">
        <v>104</v>
      </c>
      <c r="I50" s="11" t="s">
        <v>59</v>
      </c>
    </row>
    <row r="51" spans="1:9" ht="50.1" customHeight="1" x14ac:dyDescent="0.25">
      <c r="A51" s="7"/>
      <c r="B51" s="11" t="s">
        <v>84</v>
      </c>
      <c r="C51" s="119" t="b">
        <v>0</v>
      </c>
      <c r="D51" s="118" t="b">
        <v>0</v>
      </c>
      <c r="E51" s="4" t="str">
        <f ca="1">IF('Fish Data'!$BG$28=1,IF('Fish Data'!AC51=1,"Leaving This Month",IF('Fish Data'!AD51=1,"Arriving Next Month","")),IF('Fish Data'!$BG$28=2,IF('Fish Data'!AE51=1,"Leaving This Month",IF('Fish Data'!AF51=1,"Arriving Next Month",""))))</f>
        <v>Arriving Next Month</v>
      </c>
      <c r="F51" s="11" t="s">
        <v>205</v>
      </c>
      <c r="G51" s="11" t="s">
        <v>43</v>
      </c>
      <c r="H51" s="11" t="s">
        <v>104</v>
      </c>
      <c r="I51" s="11" t="s">
        <v>59</v>
      </c>
    </row>
    <row r="52" spans="1:9" ht="50.1" customHeight="1" x14ac:dyDescent="0.25">
      <c r="A52" s="7"/>
      <c r="B52" s="11" t="s">
        <v>85</v>
      </c>
      <c r="C52" s="119" t="b">
        <v>0</v>
      </c>
      <c r="D52" s="118" t="b">
        <v>0</v>
      </c>
      <c r="E52" s="4" t="str">
        <f ca="1">IF('Fish Data'!$BG$28=1,IF('Fish Data'!AC52=1,"Leaving This Month",IF('Fish Data'!AD52=1,"Arriving Next Month","")),IF('Fish Data'!$BG$28=2,IF('Fish Data'!AE52=1,"Leaving This Month",IF('Fish Data'!AF52=1,"Arriving Next Month",""))))</f>
        <v>Arriving Next Month</v>
      </c>
      <c r="F52" s="11" t="s">
        <v>205</v>
      </c>
      <c r="G52" s="11" t="s">
        <v>43</v>
      </c>
      <c r="H52" s="11" t="s">
        <v>104</v>
      </c>
      <c r="I52" s="11" t="s">
        <v>59</v>
      </c>
    </row>
    <row r="53" spans="1:9" ht="50.1" customHeight="1" x14ac:dyDescent="0.25">
      <c r="A53" s="7"/>
      <c r="B53" s="11" t="s">
        <v>86</v>
      </c>
      <c r="C53" s="119" t="b">
        <v>0</v>
      </c>
      <c r="D53" s="118" t="b">
        <v>0</v>
      </c>
      <c r="E53" s="4" t="str">
        <f ca="1">IF('Fish Data'!$BG$28=1,IF('Fish Data'!AC53=1,"Leaving This Month",IF('Fish Data'!AD53=1,"Arriving Next Month","")),IF('Fish Data'!$BG$28=2,IF('Fish Data'!AE53=1,"Leaving This Month",IF('Fish Data'!AF53=1,"Arriving Next Month",""))))</f>
        <v>Arriving Next Month</v>
      </c>
      <c r="F53" s="11" t="s">
        <v>203</v>
      </c>
      <c r="G53" s="11" t="s">
        <v>43</v>
      </c>
      <c r="H53" s="11" t="s">
        <v>104</v>
      </c>
      <c r="I53" s="11" t="s">
        <v>59</v>
      </c>
    </row>
    <row r="54" spans="1:9" ht="50.1" customHeight="1" x14ac:dyDescent="0.25">
      <c r="A54" s="7"/>
      <c r="B54" s="11" t="s">
        <v>29</v>
      </c>
      <c r="C54" s="119" t="b">
        <v>0</v>
      </c>
      <c r="D54" s="118" t="b">
        <v>0</v>
      </c>
      <c r="E54" s="4" t="str">
        <f ca="1">IF('Fish Data'!$BG$28=1,IF('Fish Data'!AC54=1,"Leaving This Month",IF('Fish Data'!AD54=1,"Arriving Next Month","")),IF('Fish Data'!$BG$28=2,IF('Fish Data'!AE54=1,"Leaving This Month",IF('Fish Data'!AF54=1,"Arriving Next Month",""))))</f>
        <v>Arriving Next Month</v>
      </c>
      <c r="F54" s="11" t="s">
        <v>203</v>
      </c>
      <c r="G54" s="11" t="s">
        <v>43</v>
      </c>
      <c r="H54" s="11" t="s">
        <v>104</v>
      </c>
      <c r="I54" s="11" t="s">
        <v>59</v>
      </c>
    </row>
    <row r="55" spans="1:9" ht="50.1" customHeight="1" x14ac:dyDescent="0.25">
      <c r="A55" s="7"/>
      <c r="B55" s="11" t="s">
        <v>87</v>
      </c>
      <c r="C55" s="119" t="b">
        <v>0</v>
      </c>
      <c r="D55" s="118" t="b">
        <v>0</v>
      </c>
      <c r="E55" s="4" t="str">
        <f ca="1">IF('Fish Data'!$BG$28=1,IF('Fish Data'!AC55=1,"Leaving This Month",IF('Fish Data'!AD55=1,"Arriving Next Month","")),IF('Fish Data'!$BG$28=2,IF('Fish Data'!AE55=1,"Leaving This Month",IF('Fish Data'!AF55=1,"Arriving Next Month",""))))</f>
        <v/>
      </c>
      <c r="F55" s="11" t="s">
        <v>205</v>
      </c>
      <c r="G55" s="11" t="s">
        <v>43</v>
      </c>
      <c r="H55" s="11" t="s">
        <v>103</v>
      </c>
      <c r="I55" s="11" t="s">
        <v>59</v>
      </c>
    </row>
    <row r="56" spans="1:9" ht="50.1" customHeight="1" x14ac:dyDescent="0.25">
      <c r="A56" s="7"/>
      <c r="B56" s="11" t="s">
        <v>30</v>
      </c>
      <c r="C56" s="119" t="b">
        <v>0</v>
      </c>
      <c r="D56" s="118" t="b">
        <v>0</v>
      </c>
      <c r="E56" s="4" t="str">
        <f ca="1">IF('Fish Data'!$BG$28=1,IF('Fish Data'!AC56=1,"Leaving This Month",IF('Fish Data'!AD56=1,"Arriving Next Month","")),IF('Fish Data'!$BG$28=2,IF('Fish Data'!AE56=1,"Leaving This Month",IF('Fish Data'!AF56=1,"Arriving Next Month",""))))</f>
        <v>Leaving This Month</v>
      </c>
      <c r="F56" s="11" t="s">
        <v>203</v>
      </c>
      <c r="G56" s="11" t="s">
        <v>43</v>
      </c>
      <c r="H56" s="11" t="s">
        <v>101</v>
      </c>
      <c r="I56" s="11" t="s">
        <v>59</v>
      </c>
    </row>
    <row r="57" spans="1:9" ht="50.1" customHeight="1" x14ac:dyDescent="0.25">
      <c r="A57" s="7"/>
      <c r="B57" s="11" t="s">
        <v>31</v>
      </c>
      <c r="C57" s="119" t="b">
        <v>0</v>
      </c>
      <c r="D57" s="118" t="b">
        <v>0</v>
      </c>
      <c r="E57" s="4" t="str">
        <f ca="1">IF('Fish Data'!$BG$28=1,IF('Fish Data'!AC57=1,"Leaving This Month",IF('Fish Data'!AD57=1,"Arriving Next Month","")),IF('Fish Data'!$BG$28=2,IF('Fish Data'!AE57=1,"Leaving This Month",IF('Fish Data'!AF57=1,"Arriving Next Month",""))))</f>
        <v/>
      </c>
      <c r="F57" s="11" t="s">
        <v>206</v>
      </c>
      <c r="G57" s="11" t="s">
        <v>43</v>
      </c>
      <c r="H57" s="11" t="s">
        <v>99</v>
      </c>
      <c r="I57" s="11" t="s">
        <v>57</v>
      </c>
    </row>
    <row r="58" spans="1:9" ht="50.1" customHeight="1" x14ac:dyDescent="0.25">
      <c r="A58" s="7"/>
      <c r="B58" s="11" t="s">
        <v>32</v>
      </c>
      <c r="C58" s="119" t="b">
        <v>0</v>
      </c>
      <c r="D58" s="118" t="b">
        <v>0</v>
      </c>
      <c r="E58" s="4" t="str">
        <f ca="1">IF('Fish Data'!$BG$28=1,IF('Fish Data'!AC58=1,"Leaving This Month",IF('Fish Data'!AD58=1,"Arriving Next Month","")),IF('Fish Data'!$BG$28=2,IF('Fish Data'!AE58=1,"Leaving This Month",IF('Fish Data'!AF58=1,"Arriving Next Month",""))))</f>
        <v/>
      </c>
      <c r="F58" s="11" t="s">
        <v>203</v>
      </c>
      <c r="G58" s="11" t="s">
        <v>43</v>
      </c>
      <c r="H58" s="11" t="s">
        <v>101</v>
      </c>
      <c r="I58" s="11" t="s">
        <v>59</v>
      </c>
    </row>
    <row r="59" spans="1:9" ht="50.1" customHeight="1" x14ac:dyDescent="0.25">
      <c r="A59" s="7"/>
      <c r="B59" s="6" t="s">
        <v>33</v>
      </c>
      <c r="C59" s="119" t="b">
        <v>0</v>
      </c>
      <c r="D59" s="118" t="b">
        <v>0</v>
      </c>
      <c r="E59" s="4" t="str">
        <f ca="1">IF('Fish Data'!$BG$28=1,IF('Fish Data'!AC59=1,"Leaving This Month",IF('Fish Data'!AD59=1,"Arriving Next Month","")),IF('Fish Data'!$BG$28=2,IF('Fish Data'!AE59=1,"Leaving This Month",IF('Fish Data'!AF59=1,"Arriving Next Month",""))))</f>
        <v/>
      </c>
      <c r="F59" s="6" t="s">
        <v>203</v>
      </c>
      <c r="G59" s="6" t="s">
        <v>42</v>
      </c>
      <c r="H59" s="6" t="s">
        <v>103</v>
      </c>
      <c r="I59" s="6" t="s">
        <v>58</v>
      </c>
    </row>
    <row r="60" spans="1:9" ht="50.1" customHeight="1" x14ac:dyDescent="0.25">
      <c r="A60" s="7"/>
      <c r="B60" s="6" t="s">
        <v>34</v>
      </c>
      <c r="C60" s="119" t="b">
        <v>0</v>
      </c>
      <c r="D60" s="118" t="b">
        <v>0</v>
      </c>
      <c r="E60" s="4" t="str">
        <f ca="1">IF('Fish Data'!$BG$28=1,IF('Fish Data'!AC60=1,"Leaving This Month",IF('Fish Data'!AD60=1,"Arriving Next Month","")),IF('Fish Data'!$BG$28=2,IF('Fish Data'!AE60=1,"Leaving This Month",IF('Fish Data'!AF60=1,"Arriving Next Month",""))))</f>
        <v/>
      </c>
      <c r="F60" s="6" t="s">
        <v>205</v>
      </c>
      <c r="G60" s="6" t="s">
        <v>42</v>
      </c>
      <c r="H60" s="6" t="s">
        <v>103</v>
      </c>
      <c r="I60" s="6" t="s">
        <v>59</v>
      </c>
    </row>
    <row r="61" spans="1:9" ht="50.1" customHeight="1" x14ac:dyDescent="0.25">
      <c r="A61" s="7"/>
      <c r="B61" s="6" t="s">
        <v>35</v>
      </c>
      <c r="C61" s="119" t="b">
        <v>0</v>
      </c>
      <c r="D61" s="118" t="b">
        <v>0</v>
      </c>
      <c r="E61" s="4" t="str">
        <f ca="1">IF('Fish Data'!$BG$28=1,IF('Fish Data'!AC61=1,"Leaving This Month",IF('Fish Data'!AD61=1,"Arriving Next Month","")),IF('Fish Data'!$BG$28=2,IF('Fish Data'!AE61=1,"Leaving This Month",IF('Fish Data'!AF61=1,"Arriving Next Month",""))))</f>
        <v/>
      </c>
      <c r="F61" s="6" t="s">
        <v>203</v>
      </c>
      <c r="G61" s="6" t="s">
        <v>42</v>
      </c>
      <c r="H61" s="6" t="s">
        <v>100</v>
      </c>
      <c r="I61" s="6" t="s">
        <v>58</v>
      </c>
    </row>
    <row r="62" spans="1:9" ht="50.1" customHeight="1" x14ac:dyDescent="0.25">
      <c r="A62" s="7"/>
      <c r="B62" s="6" t="s">
        <v>88</v>
      </c>
      <c r="C62" s="119" t="b">
        <v>0</v>
      </c>
      <c r="D62" s="118" t="b">
        <v>0</v>
      </c>
      <c r="E62" s="4" t="str">
        <f ca="1">IF('Fish Data'!$BG$28=1,IF('Fish Data'!AC62=1,"Leaving This Month",IF('Fish Data'!AD62=1,"Arriving Next Month","")),IF('Fish Data'!$BG$28=2,IF('Fish Data'!AE62=1,"Leaving This Month",IF('Fish Data'!AF62=1,"Arriving Next Month",""))))</f>
        <v/>
      </c>
      <c r="F62" s="6" t="s">
        <v>204</v>
      </c>
      <c r="G62" s="6" t="s">
        <v>42</v>
      </c>
      <c r="H62" s="6" t="s">
        <v>100</v>
      </c>
      <c r="I62" s="6" t="s">
        <v>58</v>
      </c>
    </row>
    <row r="63" spans="1:9" ht="50.1" customHeight="1" x14ac:dyDescent="0.25">
      <c r="A63" s="7"/>
      <c r="B63" s="6" t="s">
        <v>89</v>
      </c>
      <c r="C63" s="119" t="b">
        <v>0</v>
      </c>
      <c r="D63" s="118" t="b">
        <v>0</v>
      </c>
      <c r="E63" s="4" t="str">
        <f ca="1">IF('Fish Data'!$BG$28=1,IF('Fish Data'!AC63=1,"Leaving This Month",IF('Fish Data'!AD63=1,"Arriving Next Month","")),IF('Fish Data'!$BG$28=2,IF('Fish Data'!AE63=1,"Leaving This Month",IF('Fish Data'!AF63=1,"Arriving Next Month",""))))</f>
        <v/>
      </c>
      <c r="F63" s="6" t="s">
        <v>204</v>
      </c>
      <c r="G63" s="6" t="s">
        <v>42</v>
      </c>
      <c r="H63" s="6" t="s">
        <v>99</v>
      </c>
      <c r="I63" s="6" t="s">
        <v>59</v>
      </c>
    </row>
    <row r="64" spans="1:9" ht="50.1" customHeight="1" x14ac:dyDescent="0.25">
      <c r="A64" s="7"/>
      <c r="B64" s="6" t="s">
        <v>36</v>
      </c>
      <c r="C64" s="119" t="b">
        <v>0</v>
      </c>
      <c r="D64" s="118" t="b">
        <v>0</v>
      </c>
      <c r="E64" s="4" t="str">
        <f ca="1">IF('Fish Data'!$BG$28=1,IF('Fish Data'!AC64=1,"Leaving This Month",IF('Fish Data'!AD64=1,"Arriving Next Month","")),IF('Fish Data'!$BG$28=2,IF('Fish Data'!AE64=1,"Leaving This Month",IF('Fish Data'!AF64=1,"Arriving Next Month",""))))</f>
        <v/>
      </c>
      <c r="F64" s="6" t="s">
        <v>203</v>
      </c>
      <c r="G64" s="6" t="s">
        <v>42</v>
      </c>
      <c r="H64" s="6" t="s">
        <v>100</v>
      </c>
      <c r="I64" s="6" t="s">
        <v>58</v>
      </c>
    </row>
    <row r="65" spans="1:9" ht="50.1" customHeight="1" x14ac:dyDescent="0.25">
      <c r="A65" s="7"/>
      <c r="B65" s="6" t="s">
        <v>37</v>
      </c>
      <c r="C65" s="119" t="b">
        <v>0</v>
      </c>
      <c r="D65" s="118" t="b">
        <v>0</v>
      </c>
      <c r="E65" s="4" t="str">
        <f ca="1">IF('Fish Data'!$BG$28=1,IF('Fish Data'!AC65=1,"Leaving This Month",IF('Fish Data'!AD65=1,"Arriving Next Month","")),IF('Fish Data'!$BG$28=2,IF('Fish Data'!AE65=1,"Leaving This Month",IF('Fish Data'!AF65=1,"Arriving Next Month",""))))</f>
        <v/>
      </c>
      <c r="F65" s="6" t="s">
        <v>203</v>
      </c>
      <c r="G65" s="6" t="s">
        <v>42</v>
      </c>
      <c r="H65" s="6" t="s">
        <v>99</v>
      </c>
      <c r="I65" s="6" t="s">
        <v>56</v>
      </c>
    </row>
    <row r="66" spans="1:9" ht="50.1" customHeight="1" x14ac:dyDescent="0.25">
      <c r="A66" s="7"/>
      <c r="B66" s="6" t="s">
        <v>38</v>
      </c>
      <c r="C66" s="119" t="b">
        <v>0</v>
      </c>
      <c r="D66" s="118" t="b">
        <v>0</v>
      </c>
      <c r="E66" s="4" t="str">
        <f ca="1">IF('Fish Data'!$BG$28=1,IF('Fish Data'!AC66=1,"Leaving This Month",IF('Fish Data'!AD66=1,"Arriving Next Month","")),IF('Fish Data'!$BG$28=2,IF('Fish Data'!AE66=1,"Leaving This Month",IF('Fish Data'!AF66=1,"Arriving Next Month",""))))</f>
        <v/>
      </c>
      <c r="F66" s="6" t="s">
        <v>203</v>
      </c>
      <c r="G66" s="6" t="s">
        <v>42</v>
      </c>
      <c r="H66" s="6" t="s">
        <v>100</v>
      </c>
      <c r="I66" s="6" t="s">
        <v>58</v>
      </c>
    </row>
    <row r="67" spans="1:9" ht="50.1" customHeight="1" x14ac:dyDescent="0.25">
      <c r="A67" s="7"/>
      <c r="B67" s="6" t="s">
        <v>39</v>
      </c>
      <c r="C67" s="119" t="b">
        <v>0</v>
      </c>
      <c r="D67" s="118" t="b">
        <v>0</v>
      </c>
      <c r="E67" s="4" t="str">
        <f ca="1">IF('Fish Data'!$BG$28=1,IF('Fish Data'!AC67=1,"Leaving This Month",IF('Fish Data'!AD67=1,"Arriving Next Month","")),IF('Fish Data'!$BG$28=2,IF('Fish Data'!AE67=1,"Leaving This Month",IF('Fish Data'!AF67=1,"Arriving Next Month",""))))</f>
        <v/>
      </c>
      <c r="F67" s="6" t="s">
        <v>203</v>
      </c>
      <c r="G67" s="6" t="s">
        <v>42</v>
      </c>
      <c r="H67" s="6" t="s">
        <v>99</v>
      </c>
      <c r="I67" s="6" t="s">
        <v>58</v>
      </c>
    </row>
    <row r="68" spans="1:9" ht="50.1" customHeight="1" x14ac:dyDescent="0.25">
      <c r="A68" s="7"/>
      <c r="B68" s="6" t="s">
        <v>40</v>
      </c>
      <c r="C68" s="119" t="b">
        <v>0</v>
      </c>
      <c r="D68" s="118" t="b">
        <v>0</v>
      </c>
      <c r="E68" s="4" t="str">
        <f ca="1">IF('Fish Data'!$BG$28=1,IF('Fish Data'!AC68=1,"Leaving This Month",IF('Fish Data'!AD68=1,"Arriving Next Month","")),IF('Fish Data'!$BG$28=2,IF('Fish Data'!AE68=1,"Leaving This Month",IF('Fish Data'!AF68=1,"Arriving Next Month",""))))</f>
        <v/>
      </c>
      <c r="F68" s="6" t="s">
        <v>205</v>
      </c>
      <c r="G68" s="6" t="s">
        <v>42</v>
      </c>
      <c r="H68" s="6" t="s">
        <v>103</v>
      </c>
      <c r="I68" s="6" t="s">
        <v>58</v>
      </c>
    </row>
    <row r="69" spans="1:9" ht="50.1" customHeight="1" x14ac:dyDescent="0.25">
      <c r="A69" s="7"/>
      <c r="B69" s="6" t="s">
        <v>90</v>
      </c>
      <c r="C69" s="119" t="b">
        <v>0</v>
      </c>
      <c r="D69" s="118" t="b">
        <v>0</v>
      </c>
      <c r="E69" s="4" t="str">
        <f ca="1">IF('Fish Data'!$BG$28=1,IF('Fish Data'!AC69=1,"Leaving This Month",IF('Fish Data'!AD69=1,"Arriving Next Month","")),IF('Fish Data'!$BG$28=2,IF('Fish Data'!AE69=1,"Leaving This Month",IF('Fish Data'!AF69=1,"Arriving Next Month",""))))</f>
        <v>Arriving Next Month</v>
      </c>
      <c r="F69" s="6" t="s">
        <v>204</v>
      </c>
      <c r="G69" s="6" t="s">
        <v>42</v>
      </c>
      <c r="H69" s="6" t="s">
        <v>103</v>
      </c>
      <c r="I69" s="6" t="s">
        <v>57</v>
      </c>
    </row>
    <row r="70" spans="1:9" ht="50.1" customHeight="1" x14ac:dyDescent="0.25">
      <c r="A70" s="7"/>
      <c r="B70" s="6" t="s">
        <v>41</v>
      </c>
      <c r="C70" s="119" t="b">
        <v>0</v>
      </c>
      <c r="D70" s="118" t="b">
        <v>0</v>
      </c>
      <c r="E70" s="4" t="str">
        <f ca="1">IF('Fish Data'!$BG$28=1,IF('Fish Data'!AC70=1,"Leaving This Month",IF('Fish Data'!AD70=1,"Arriving Next Month","")),IF('Fish Data'!$BG$28=2,IF('Fish Data'!AE70=1,"Leaving This Month",IF('Fish Data'!AF70=1,"Arriving Next Month",""))))</f>
        <v>Arriving Next Month</v>
      </c>
      <c r="F70" s="6" t="s">
        <v>205</v>
      </c>
      <c r="G70" s="6" t="s">
        <v>42</v>
      </c>
      <c r="H70" s="6" t="s">
        <v>101</v>
      </c>
      <c r="I70" s="6" t="s">
        <v>57</v>
      </c>
    </row>
    <row r="71" spans="1:9" ht="50.1" customHeight="1" x14ac:dyDescent="0.25">
      <c r="A71" s="7"/>
      <c r="B71" s="11" t="s">
        <v>45</v>
      </c>
      <c r="C71" s="119" t="b">
        <v>0</v>
      </c>
      <c r="D71" s="118" t="b">
        <v>0</v>
      </c>
      <c r="E71" s="4" t="str">
        <f ca="1">IF('Fish Data'!$BG$28=1,IF('Fish Data'!AC71=1,"Leaving This Month",IF('Fish Data'!AD71=1,"Arriving Next Month","")),IF('Fish Data'!$BG$28=2,IF('Fish Data'!AE71=1,"Leaving This Month",IF('Fish Data'!AF71=1,"Arriving Next Month",""))))</f>
        <v/>
      </c>
      <c r="F71" s="11" t="s">
        <v>203</v>
      </c>
      <c r="G71" s="11" t="s">
        <v>47</v>
      </c>
      <c r="H71" s="11" t="s">
        <v>103</v>
      </c>
      <c r="I71" s="11" t="s">
        <v>58</v>
      </c>
    </row>
    <row r="72" spans="1:9" ht="50.1" customHeight="1" x14ac:dyDescent="0.25">
      <c r="A72" s="7"/>
      <c r="B72" s="11" t="s">
        <v>91</v>
      </c>
      <c r="C72" s="119" t="b">
        <v>0</v>
      </c>
      <c r="D72" s="118" t="b">
        <v>0</v>
      </c>
      <c r="E72" s="4" t="str">
        <f ca="1">IF('Fish Data'!$BG$28=1,IF('Fish Data'!AC72=1,"Leaving This Month",IF('Fish Data'!AD72=1,"Arriving Next Month","")),IF('Fish Data'!$BG$28=2,IF('Fish Data'!AE72=1,"Leaving This Month",IF('Fish Data'!AF72=1,"Arriving Next Month",""))))</f>
        <v/>
      </c>
      <c r="F72" s="11" t="s">
        <v>203</v>
      </c>
      <c r="G72" s="11" t="s">
        <v>47</v>
      </c>
      <c r="H72" s="11" t="s">
        <v>103</v>
      </c>
      <c r="I72" s="11" t="s">
        <v>58</v>
      </c>
    </row>
    <row r="73" spans="1:9" ht="50.1" customHeight="1" x14ac:dyDescent="0.25">
      <c r="A73" s="7"/>
      <c r="B73" s="11" t="s">
        <v>46</v>
      </c>
      <c r="C73" s="119" t="b">
        <v>0</v>
      </c>
      <c r="D73" s="118" t="b">
        <v>0</v>
      </c>
      <c r="E73" s="4" t="str">
        <f ca="1">IF('Fish Data'!$BG$28=1,IF('Fish Data'!AC73=1,"Leaving This Month",IF('Fish Data'!AD73=1,"Arriving Next Month","")),IF('Fish Data'!$BG$28=2,IF('Fish Data'!AE73=1,"Leaving This Month",IF('Fish Data'!AF73=1,"Arriving Next Month",""))))</f>
        <v/>
      </c>
      <c r="F73" s="11" t="s">
        <v>203</v>
      </c>
      <c r="G73" s="11" t="s">
        <v>47</v>
      </c>
      <c r="H73" s="11" t="s">
        <v>101</v>
      </c>
      <c r="I73" s="11" t="s">
        <v>59</v>
      </c>
    </row>
    <row r="74" spans="1:9" ht="50.1" customHeight="1" x14ac:dyDescent="0.25">
      <c r="A74" s="7"/>
      <c r="B74" s="6" t="s">
        <v>92</v>
      </c>
      <c r="C74" s="119" t="b">
        <v>0</v>
      </c>
      <c r="D74" s="118" t="b">
        <v>0</v>
      </c>
      <c r="E74" s="4" t="str">
        <f ca="1">IF('Fish Data'!$BG$28=1,IF('Fish Data'!AC74=1,"Leaving This Month",IF('Fish Data'!AD74=1,"Arriving Next Month","")),IF('Fish Data'!$BG$28=2,IF('Fish Data'!AE74=1,"Leaving This Month",IF('Fish Data'!AF74=1,"Arriving Next Month",""))))</f>
        <v/>
      </c>
      <c r="F74" s="6" t="s">
        <v>205</v>
      </c>
      <c r="G74" s="6" t="s">
        <v>50</v>
      </c>
      <c r="H74" s="6" t="s">
        <v>102</v>
      </c>
      <c r="I74" s="6" t="s">
        <v>59</v>
      </c>
    </row>
    <row r="75" spans="1:9" ht="50.1" customHeight="1" x14ac:dyDescent="0.25">
      <c r="A75" s="7"/>
      <c r="B75" s="6" t="s">
        <v>48</v>
      </c>
      <c r="C75" s="119" t="b">
        <v>0</v>
      </c>
      <c r="D75" s="118" t="b">
        <v>0</v>
      </c>
      <c r="E75" s="4" t="str">
        <f ca="1">IF('Fish Data'!$BG$28=1,IF('Fish Data'!AC75=1,"Leaving This Month",IF('Fish Data'!AD75=1,"Arriving Next Month","")),IF('Fish Data'!$BG$28=2,IF('Fish Data'!AE75=1,"Leaving This Month",IF('Fish Data'!AF75=1,"Arriving Next Month",""))))</f>
        <v/>
      </c>
      <c r="F75" s="6" t="s">
        <v>205</v>
      </c>
      <c r="G75" s="6" t="s">
        <v>50</v>
      </c>
      <c r="H75" s="6" t="s">
        <v>102</v>
      </c>
      <c r="I75" s="6" t="s">
        <v>59</v>
      </c>
    </row>
    <row r="76" spans="1:9" ht="50.1" customHeight="1" x14ac:dyDescent="0.25">
      <c r="A76" s="7"/>
      <c r="B76" s="6" t="s">
        <v>93</v>
      </c>
      <c r="C76" s="119" t="b">
        <v>0</v>
      </c>
      <c r="D76" s="118" t="b">
        <v>0</v>
      </c>
      <c r="E76" s="4" t="str">
        <f ca="1">IF('Fish Data'!$BG$28=1,IF('Fish Data'!AC76=1,"Leaving This Month",IF('Fish Data'!AD76=1,"Arriving Next Month","")),IF('Fish Data'!$BG$28=2,IF('Fish Data'!AE76=1,"Leaving This Month",IF('Fish Data'!AF76=1,"Arriving Next Month",""))))</f>
        <v>Leaving This Month</v>
      </c>
      <c r="F76" s="6" t="s">
        <v>205</v>
      </c>
      <c r="G76" s="6" t="s">
        <v>50</v>
      </c>
      <c r="H76" s="6" t="s">
        <v>102</v>
      </c>
      <c r="I76" s="6" t="s">
        <v>57</v>
      </c>
    </row>
    <row r="77" spans="1:9" ht="50.1" customHeight="1" x14ac:dyDescent="0.25">
      <c r="A77" s="7"/>
      <c r="B77" s="6" t="s">
        <v>49</v>
      </c>
      <c r="C77" s="119" t="b">
        <v>0</v>
      </c>
      <c r="D77" s="118" t="b">
        <v>0</v>
      </c>
      <c r="E77" s="4" t="str">
        <f ca="1">IF('Fish Data'!$BG$28=1,IF('Fish Data'!AC77=1,"Leaving This Month",IF('Fish Data'!AD77=1,"Arriving Next Month","")),IF('Fish Data'!$BG$28=2,IF('Fish Data'!AE77=1,"Leaving This Month",IF('Fish Data'!AF77=1,"Arriving Next Month",""))))</f>
        <v/>
      </c>
      <c r="F77" s="6" t="s">
        <v>205</v>
      </c>
      <c r="G77" s="6" t="s">
        <v>50</v>
      </c>
      <c r="H77" s="6" t="s">
        <v>101</v>
      </c>
      <c r="I77" s="6" t="s">
        <v>57</v>
      </c>
    </row>
    <row r="78" spans="1:9" ht="50.1" customHeight="1" x14ac:dyDescent="0.25">
      <c r="A78" s="7"/>
      <c r="B78" s="11" t="s">
        <v>51</v>
      </c>
      <c r="C78" s="119" t="b">
        <v>0</v>
      </c>
      <c r="D78" s="118" t="b">
        <v>0</v>
      </c>
      <c r="E78" s="4" t="str">
        <f ca="1">IF('Fish Data'!$BG$28=1,IF('Fish Data'!AC78=1,"Leaving This Month",IF('Fish Data'!AD78=1,"Arriving Next Month","")),IF('Fish Data'!$BG$28=2,IF('Fish Data'!AE78=1,"Leaving This Month",IF('Fish Data'!AF78=1,"Arriving Next Month",""))))</f>
        <v/>
      </c>
      <c r="F78" s="11" t="s">
        <v>203</v>
      </c>
      <c r="G78" s="11" t="s">
        <v>52</v>
      </c>
      <c r="H78" s="11" t="s">
        <v>101</v>
      </c>
      <c r="I78" s="11" t="s">
        <v>57</v>
      </c>
    </row>
    <row r="79" spans="1:9" ht="50.1" customHeight="1" x14ac:dyDescent="0.25">
      <c r="A79" s="7"/>
      <c r="B79" s="11" t="s">
        <v>94</v>
      </c>
      <c r="C79" s="119" t="b">
        <v>0</v>
      </c>
      <c r="D79" s="118" t="b">
        <v>0</v>
      </c>
      <c r="E79" s="4" t="str">
        <f ca="1">IF('Fish Data'!$BG$28=1,IF('Fish Data'!AC79=1,"Leaving This Month",IF('Fish Data'!AD79=1,"Arriving Next Month","")),IF('Fish Data'!$BG$28=2,IF('Fish Data'!AE79=1,"Leaving This Month",IF('Fish Data'!AF79=1,"Arriving Next Month",""))))</f>
        <v/>
      </c>
      <c r="F79" s="11" t="s">
        <v>203</v>
      </c>
      <c r="G79" s="11" t="s">
        <v>52</v>
      </c>
      <c r="H79" s="11" t="s">
        <v>101</v>
      </c>
      <c r="I79" s="11" t="s">
        <v>57</v>
      </c>
    </row>
    <row r="80" spans="1:9" ht="50.1" customHeight="1" x14ac:dyDescent="0.25">
      <c r="A80" s="7"/>
      <c r="B80" s="11" t="s">
        <v>95</v>
      </c>
      <c r="C80" s="119" t="b">
        <v>0</v>
      </c>
      <c r="D80" s="118" t="b">
        <v>0</v>
      </c>
      <c r="E80" s="4" t="str">
        <f ca="1">IF('Fish Data'!$BG$28=1,IF('Fish Data'!AC80=1,"Leaving This Month",IF('Fish Data'!AD80=1,"Arriving Next Month","")),IF('Fish Data'!$BG$28=2,IF('Fish Data'!AE80=1,"Leaving This Month",IF('Fish Data'!AF80=1,"Arriving Next Month",""))))</f>
        <v/>
      </c>
      <c r="F80" s="11" t="s">
        <v>203</v>
      </c>
      <c r="G80" s="11" t="s">
        <v>52</v>
      </c>
      <c r="H80" s="11" t="s">
        <v>103</v>
      </c>
      <c r="I80" s="11" t="s">
        <v>57</v>
      </c>
    </row>
    <row r="81" spans="1:11" ht="50.1" customHeight="1" thickBot="1" x14ac:dyDescent="0.3">
      <c r="A81" s="7"/>
      <c r="B81" s="11" t="s">
        <v>96</v>
      </c>
      <c r="C81" s="115" t="b">
        <v>0</v>
      </c>
      <c r="D81" s="120" t="b">
        <v>0</v>
      </c>
      <c r="E81" s="8" t="str">
        <f ca="1">IF('Fish Data'!$BG$28=1,IF('Fish Data'!AC81=1,"Leaving This Month",IF('Fish Data'!AD81=1,"Arriving Next Month","")),IF('Fish Data'!$BG$28=2,IF('Fish Data'!AE81=1,"Leaving This Month",IF('Fish Data'!AF81=1,"Arriving Next Month",""))))</f>
        <v/>
      </c>
      <c r="F81" s="11" t="s">
        <v>203</v>
      </c>
      <c r="G81" s="11" t="s">
        <v>52</v>
      </c>
      <c r="H81" s="11" t="s">
        <v>101</v>
      </c>
      <c r="I81" s="11" t="s">
        <v>57</v>
      </c>
      <c r="J81" s="156"/>
      <c r="K81" s="157"/>
    </row>
  </sheetData>
  <sheetProtection algorithmName="SHA-512" hashValue="QvWqODkiq863BwRssp6CdEpBQ9g0SQIFN9uWqAjB7psJoTQfhTZQtj4FCHXIVvZwdA9IMcH6842+qK5SST03qQ==" saltValue="9ROuViTMIY4qHXAa5ND8pA==" spinCount="100000" sheet="1" objects="1" scenarios="1" selectLockedCells="1" selectUnlockedCells="1"/>
  <mergeCells count="1">
    <mergeCell ref="J1:K1"/>
  </mergeCells>
  <conditionalFormatting sqref="C2:D81">
    <cfRule type="containsText" dxfId="5" priority="7" operator="containsText" text="TRUE">
      <formula>NOT(ISERROR(SEARCH("TRUE",C2)))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0" r:id="rId4" name="Check Box 32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</xdr:row>
                    <xdr:rowOff>190500</xdr:rowOff>
                  </from>
                  <to>
                    <xdr:col>2</xdr:col>
                    <xdr:colOff>552450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5" name="Check Box 32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</xdr:row>
                    <xdr:rowOff>190500</xdr:rowOff>
                  </from>
                  <to>
                    <xdr:col>2</xdr:col>
                    <xdr:colOff>552450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6" name="Check Box 32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</xdr:row>
                    <xdr:rowOff>190500</xdr:rowOff>
                  </from>
                  <to>
                    <xdr:col>2</xdr:col>
                    <xdr:colOff>552450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7" name="Check Box 33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</xdr:row>
                    <xdr:rowOff>190500</xdr:rowOff>
                  </from>
                  <to>
                    <xdr:col>2</xdr:col>
                    <xdr:colOff>552450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8" name="Check Box 33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</xdr:row>
                    <xdr:rowOff>190500</xdr:rowOff>
                  </from>
                  <to>
                    <xdr:col>2</xdr:col>
                    <xdr:colOff>552450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9" name="Check Box 33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</xdr:row>
                    <xdr:rowOff>190500</xdr:rowOff>
                  </from>
                  <to>
                    <xdr:col>2</xdr:col>
                    <xdr:colOff>552450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10" name="Check Box 33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8</xdr:row>
                    <xdr:rowOff>190500</xdr:rowOff>
                  </from>
                  <to>
                    <xdr:col>2</xdr:col>
                    <xdr:colOff>552450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11" name="Check Box 33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9</xdr:row>
                    <xdr:rowOff>190500</xdr:rowOff>
                  </from>
                  <to>
                    <xdr:col>2</xdr:col>
                    <xdr:colOff>552450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12" name="Check Box 33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10</xdr:row>
                    <xdr:rowOff>190500</xdr:rowOff>
                  </from>
                  <to>
                    <xdr:col>2</xdr:col>
                    <xdr:colOff>552450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13" name="Check Box 33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11</xdr:row>
                    <xdr:rowOff>190500</xdr:rowOff>
                  </from>
                  <to>
                    <xdr:col>2</xdr:col>
                    <xdr:colOff>552450</xdr:colOff>
                    <xdr:row>11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14" name="Check Box 33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12</xdr:row>
                    <xdr:rowOff>190500</xdr:rowOff>
                  </from>
                  <to>
                    <xdr:col>2</xdr:col>
                    <xdr:colOff>552450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15" name="Check Box 33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13</xdr:row>
                    <xdr:rowOff>190500</xdr:rowOff>
                  </from>
                  <to>
                    <xdr:col>2</xdr:col>
                    <xdr:colOff>552450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16" name="Check Box 33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14</xdr:row>
                    <xdr:rowOff>190500</xdr:rowOff>
                  </from>
                  <to>
                    <xdr:col>2</xdr:col>
                    <xdr:colOff>552450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17" name="Check Box 34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15</xdr:row>
                    <xdr:rowOff>190500</xdr:rowOff>
                  </from>
                  <to>
                    <xdr:col>2</xdr:col>
                    <xdr:colOff>552450</xdr:colOff>
                    <xdr:row>15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18" name="Check Box 34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16</xdr:row>
                    <xdr:rowOff>190500</xdr:rowOff>
                  </from>
                  <to>
                    <xdr:col>2</xdr:col>
                    <xdr:colOff>552450</xdr:colOff>
                    <xdr:row>16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19" name="Check Box 34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17</xdr:row>
                    <xdr:rowOff>190500</xdr:rowOff>
                  </from>
                  <to>
                    <xdr:col>2</xdr:col>
                    <xdr:colOff>552450</xdr:colOff>
                    <xdr:row>17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0" name="Check Box 34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18</xdr:row>
                    <xdr:rowOff>190500</xdr:rowOff>
                  </from>
                  <to>
                    <xdr:col>2</xdr:col>
                    <xdr:colOff>552450</xdr:colOff>
                    <xdr:row>18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1" name="Check Box 34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19</xdr:row>
                    <xdr:rowOff>190500</xdr:rowOff>
                  </from>
                  <to>
                    <xdr:col>2</xdr:col>
                    <xdr:colOff>552450</xdr:colOff>
                    <xdr:row>19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2" name="Check Box 34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20</xdr:row>
                    <xdr:rowOff>190500</xdr:rowOff>
                  </from>
                  <to>
                    <xdr:col>2</xdr:col>
                    <xdr:colOff>552450</xdr:colOff>
                    <xdr:row>20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3" name="Check Box 34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21</xdr:row>
                    <xdr:rowOff>190500</xdr:rowOff>
                  </from>
                  <to>
                    <xdr:col>2</xdr:col>
                    <xdr:colOff>552450</xdr:colOff>
                    <xdr:row>21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4" name="Check Box 34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22</xdr:row>
                    <xdr:rowOff>190500</xdr:rowOff>
                  </from>
                  <to>
                    <xdr:col>2</xdr:col>
                    <xdr:colOff>552450</xdr:colOff>
                    <xdr:row>22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5" name="Check Box 34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23</xdr:row>
                    <xdr:rowOff>190500</xdr:rowOff>
                  </from>
                  <to>
                    <xdr:col>2</xdr:col>
                    <xdr:colOff>552450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6" name="Check Box 34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24</xdr:row>
                    <xdr:rowOff>190500</xdr:rowOff>
                  </from>
                  <to>
                    <xdr:col>2</xdr:col>
                    <xdr:colOff>552450</xdr:colOff>
                    <xdr:row>24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" name="Check Box 35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25</xdr:row>
                    <xdr:rowOff>190500</xdr:rowOff>
                  </from>
                  <to>
                    <xdr:col>2</xdr:col>
                    <xdr:colOff>552450</xdr:colOff>
                    <xdr:row>25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8" name="Check Box 35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26</xdr:row>
                    <xdr:rowOff>190500</xdr:rowOff>
                  </from>
                  <to>
                    <xdr:col>2</xdr:col>
                    <xdr:colOff>552450</xdr:colOff>
                    <xdr:row>26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9" name="Check Box 35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27</xdr:row>
                    <xdr:rowOff>190500</xdr:rowOff>
                  </from>
                  <to>
                    <xdr:col>2</xdr:col>
                    <xdr:colOff>552450</xdr:colOff>
                    <xdr:row>27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0" name="Check Box 35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28</xdr:row>
                    <xdr:rowOff>190500</xdr:rowOff>
                  </from>
                  <to>
                    <xdr:col>2</xdr:col>
                    <xdr:colOff>552450</xdr:colOff>
                    <xdr:row>28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1" name="Check Box 35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29</xdr:row>
                    <xdr:rowOff>190500</xdr:rowOff>
                  </from>
                  <to>
                    <xdr:col>2</xdr:col>
                    <xdr:colOff>552450</xdr:colOff>
                    <xdr:row>29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2" name="Check Box 35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30</xdr:row>
                    <xdr:rowOff>190500</xdr:rowOff>
                  </from>
                  <to>
                    <xdr:col>2</xdr:col>
                    <xdr:colOff>552450</xdr:colOff>
                    <xdr:row>30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3" name="Check Box 35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31</xdr:row>
                    <xdr:rowOff>190500</xdr:rowOff>
                  </from>
                  <to>
                    <xdr:col>2</xdr:col>
                    <xdr:colOff>552450</xdr:colOff>
                    <xdr:row>31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4" name="Check Box 35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32</xdr:row>
                    <xdr:rowOff>190500</xdr:rowOff>
                  </from>
                  <to>
                    <xdr:col>2</xdr:col>
                    <xdr:colOff>552450</xdr:colOff>
                    <xdr:row>32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5" name="Check Box 35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33</xdr:row>
                    <xdr:rowOff>190500</xdr:rowOff>
                  </from>
                  <to>
                    <xdr:col>2</xdr:col>
                    <xdr:colOff>552450</xdr:colOff>
                    <xdr:row>33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6" name="Check Box 35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34</xdr:row>
                    <xdr:rowOff>190500</xdr:rowOff>
                  </from>
                  <to>
                    <xdr:col>2</xdr:col>
                    <xdr:colOff>552450</xdr:colOff>
                    <xdr:row>34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7" name="Check Box 36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35</xdr:row>
                    <xdr:rowOff>190500</xdr:rowOff>
                  </from>
                  <to>
                    <xdr:col>2</xdr:col>
                    <xdr:colOff>552450</xdr:colOff>
                    <xdr:row>35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8" name="Check Box 36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36</xdr:row>
                    <xdr:rowOff>190500</xdr:rowOff>
                  </from>
                  <to>
                    <xdr:col>2</xdr:col>
                    <xdr:colOff>552450</xdr:colOff>
                    <xdr:row>36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9" name="Check Box 36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37</xdr:row>
                    <xdr:rowOff>190500</xdr:rowOff>
                  </from>
                  <to>
                    <xdr:col>2</xdr:col>
                    <xdr:colOff>552450</xdr:colOff>
                    <xdr:row>37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40" name="Check Box 36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38</xdr:row>
                    <xdr:rowOff>190500</xdr:rowOff>
                  </from>
                  <to>
                    <xdr:col>2</xdr:col>
                    <xdr:colOff>552450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41" name="Check Box 36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39</xdr:row>
                    <xdr:rowOff>190500</xdr:rowOff>
                  </from>
                  <to>
                    <xdr:col>2</xdr:col>
                    <xdr:colOff>552450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42" name="Check Box 36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40</xdr:row>
                    <xdr:rowOff>190500</xdr:rowOff>
                  </from>
                  <to>
                    <xdr:col>2</xdr:col>
                    <xdr:colOff>552450</xdr:colOff>
                    <xdr:row>40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43" name="Check Box 36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41</xdr:row>
                    <xdr:rowOff>190500</xdr:rowOff>
                  </from>
                  <to>
                    <xdr:col>2</xdr:col>
                    <xdr:colOff>552450</xdr:colOff>
                    <xdr:row>41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44" name="Check Box 36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42</xdr:row>
                    <xdr:rowOff>190500</xdr:rowOff>
                  </from>
                  <to>
                    <xdr:col>2</xdr:col>
                    <xdr:colOff>552450</xdr:colOff>
                    <xdr:row>42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45" name="Check Box 36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43</xdr:row>
                    <xdr:rowOff>190500</xdr:rowOff>
                  </from>
                  <to>
                    <xdr:col>2</xdr:col>
                    <xdr:colOff>552450</xdr:colOff>
                    <xdr:row>43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46" name="Check Box 36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44</xdr:row>
                    <xdr:rowOff>190500</xdr:rowOff>
                  </from>
                  <to>
                    <xdr:col>2</xdr:col>
                    <xdr:colOff>552450</xdr:colOff>
                    <xdr:row>44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47" name="Check Box 37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45</xdr:row>
                    <xdr:rowOff>190500</xdr:rowOff>
                  </from>
                  <to>
                    <xdr:col>2</xdr:col>
                    <xdr:colOff>552450</xdr:colOff>
                    <xdr:row>45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48" name="Check Box 37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46</xdr:row>
                    <xdr:rowOff>190500</xdr:rowOff>
                  </from>
                  <to>
                    <xdr:col>2</xdr:col>
                    <xdr:colOff>552450</xdr:colOff>
                    <xdr:row>46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49" name="Check Box 37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47</xdr:row>
                    <xdr:rowOff>190500</xdr:rowOff>
                  </from>
                  <to>
                    <xdr:col>2</xdr:col>
                    <xdr:colOff>552450</xdr:colOff>
                    <xdr:row>47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50" name="Check Box 37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48</xdr:row>
                    <xdr:rowOff>190500</xdr:rowOff>
                  </from>
                  <to>
                    <xdr:col>2</xdr:col>
                    <xdr:colOff>552450</xdr:colOff>
                    <xdr:row>48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51" name="Check Box 37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49</xdr:row>
                    <xdr:rowOff>190500</xdr:rowOff>
                  </from>
                  <to>
                    <xdr:col>2</xdr:col>
                    <xdr:colOff>552450</xdr:colOff>
                    <xdr:row>49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52" name="Check Box 37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50</xdr:row>
                    <xdr:rowOff>190500</xdr:rowOff>
                  </from>
                  <to>
                    <xdr:col>2</xdr:col>
                    <xdr:colOff>552450</xdr:colOff>
                    <xdr:row>50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53" name="Check Box 37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51</xdr:row>
                    <xdr:rowOff>190500</xdr:rowOff>
                  </from>
                  <to>
                    <xdr:col>2</xdr:col>
                    <xdr:colOff>552450</xdr:colOff>
                    <xdr:row>51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54" name="Check Box 37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52</xdr:row>
                    <xdr:rowOff>190500</xdr:rowOff>
                  </from>
                  <to>
                    <xdr:col>2</xdr:col>
                    <xdr:colOff>552450</xdr:colOff>
                    <xdr:row>52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55" name="Check Box 37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53</xdr:row>
                    <xdr:rowOff>190500</xdr:rowOff>
                  </from>
                  <to>
                    <xdr:col>2</xdr:col>
                    <xdr:colOff>552450</xdr:colOff>
                    <xdr:row>53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56" name="Check Box 37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54</xdr:row>
                    <xdr:rowOff>190500</xdr:rowOff>
                  </from>
                  <to>
                    <xdr:col>2</xdr:col>
                    <xdr:colOff>552450</xdr:colOff>
                    <xdr:row>54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57" name="Check Box 38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55</xdr:row>
                    <xdr:rowOff>190500</xdr:rowOff>
                  </from>
                  <to>
                    <xdr:col>2</xdr:col>
                    <xdr:colOff>552450</xdr:colOff>
                    <xdr:row>55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58" name="Check Box 38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56</xdr:row>
                    <xdr:rowOff>190500</xdr:rowOff>
                  </from>
                  <to>
                    <xdr:col>2</xdr:col>
                    <xdr:colOff>552450</xdr:colOff>
                    <xdr:row>56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59" name="Check Box 38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57</xdr:row>
                    <xdr:rowOff>190500</xdr:rowOff>
                  </from>
                  <to>
                    <xdr:col>2</xdr:col>
                    <xdr:colOff>552450</xdr:colOff>
                    <xdr:row>57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60" name="Check Box 38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58</xdr:row>
                    <xdr:rowOff>190500</xdr:rowOff>
                  </from>
                  <to>
                    <xdr:col>2</xdr:col>
                    <xdr:colOff>552450</xdr:colOff>
                    <xdr:row>58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61" name="Check Box 38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59</xdr:row>
                    <xdr:rowOff>190500</xdr:rowOff>
                  </from>
                  <to>
                    <xdr:col>2</xdr:col>
                    <xdr:colOff>552450</xdr:colOff>
                    <xdr:row>59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62" name="Check Box 38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60</xdr:row>
                    <xdr:rowOff>190500</xdr:rowOff>
                  </from>
                  <to>
                    <xdr:col>2</xdr:col>
                    <xdr:colOff>552450</xdr:colOff>
                    <xdr:row>60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63" name="Check Box 38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61</xdr:row>
                    <xdr:rowOff>190500</xdr:rowOff>
                  </from>
                  <to>
                    <xdr:col>2</xdr:col>
                    <xdr:colOff>552450</xdr:colOff>
                    <xdr:row>61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64" name="Check Box 38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62</xdr:row>
                    <xdr:rowOff>190500</xdr:rowOff>
                  </from>
                  <to>
                    <xdr:col>2</xdr:col>
                    <xdr:colOff>552450</xdr:colOff>
                    <xdr:row>62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65" name="Check Box 38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63</xdr:row>
                    <xdr:rowOff>190500</xdr:rowOff>
                  </from>
                  <to>
                    <xdr:col>2</xdr:col>
                    <xdr:colOff>552450</xdr:colOff>
                    <xdr:row>63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66" name="Check Box 38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64</xdr:row>
                    <xdr:rowOff>190500</xdr:rowOff>
                  </from>
                  <to>
                    <xdr:col>2</xdr:col>
                    <xdr:colOff>552450</xdr:colOff>
                    <xdr:row>64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67" name="Check Box 39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65</xdr:row>
                    <xdr:rowOff>190500</xdr:rowOff>
                  </from>
                  <to>
                    <xdr:col>2</xdr:col>
                    <xdr:colOff>552450</xdr:colOff>
                    <xdr:row>65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68" name="Check Box 39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66</xdr:row>
                    <xdr:rowOff>190500</xdr:rowOff>
                  </from>
                  <to>
                    <xdr:col>2</xdr:col>
                    <xdr:colOff>552450</xdr:colOff>
                    <xdr:row>66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69" name="Check Box 39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67</xdr:row>
                    <xdr:rowOff>190500</xdr:rowOff>
                  </from>
                  <to>
                    <xdr:col>2</xdr:col>
                    <xdr:colOff>552450</xdr:colOff>
                    <xdr:row>67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70" name="Check Box 39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68</xdr:row>
                    <xdr:rowOff>190500</xdr:rowOff>
                  </from>
                  <to>
                    <xdr:col>2</xdr:col>
                    <xdr:colOff>552450</xdr:colOff>
                    <xdr:row>68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71" name="Check Box 39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69</xdr:row>
                    <xdr:rowOff>190500</xdr:rowOff>
                  </from>
                  <to>
                    <xdr:col>2</xdr:col>
                    <xdr:colOff>552450</xdr:colOff>
                    <xdr:row>69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72" name="Check Box 39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70</xdr:row>
                    <xdr:rowOff>190500</xdr:rowOff>
                  </from>
                  <to>
                    <xdr:col>2</xdr:col>
                    <xdr:colOff>552450</xdr:colOff>
                    <xdr:row>70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73" name="Check Box 396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71</xdr:row>
                    <xdr:rowOff>190500</xdr:rowOff>
                  </from>
                  <to>
                    <xdr:col>2</xdr:col>
                    <xdr:colOff>552450</xdr:colOff>
                    <xdr:row>71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74" name="Check Box 397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72</xdr:row>
                    <xdr:rowOff>190500</xdr:rowOff>
                  </from>
                  <to>
                    <xdr:col>2</xdr:col>
                    <xdr:colOff>552450</xdr:colOff>
                    <xdr:row>72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75" name="Check Box 39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73</xdr:row>
                    <xdr:rowOff>190500</xdr:rowOff>
                  </from>
                  <to>
                    <xdr:col>2</xdr:col>
                    <xdr:colOff>552450</xdr:colOff>
                    <xdr:row>73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76" name="Check Box 399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74</xdr:row>
                    <xdr:rowOff>190500</xdr:rowOff>
                  </from>
                  <to>
                    <xdr:col>2</xdr:col>
                    <xdr:colOff>552450</xdr:colOff>
                    <xdr:row>74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7" name="Check Box 400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75</xdr:row>
                    <xdr:rowOff>190500</xdr:rowOff>
                  </from>
                  <to>
                    <xdr:col>2</xdr:col>
                    <xdr:colOff>552450</xdr:colOff>
                    <xdr:row>75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78" name="Check Box 401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76</xdr:row>
                    <xdr:rowOff>190500</xdr:rowOff>
                  </from>
                  <to>
                    <xdr:col>2</xdr:col>
                    <xdr:colOff>552450</xdr:colOff>
                    <xdr:row>76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79" name="Check Box 402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77</xdr:row>
                    <xdr:rowOff>190500</xdr:rowOff>
                  </from>
                  <to>
                    <xdr:col>2</xdr:col>
                    <xdr:colOff>552450</xdr:colOff>
                    <xdr:row>77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80" name="Check Box 403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78</xdr:row>
                    <xdr:rowOff>190500</xdr:rowOff>
                  </from>
                  <to>
                    <xdr:col>2</xdr:col>
                    <xdr:colOff>552450</xdr:colOff>
                    <xdr:row>78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81" name="Check Box 404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79</xdr:row>
                    <xdr:rowOff>190500</xdr:rowOff>
                  </from>
                  <to>
                    <xdr:col>2</xdr:col>
                    <xdr:colOff>552450</xdr:colOff>
                    <xdr:row>79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82" name="Check Box 405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80</xdr:row>
                    <xdr:rowOff>190500</xdr:rowOff>
                  </from>
                  <to>
                    <xdr:col>2</xdr:col>
                    <xdr:colOff>552450</xdr:colOff>
                    <xdr:row>80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83" name="Check Box 40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</xdr:row>
                    <xdr:rowOff>190500</xdr:rowOff>
                  </from>
                  <to>
                    <xdr:col>3</xdr:col>
                    <xdr:colOff>552450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84" name="Check Box 40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</xdr:row>
                    <xdr:rowOff>190500</xdr:rowOff>
                  </from>
                  <to>
                    <xdr:col>3</xdr:col>
                    <xdr:colOff>552450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85" name="Check Box 40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</xdr:row>
                    <xdr:rowOff>190500</xdr:rowOff>
                  </from>
                  <to>
                    <xdr:col>3</xdr:col>
                    <xdr:colOff>552450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86" name="Check Box 40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</xdr:row>
                    <xdr:rowOff>190500</xdr:rowOff>
                  </from>
                  <to>
                    <xdr:col>3</xdr:col>
                    <xdr:colOff>552450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87" name="Check Box 41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</xdr:row>
                    <xdr:rowOff>190500</xdr:rowOff>
                  </from>
                  <to>
                    <xdr:col>3</xdr:col>
                    <xdr:colOff>552450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88" name="Check Box 41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</xdr:row>
                    <xdr:rowOff>190500</xdr:rowOff>
                  </from>
                  <to>
                    <xdr:col>3</xdr:col>
                    <xdr:colOff>552450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89" name="Check Box 41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</xdr:row>
                    <xdr:rowOff>190500</xdr:rowOff>
                  </from>
                  <to>
                    <xdr:col>3</xdr:col>
                    <xdr:colOff>552450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90" name="Check Box 41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8</xdr:row>
                    <xdr:rowOff>190500</xdr:rowOff>
                  </from>
                  <to>
                    <xdr:col>3</xdr:col>
                    <xdr:colOff>552450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91" name="Check Box 41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9</xdr:row>
                    <xdr:rowOff>190500</xdr:rowOff>
                  </from>
                  <to>
                    <xdr:col>3</xdr:col>
                    <xdr:colOff>552450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92" name="Check Box 41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10</xdr:row>
                    <xdr:rowOff>190500</xdr:rowOff>
                  </from>
                  <to>
                    <xdr:col>3</xdr:col>
                    <xdr:colOff>552450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93" name="Check Box 41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11</xdr:row>
                    <xdr:rowOff>190500</xdr:rowOff>
                  </from>
                  <to>
                    <xdr:col>3</xdr:col>
                    <xdr:colOff>552450</xdr:colOff>
                    <xdr:row>11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94" name="Check Box 41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12</xdr:row>
                    <xdr:rowOff>190500</xdr:rowOff>
                  </from>
                  <to>
                    <xdr:col>3</xdr:col>
                    <xdr:colOff>552450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95" name="Check Box 41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13</xdr:row>
                    <xdr:rowOff>190500</xdr:rowOff>
                  </from>
                  <to>
                    <xdr:col>3</xdr:col>
                    <xdr:colOff>552450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96" name="Check Box 41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14</xdr:row>
                    <xdr:rowOff>190500</xdr:rowOff>
                  </from>
                  <to>
                    <xdr:col>3</xdr:col>
                    <xdr:colOff>552450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97" name="Check Box 42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15</xdr:row>
                    <xdr:rowOff>190500</xdr:rowOff>
                  </from>
                  <to>
                    <xdr:col>3</xdr:col>
                    <xdr:colOff>552450</xdr:colOff>
                    <xdr:row>15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98" name="Check Box 42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16</xdr:row>
                    <xdr:rowOff>190500</xdr:rowOff>
                  </from>
                  <to>
                    <xdr:col>3</xdr:col>
                    <xdr:colOff>552450</xdr:colOff>
                    <xdr:row>16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99" name="Check Box 42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17</xdr:row>
                    <xdr:rowOff>190500</xdr:rowOff>
                  </from>
                  <to>
                    <xdr:col>3</xdr:col>
                    <xdr:colOff>552450</xdr:colOff>
                    <xdr:row>17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100" name="Check Box 42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18</xdr:row>
                    <xdr:rowOff>190500</xdr:rowOff>
                  </from>
                  <to>
                    <xdr:col>3</xdr:col>
                    <xdr:colOff>552450</xdr:colOff>
                    <xdr:row>18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101" name="Check Box 42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19</xdr:row>
                    <xdr:rowOff>190500</xdr:rowOff>
                  </from>
                  <to>
                    <xdr:col>3</xdr:col>
                    <xdr:colOff>552450</xdr:colOff>
                    <xdr:row>19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102" name="Check Box 42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20</xdr:row>
                    <xdr:rowOff>190500</xdr:rowOff>
                  </from>
                  <to>
                    <xdr:col>3</xdr:col>
                    <xdr:colOff>552450</xdr:colOff>
                    <xdr:row>20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103" name="Check Box 42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21</xdr:row>
                    <xdr:rowOff>190500</xdr:rowOff>
                  </from>
                  <to>
                    <xdr:col>3</xdr:col>
                    <xdr:colOff>552450</xdr:colOff>
                    <xdr:row>21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104" name="Check Box 42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22</xdr:row>
                    <xdr:rowOff>190500</xdr:rowOff>
                  </from>
                  <to>
                    <xdr:col>3</xdr:col>
                    <xdr:colOff>552450</xdr:colOff>
                    <xdr:row>22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105" name="Check Box 42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23</xdr:row>
                    <xdr:rowOff>190500</xdr:rowOff>
                  </from>
                  <to>
                    <xdr:col>3</xdr:col>
                    <xdr:colOff>552450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106" name="Check Box 42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24</xdr:row>
                    <xdr:rowOff>190500</xdr:rowOff>
                  </from>
                  <to>
                    <xdr:col>3</xdr:col>
                    <xdr:colOff>552450</xdr:colOff>
                    <xdr:row>24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107" name="Check Box 43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25</xdr:row>
                    <xdr:rowOff>190500</xdr:rowOff>
                  </from>
                  <to>
                    <xdr:col>3</xdr:col>
                    <xdr:colOff>552450</xdr:colOff>
                    <xdr:row>25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108" name="Check Box 43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26</xdr:row>
                    <xdr:rowOff>190500</xdr:rowOff>
                  </from>
                  <to>
                    <xdr:col>3</xdr:col>
                    <xdr:colOff>552450</xdr:colOff>
                    <xdr:row>26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109" name="Check Box 43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27</xdr:row>
                    <xdr:rowOff>190500</xdr:rowOff>
                  </from>
                  <to>
                    <xdr:col>3</xdr:col>
                    <xdr:colOff>552450</xdr:colOff>
                    <xdr:row>27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110" name="Check Box 43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28</xdr:row>
                    <xdr:rowOff>190500</xdr:rowOff>
                  </from>
                  <to>
                    <xdr:col>3</xdr:col>
                    <xdr:colOff>552450</xdr:colOff>
                    <xdr:row>28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111" name="Check Box 43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29</xdr:row>
                    <xdr:rowOff>190500</xdr:rowOff>
                  </from>
                  <to>
                    <xdr:col>3</xdr:col>
                    <xdr:colOff>552450</xdr:colOff>
                    <xdr:row>29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112" name="Check Box 43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30</xdr:row>
                    <xdr:rowOff>190500</xdr:rowOff>
                  </from>
                  <to>
                    <xdr:col>3</xdr:col>
                    <xdr:colOff>552450</xdr:colOff>
                    <xdr:row>30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113" name="Check Box 43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31</xdr:row>
                    <xdr:rowOff>190500</xdr:rowOff>
                  </from>
                  <to>
                    <xdr:col>3</xdr:col>
                    <xdr:colOff>552450</xdr:colOff>
                    <xdr:row>31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114" name="Check Box 43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32</xdr:row>
                    <xdr:rowOff>190500</xdr:rowOff>
                  </from>
                  <to>
                    <xdr:col>3</xdr:col>
                    <xdr:colOff>552450</xdr:colOff>
                    <xdr:row>32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115" name="Check Box 43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33</xdr:row>
                    <xdr:rowOff>190500</xdr:rowOff>
                  </from>
                  <to>
                    <xdr:col>3</xdr:col>
                    <xdr:colOff>552450</xdr:colOff>
                    <xdr:row>33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116" name="Check Box 43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34</xdr:row>
                    <xdr:rowOff>190500</xdr:rowOff>
                  </from>
                  <to>
                    <xdr:col>3</xdr:col>
                    <xdr:colOff>552450</xdr:colOff>
                    <xdr:row>34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117" name="Check Box 44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35</xdr:row>
                    <xdr:rowOff>190500</xdr:rowOff>
                  </from>
                  <to>
                    <xdr:col>3</xdr:col>
                    <xdr:colOff>552450</xdr:colOff>
                    <xdr:row>35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118" name="Check Box 44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36</xdr:row>
                    <xdr:rowOff>190500</xdr:rowOff>
                  </from>
                  <to>
                    <xdr:col>3</xdr:col>
                    <xdr:colOff>552450</xdr:colOff>
                    <xdr:row>36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119" name="Check Box 44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37</xdr:row>
                    <xdr:rowOff>190500</xdr:rowOff>
                  </from>
                  <to>
                    <xdr:col>3</xdr:col>
                    <xdr:colOff>552450</xdr:colOff>
                    <xdr:row>37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120" name="Check Box 44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38</xdr:row>
                    <xdr:rowOff>190500</xdr:rowOff>
                  </from>
                  <to>
                    <xdr:col>3</xdr:col>
                    <xdr:colOff>552450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121" name="Check Box 44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39</xdr:row>
                    <xdr:rowOff>190500</xdr:rowOff>
                  </from>
                  <to>
                    <xdr:col>3</xdr:col>
                    <xdr:colOff>552450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122" name="Check Box 44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40</xdr:row>
                    <xdr:rowOff>190500</xdr:rowOff>
                  </from>
                  <to>
                    <xdr:col>3</xdr:col>
                    <xdr:colOff>552450</xdr:colOff>
                    <xdr:row>40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123" name="Check Box 44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41</xdr:row>
                    <xdr:rowOff>190500</xdr:rowOff>
                  </from>
                  <to>
                    <xdr:col>3</xdr:col>
                    <xdr:colOff>552450</xdr:colOff>
                    <xdr:row>41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124" name="Check Box 44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42</xdr:row>
                    <xdr:rowOff>190500</xdr:rowOff>
                  </from>
                  <to>
                    <xdr:col>3</xdr:col>
                    <xdr:colOff>552450</xdr:colOff>
                    <xdr:row>42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125" name="Check Box 44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43</xdr:row>
                    <xdr:rowOff>190500</xdr:rowOff>
                  </from>
                  <to>
                    <xdr:col>3</xdr:col>
                    <xdr:colOff>552450</xdr:colOff>
                    <xdr:row>43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126" name="Check Box 44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44</xdr:row>
                    <xdr:rowOff>190500</xdr:rowOff>
                  </from>
                  <to>
                    <xdr:col>3</xdr:col>
                    <xdr:colOff>552450</xdr:colOff>
                    <xdr:row>44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127" name="Check Box 45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45</xdr:row>
                    <xdr:rowOff>190500</xdr:rowOff>
                  </from>
                  <to>
                    <xdr:col>3</xdr:col>
                    <xdr:colOff>552450</xdr:colOff>
                    <xdr:row>45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128" name="Check Box 45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46</xdr:row>
                    <xdr:rowOff>190500</xdr:rowOff>
                  </from>
                  <to>
                    <xdr:col>3</xdr:col>
                    <xdr:colOff>552450</xdr:colOff>
                    <xdr:row>46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129" name="Check Box 45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47</xdr:row>
                    <xdr:rowOff>190500</xdr:rowOff>
                  </from>
                  <to>
                    <xdr:col>3</xdr:col>
                    <xdr:colOff>552450</xdr:colOff>
                    <xdr:row>47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130" name="Check Box 45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48</xdr:row>
                    <xdr:rowOff>190500</xdr:rowOff>
                  </from>
                  <to>
                    <xdr:col>3</xdr:col>
                    <xdr:colOff>552450</xdr:colOff>
                    <xdr:row>48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131" name="Check Box 45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49</xdr:row>
                    <xdr:rowOff>190500</xdr:rowOff>
                  </from>
                  <to>
                    <xdr:col>3</xdr:col>
                    <xdr:colOff>552450</xdr:colOff>
                    <xdr:row>49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132" name="Check Box 45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50</xdr:row>
                    <xdr:rowOff>190500</xdr:rowOff>
                  </from>
                  <to>
                    <xdr:col>3</xdr:col>
                    <xdr:colOff>552450</xdr:colOff>
                    <xdr:row>50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133" name="Check Box 45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51</xdr:row>
                    <xdr:rowOff>190500</xdr:rowOff>
                  </from>
                  <to>
                    <xdr:col>3</xdr:col>
                    <xdr:colOff>552450</xdr:colOff>
                    <xdr:row>51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134" name="Check Box 45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52</xdr:row>
                    <xdr:rowOff>190500</xdr:rowOff>
                  </from>
                  <to>
                    <xdr:col>3</xdr:col>
                    <xdr:colOff>552450</xdr:colOff>
                    <xdr:row>52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135" name="Check Box 45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53</xdr:row>
                    <xdr:rowOff>190500</xdr:rowOff>
                  </from>
                  <to>
                    <xdr:col>3</xdr:col>
                    <xdr:colOff>552450</xdr:colOff>
                    <xdr:row>53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136" name="Check Box 45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54</xdr:row>
                    <xdr:rowOff>190500</xdr:rowOff>
                  </from>
                  <to>
                    <xdr:col>3</xdr:col>
                    <xdr:colOff>552450</xdr:colOff>
                    <xdr:row>54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137" name="Check Box 46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55</xdr:row>
                    <xdr:rowOff>190500</xdr:rowOff>
                  </from>
                  <to>
                    <xdr:col>3</xdr:col>
                    <xdr:colOff>552450</xdr:colOff>
                    <xdr:row>55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138" name="Check Box 46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56</xdr:row>
                    <xdr:rowOff>190500</xdr:rowOff>
                  </from>
                  <to>
                    <xdr:col>3</xdr:col>
                    <xdr:colOff>552450</xdr:colOff>
                    <xdr:row>56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139" name="Check Box 46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57</xdr:row>
                    <xdr:rowOff>190500</xdr:rowOff>
                  </from>
                  <to>
                    <xdr:col>3</xdr:col>
                    <xdr:colOff>552450</xdr:colOff>
                    <xdr:row>57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40" name="Check Box 46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58</xdr:row>
                    <xdr:rowOff>190500</xdr:rowOff>
                  </from>
                  <to>
                    <xdr:col>3</xdr:col>
                    <xdr:colOff>552450</xdr:colOff>
                    <xdr:row>58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41" name="Check Box 46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59</xdr:row>
                    <xdr:rowOff>190500</xdr:rowOff>
                  </from>
                  <to>
                    <xdr:col>3</xdr:col>
                    <xdr:colOff>552450</xdr:colOff>
                    <xdr:row>59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142" name="Check Box 46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60</xdr:row>
                    <xdr:rowOff>190500</xdr:rowOff>
                  </from>
                  <to>
                    <xdr:col>3</xdr:col>
                    <xdr:colOff>552450</xdr:colOff>
                    <xdr:row>60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143" name="Check Box 46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61</xdr:row>
                    <xdr:rowOff>190500</xdr:rowOff>
                  </from>
                  <to>
                    <xdr:col>3</xdr:col>
                    <xdr:colOff>552450</xdr:colOff>
                    <xdr:row>61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44" name="Check Box 46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62</xdr:row>
                    <xdr:rowOff>190500</xdr:rowOff>
                  </from>
                  <to>
                    <xdr:col>3</xdr:col>
                    <xdr:colOff>552450</xdr:colOff>
                    <xdr:row>62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145" name="Check Box 46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63</xdr:row>
                    <xdr:rowOff>190500</xdr:rowOff>
                  </from>
                  <to>
                    <xdr:col>3</xdr:col>
                    <xdr:colOff>552450</xdr:colOff>
                    <xdr:row>63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146" name="Check Box 46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64</xdr:row>
                    <xdr:rowOff>190500</xdr:rowOff>
                  </from>
                  <to>
                    <xdr:col>3</xdr:col>
                    <xdr:colOff>552450</xdr:colOff>
                    <xdr:row>64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147" name="Check Box 47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65</xdr:row>
                    <xdr:rowOff>190500</xdr:rowOff>
                  </from>
                  <to>
                    <xdr:col>3</xdr:col>
                    <xdr:colOff>552450</xdr:colOff>
                    <xdr:row>65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148" name="Check Box 47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66</xdr:row>
                    <xdr:rowOff>190500</xdr:rowOff>
                  </from>
                  <to>
                    <xdr:col>3</xdr:col>
                    <xdr:colOff>552450</xdr:colOff>
                    <xdr:row>66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149" name="Check Box 47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67</xdr:row>
                    <xdr:rowOff>190500</xdr:rowOff>
                  </from>
                  <to>
                    <xdr:col>3</xdr:col>
                    <xdr:colOff>552450</xdr:colOff>
                    <xdr:row>67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150" name="Check Box 47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68</xdr:row>
                    <xdr:rowOff>190500</xdr:rowOff>
                  </from>
                  <to>
                    <xdr:col>3</xdr:col>
                    <xdr:colOff>552450</xdr:colOff>
                    <xdr:row>68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151" name="Check Box 47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69</xdr:row>
                    <xdr:rowOff>190500</xdr:rowOff>
                  </from>
                  <to>
                    <xdr:col>3</xdr:col>
                    <xdr:colOff>552450</xdr:colOff>
                    <xdr:row>69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152" name="Check Box 47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70</xdr:row>
                    <xdr:rowOff>190500</xdr:rowOff>
                  </from>
                  <to>
                    <xdr:col>3</xdr:col>
                    <xdr:colOff>552450</xdr:colOff>
                    <xdr:row>70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153" name="Check Box 476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71</xdr:row>
                    <xdr:rowOff>190500</xdr:rowOff>
                  </from>
                  <to>
                    <xdr:col>3</xdr:col>
                    <xdr:colOff>552450</xdr:colOff>
                    <xdr:row>71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154" name="Check Box 477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72</xdr:row>
                    <xdr:rowOff>190500</xdr:rowOff>
                  </from>
                  <to>
                    <xdr:col>3</xdr:col>
                    <xdr:colOff>552450</xdr:colOff>
                    <xdr:row>72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155" name="Check Box 478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73</xdr:row>
                    <xdr:rowOff>190500</xdr:rowOff>
                  </from>
                  <to>
                    <xdr:col>3</xdr:col>
                    <xdr:colOff>552450</xdr:colOff>
                    <xdr:row>73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156" name="Check Box 479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74</xdr:row>
                    <xdr:rowOff>190500</xdr:rowOff>
                  </from>
                  <to>
                    <xdr:col>3</xdr:col>
                    <xdr:colOff>552450</xdr:colOff>
                    <xdr:row>74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157" name="Check Box 480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75</xdr:row>
                    <xdr:rowOff>190500</xdr:rowOff>
                  </from>
                  <to>
                    <xdr:col>3</xdr:col>
                    <xdr:colOff>552450</xdr:colOff>
                    <xdr:row>75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158" name="Check Box 481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76</xdr:row>
                    <xdr:rowOff>190500</xdr:rowOff>
                  </from>
                  <to>
                    <xdr:col>3</xdr:col>
                    <xdr:colOff>552450</xdr:colOff>
                    <xdr:row>76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159" name="Check Box 482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77</xdr:row>
                    <xdr:rowOff>190500</xdr:rowOff>
                  </from>
                  <to>
                    <xdr:col>3</xdr:col>
                    <xdr:colOff>552450</xdr:colOff>
                    <xdr:row>77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160" name="Check Box 483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78</xdr:row>
                    <xdr:rowOff>190500</xdr:rowOff>
                  </from>
                  <to>
                    <xdr:col>3</xdr:col>
                    <xdr:colOff>552450</xdr:colOff>
                    <xdr:row>78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161" name="Check Box 484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79</xdr:row>
                    <xdr:rowOff>190500</xdr:rowOff>
                  </from>
                  <to>
                    <xdr:col>3</xdr:col>
                    <xdr:colOff>552450</xdr:colOff>
                    <xdr:row>79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162" name="Check Box 485">
              <controlPr locked="0" defaultSize="0" autoFill="0" autoLine="0" autoPict="0">
                <anchor moveWithCells="1">
                  <from>
                    <xdr:col>3</xdr:col>
                    <xdr:colOff>333375</xdr:colOff>
                    <xdr:row>80</xdr:row>
                    <xdr:rowOff>190500</xdr:rowOff>
                  </from>
                  <to>
                    <xdr:col>3</xdr:col>
                    <xdr:colOff>552450</xdr:colOff>
                    <xdr:row>80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163" name="Option Button 486">
              <controlPr locked="0" defaultSize="0" autoFill="0" autoLine="0" autoPict="0">
                <anchor moveWithCells="1">
                  <from>
                    <xdr:col>10</xdr:col>
                    <xdr:colOff>857250</xdr:colOff>
                    <xdr:row>1</xdr:row>
                    <xdr:rowOff>95250</xdr:rowOff>
                  </from>
                  <to>
                    <xdr:col>10</xdr:col>
                    <xdr:colOff>1114425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164" name="Option Button 487">
              <controlPr locked="0" defaultSize="0" autoFill="0" autoLine="0" autoPict="0">
                <anchor moveWithCells="1">
                  <from>
                    <xdr:col>10</xdr:col>
                    <xdr:colOff>857250</xdr:colOff>
                    <xdr:row>1</xdr:row>
                    <xdr:rowOff>342900</xdr:rowOff>
                  </from>
                  <to>
                    <xdr:col>10</xdr:col>
                    <xdr:colOff>1085850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165" name="Check Box 488">
              <controlPr locked="0" defaultSize="0" autoFill="0" autoLine="0" autoPict="0">
                <anchor moveWithCells="1">
                  <from>
                    <xdr:col>2</xdr:col>
                    <xdr:colOff>333375</xdr:colOff>
                    <xdr:row>2</xdr:row>
                    <xdr:rowOff>190500</xdr:rowOff>
                  </from>
                  <to>
                    <xdr:col>2</xdr:col>
                    <xdr:colOff>552450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D0E512FD-C500-4091-A67F-2C4785DCC39F}">
            <xm:f>IF('Fish Data'!$BG$28=1,'Fish Data'!$Y2=1,IF('Fish Data'!$BG$28=2,'Fish Data'!$AA2=1))</xm:f>
            <x14:dxf>
              <fill>
                <patternFill>
                  <bgColor rgb="FF02A27A"/>
                </patternFill>
              </fill>
            </x14:dxf>
          </x14:cfRule>
          <xm:sqref>E2:E81</xm:sqref>
        </x14:conditionalFormatting>
        <x14:conditionalFormatting xmlns:xm="http://schemas.microsoft.com/office/excel/2006/main">
          <x14:cfRule type="expression" priority="1" id="{9D672CFB-8EB9-4DCE-8447-4A6031EFC40A}">
            <xm:f>NOT(IF('Fish Data'!$BG$28=1,'Fish Data'!$Y2=1,IF('Fish Data'!$BG$28=2,'Fish Data'!$AA2=1)+$C$2))</xm:f>
            <x14:dxf>
              <font>
                <color rgb="FFD3D3D3"/>
              </font>
            </x14:dxf>
          </x14:cfRule>
          <xm:sqref>B2:B81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52CE6-8B7F-4841-9462-BB1CB52FE068}">
  <sheetPr codeName="Sheet2"/>
  <dimension ref="A1:XFD81"/>
  <sheetViews>
    <sheetView zoomScaleNormal="100" workbookViewId="0">
      <selection activeCell="J9" sqref="J9"/>
    </sheetView>
  </sheetViews>
  <sheetFormatPr defaultColWidth="0" defaultRowHeight="15" zeroHeight="1" x14ac:dyDescent="0.25"/>
  <cols>
    <col min="1" max="1" width="9.28515625" customWidth="1"/>
    <col min="2" max="2" width="35.140625" customWidth="1"/>
    <col min="3" max="4" width="12.7109375" customWidth="1"/>
    <col min="5" max="5" width="25.7109375" customWidth="1"/>
    <col min="6" max="6" width="17.7109375" customWidth="1"/>
    <col min="7" max="8" width="20.7109375" customWidth="1"/>
    <col min="9" max="9" width="16.7109375" style="149" customWidth="1"/>
    <col min="10" max="10" width="17.7109375" style="149" customWidth="1"/>
    <col min="11" max="11" width="0" hidden="1" customWidth="1"/>
    <col min="12" max="16384" width="9.140625" hidden="1"/>
  </cols>
  <sheetData>
    <row r="1" spans="1:11" ht="55.5" customHeight="1" x14ac:dyDescent="0.25">
      <c r="A1" s="5" t="s">
        <v>62</v>
      </c>
      <c r="B1" s="5" t="s">
        <v>0</v>
      </c>
      <c r="C1" s="2" t="s">
        <v>60</v>
      </c>
      <c r="D1" s="2" t="s">
        <v>61</v>
      </c>
      <c r="E1" s="3" t="s">
        <v>97</v>
      </c>
      <c r="F1" s="9" t="s">
        <v>98</v>
      </c>
      <c r="G1" s="5" t="s">
        <v>53</v>
      </c>
      <c r="H1" s="18" t="s">
        <v>202</v>
      </c>
      <c r="I1" s="158" t="s">
        <v>209</v>
      </c>
      <c r="J1" s="159"/>
      <c r="K1" s="17"/>
    </row>
    <row r="2" spans="1:11" ht="50.1" customHeight="1" x14ac:dyDescent="0.25">
      <c r="B2" s="6" t="s">
        <v>106</v>
      </c>
      <c r="C2" s="114" t="b">
        <v>0</v>
      </c>
      <c r="D2" s="114" t="b">
        <v>0</v>
      </c>
      <c r="E2" s="4" t="str">
        <f ca="1">IF('Bug Data'!$BG$30=1,IF('Bug Data'!AC2=1,"Leaving This Month",IF('Bug Data'!AD2=1,"Arriving Next Month","")),IF('Bug Data'!$BG$30=2,IF('Bug Data'!AE2=1,"Leaving This Month",IF('Bug Data'!AF2=1,"Arriving Next Month",""))))</f>
        <v/>
      </c>
      <c r="F2" s="6" t="s">
        <v>228</v>
      </c>
      <c r="G2" s="6" t="s">
        <v>186</v>
      </c>
      <c r="H2" s="6" t="s">
        <v>225</v>
      </c>
      <c r="I2" s="16" t="s">
        <v>210</v>
      </c>
      <c r="J2" s="139" t="s">
        <v>211</v>
      </c>
      <c r="K2" s="17"/>
    </row>
    <row r="3" spans="1:11" ht="50.1" customHeight="1" thickBot="1" x14ac:dyDescent="0.3">
      <c r="B3" s="6" t="s">
        <v>107</v>
      </c>
      <c r="C3" s="114" t="b">
        <v>0</v>
      </c>
      <c r="D3" s="114" t="b">
        <v>0</v>
      </c>
      <c r="E3" s="4" t="str">
        <f ca="1">IF('Bug Data'!$BG$30=1,IF('Bug Data'!AC3=1,"Leaving This Month",IF('Bug Data'!AD3=1,"Arriving Next Month","")),IF('Bug Data'!$BG$30=2,IF('Bug Data'!AE3=1,"Leaving This Month",IF('Bug Data'!AF3=1,"Arriving Next Month",""))))</f>
        <v/>
      </c>
      <c r="F3" s="6" t="s">
        <v>228</v>
      </c>
      <c r="G3" s="6" t="s">
        <v>186</v>
      </c>
      <c r="H3" s="6" t="s">
        <v>225</v>
      </c>
    </row>
    <row r="4" spans="1:11" ht="50.1" customHeight="1" x14ac:dyDescent="0.25">
      <c r="B4" s="6" t="s">
        <v>108</v>
      </c>
      <c r="C4" s="114" t="b">
        <v>0</v>
      </c>
      <c r="D4" s="114" t="b">
        <v>0</v>
      </c>
      <c r="E4" s="4" t="str">
        <f ca="1">IF('Bug Data'!$BG$30=1,IF('Bug Data'!AC4=1,"Leaving This Month",IF('Bug Data'!AD4=1,"Arriving Next Month","")),IF('Bug Data'!$BG$30=2,IF('Bug Data'!AE4=1,"Leaving This Month",IF('Bug Data'!AF4=1,"Arriving Next Month",""))))</f>
        <v/>
      </c>
      <c r="F4" s="6" t="s">
        <v>228</v>
      </c>
      <c r="G4" s="6" t="s">
        <v>186</v>
      </c>
      <c r="H4" s="6" t="s">
        <v>225</v>
      </c>
      <c r="J4" s="147"/>
    </row>
    <row r="5" spans="1:11" ht="50.1" customHeight="1" x14ac:dyDescent="0.25">
      <c r="B5" s="6" t="s">
        <v>109</v>
      </c>
      <c r="C5" s="114" t="b">
        <v>0</v>
      </c>
      <c r="D5" s="114" t="b">
        <v>0</v>
      </c>
      <c r="E5" s="4" t="str">
        <f ca="1">IF('Bug Data'!$BG$30=1,IF('Bug Data'!AC5=1,"Leaving This Month",IF('Bug Data'!AD5=1,"Arriving Next Month","")),IF('Bug Data'!$BG$30=2,IF('Bug Data'!AE5=1,"Leaving This Month",IF('Bug Data'!AF5=1,"Arriving Next Month",""))))</f>
        <v/>
      </c>
      <c r="F5" s="6" t="s">
        <v>228</v>
      </c>
      <c r="G5" s="6" t="s">
        <v>186</v>
      </c>
      <c r="H5" s="6" t="s">
        <v>225</v>
      </c>
      <c r="J5" s="148"/>
    </row>
    <row r="6" spans="1:11" ht="50.1" customHeight="1" x14ac:dyDescent="0.25">
      <c r="B6" s="6" t="s">
        <v>110</v>
      </c>
      <c r="C6" s="114" t="b">
        <v>0</v>
      </c>
      <c r="D6" s="114" t="b">
        <v>0</v>
      </c>
      <c r="E6" s="4" t="str">
        <f ca="1">IF('Bug Data'!$BG$30=1,IF('Bug Data'!AC6=1,"Leaving This Month",IF('Bug Data'!AD6=1,"Arriving Next Month","")),IF('Bug Data'!$BG$30=2,IF('Bug Data'!AE6=1,"Leaving This Month",IF('Bug Data'!AF6=1,"Arriving Next Month",""))))</f>
        <v/>
      </c>
      <c r="F6" s="6" t="s">
        <v>228</v>
      </c>
      <c r="G6" s="6" t="s">
        <v>186</v>
      </c>
      <c r="H6" s="6" t="s">
        <v>225</v>
      </c>
      <c r="J6" s="148"/>
    </row>
    <row r="7" spans="1:11" ht="50.1" customHeight="1" x14ac:dyDescent="0.25">
      <c r="B7" s="6" t="s">
        <v>111</v>
      </c>
      <c r="C7" s="114" t="b">
        <v>0</v>
      </c>
      <c r="D7" s="114" t="b">
        <v>0</v>
      </c>
      <c r="E7" s="4" t="str">
        <f ca="1">IF('Bug Data'!$BG$30=1,IF('Bug Data'!AC7=1,"Leaving This Month",IF('Bug Data'!AD7=1,"Arriving Next Month","")),IF('Bug Data'!$BG$30=2,IF('Bug Data'!AE7=1,"Leaving This Month",IF('Bug Data'!AF7=1,"Arriving Next Month",""))))</f>
        <v/>
      </c>
      <c r="F7" s="6" t="s">
        <v>229</v>
      </c>
      <c r="G7" s="6" t="s">
        <v>186</v>
      </c>
      <c r="H7" s="6" t="s">
        <v>225</v>
      </c>
      <c r="J7" s="148"/>
    </row>
    <row r="8" spans="1:11" ht="50.1" customHeight="1" x14ac:dyDescent="0.25">
      <c r="B8" s="6" t="s">
        <v>112</v>
      </c>
      <c r="C8" s="114" t="b">
        <v>0</v>
      </c>
      <c r="D8" s="114" t="b">
        <v>0</v>
      </c>
      <c r="E8" s="4" t="str">
        <f ca="1">IF('Bug Data'!$BG$30=1,IF('Bug Data'!AC8=1,"Leaving This Month",IF('Bug Data'!AD8=1,"Arriving Next Month","")),IF('Bug Data'!$BG$30=2,IF('Bug Data'!AE8=1,"Leaving This Month",IF('Bug Data'!AF8=1,"Arriving Next Month",""))))</f>
        <v/>
      </c>
      <c r="F8" s="6" t="s">
        <v>228</v>
      </c>
      <c r="G8" s="6" t="s">
        <v>186</v>
      </c>
      <c r="H8" s="6" t="s">
        <v>225</v>
      </c>
      <c r="J8" s="148"/>
    </row>
    <row r="9" spans="1:11" ht="50.1" customHeight="1" x14ac:dyDescent="0.25">
      <c r="B9" s="6" t="s">
        <v>113</v>
      </c>
      <c r="C9" s="114" t="b">
        <v>0</v>
      </c>
      <c r="D9" s="114" t="b">
        <v>0</v>
      </c>
      <c r="E9" s="4" t="str">
        <f ca="1">IF('Bug Data'!$BG$30=1,IF('Bug Data'!AC9=1,"Leaving This Month",IF('Bug Data'!AD9=1,"Arriving Next Month","")),IF('Bug Data'!$BG$30=2,IF('Bug Data'!AE9=1,"Leaving This Month",IF('Bug Data'!AF9=1,"Arriving Next Month",""))))</f>
        <v/>
      </c>
      <c r="F9" s="6" t="s">
        <v>230</v>
      </c>
      <c r="G9" s="6" t="s">
        <v>186</v>
      </c>
      <c r="H9" s="6" t="s">
        <v>225</v>
      </c>
      <c r="J9" s="148"/>
    </row>
    <row r="10" spans="1:11" ht="50.1" customHeight="1" x14ac:dyDescent="0.25">
      <c r="B10" s="6" t="s">
        <v>114</v>
      </c>
      <c r="C10" s="114" t="b">
        <v>0</v>
      </c>
      <c r="D10" s="114" t="b">
        <v>0</v>
      </c>
      <c r="E10" s="4" t="str">
        <f ca="1">IF('Bug Data'!$BG$30=1,IF('Bug Data'!AC10=1,"Leaving This Month",IF('Bug Data'!AD10=1,"Arriving Next Month","")),IF('Bug Data'!$BG$30=2,IF('Bug Data'!AE10=1,"Leaving This Month",IF('Bug Data'!AF10=1,"Arriving Next Month",""))))</f>
        <v>Arriving Next Month</v>
      </c>
      <c r="F10" s="6" t="s">
        <v>231</v>
      </c>
      <c r="G10" s="6" t="s">
        <v>186</v>
      </c>
      <c r="H10" s="6" t="s">
        <v>225</v>
      </c>
      <c r="J10" s="148"/>
    </row>
    <row r="11" spans="1:11" ht="50.1" customHeight="1" x14ac:dyDescent="0.25">
      <c r="B11" s="6" t="s">
        <v>115</v>
      </c>
      <c r="C11" s="114" t="b">
        <v>0</v>
      </c>
      <c r="D11" s="114" t="b">
        <v>0</v>
      </c>
      <c r="E11" s="4" t="str">
        <f ca="1">IF('Bug Data'!$BG$30=1,IF('Bug Data'!AC11=1,"Leaving This Month",IF('Bug Data'!AD11=1,"Arriving Next Month","")),IF('Bug Data'!$BG$30=2,IF('Bug Data'!AE11=1,"Leaving This Month",IF('Bug Data'!AF11=1,"Arriving Next Month",""))))</f>
        <v/>
      </c>
      <c r="F11" s="6" t="s">
        <v>233</v>
      </c>
      <c r="G11" s="6" t="s">
        <v>186</v>
      </c>
      <c r="H11" s="6" t="s">
        <v>225</v>
      </c>
      <c r="J11" s="148"/>
    </row>
    <row r="12" spans="1:11" ht="50.1" customHeight="1" x14ac:dyDescent="0.25">
      <c r="B12" s="6" t="s">
        <v>116</v>
      </c>
      <c r="C12" s="114" t="b">
        <v>0</v>
      </c>
      <c r="D12" s="114" t="b">
        <v>0</v>
      </c>
      <c r="E12" s="4" t="str">
        <f ca="1">IF('Bug Data'!$BG$30=1,IF('Bug Data'!AC12=1,"Leaving This Month",IF('Bug Data'!AD12=1,"Arriving Next Month","")),IF('Bug Data'!$BG$30=2,IF('Bug Data'!AE12=1,"Leaving This Month",IF('Bug Data'!AF12=1,"Arriving Next Month",""))))</f>
        <v/>
      </c>
      <c r="F12" s="6" t="s">
        <v>233</v>
      </c>
      <c r="G12" s="6" t="s">
        <v>186</v>
      </c>
      <c r="H12" s="6" t="s">
        <v>225</v>
      </c>
      <c r="J12" s="148"/>
    </row>
    <row r="13" spans="1:11" ht="50.1" customHeight="1" x14ac:dyDescent="0.25">
      <c r="B13" s="6" t="s">
        <v>117</v>
      </c>
      <c r="C13" s="114" t="b">
        <v>0</v>
      </c>
      <c r="D13" s="114" t="b">
        <v>0</v>
      </c>
      <c r="E13" s="4" t="str">
        <f ca="1">IF('Bug Data'!$BG$30=1,IF('Bug Data'!AC13=1,"Leaving This Month",IF('Bug Data'!AD13=1,"Arriving Next Month","")),IF('Bug Data'!$BG$30=2,IF('Bug Data'!AE13=1,"Leaving This Month",IF('Bug Data'!AF13=1,"Arriving Next Month",""))))</f>
        <v/>
      </c>
      <c r="F13" s="6" t="s">
        <v>234</v>
      </c>
      <c r="G13" s="6" t="s">
        <v>186</v>
      </c>
      <c r="H13" s="6" t="s">
        <v>225</v>
      </c>
      <c r="J13" s="148"/>
    </row>
    <row r="14" spans="1:11" ht="50.1" customHeight="1" x14ac:dyDescent="0.25">
      <c r="B14" s="6" t="s">
        <v>118</v>
      </c>
      <c r="C14" s="114" t="b">
        <v>0</v>
      </c>
      <c r="D14" s="114" t="b">
        <v>0</v>
      </c>
      <c r="E14" s="4" t="str">
        <f ca="1">IF('Bug Data'!$BG$30=1,IF('Bug Data'!AC14=1,"Leaving This Month",IF('Bug Data'!AD14=1,"Arriving Next Month","")),IF('Bug Data'!$BG$30=2,IF('Bug Data'!AE14=1,"Leaving This Month",IF('Bug Data'!AF14=1,"Arriving Next Month",""))))</f>
        <v/>
      </c>
      <c r="F14" s="6" t="s">
        <v>234</v>
      </c>
      <c r="G14" s="6" t="s">
        <v>186</v>
      </c>
      <c r="H14" s="6" t="s">
        <v>225</v>
      </c>
      <c r="J14" s="148"/>
    </row>
    <row r="15" spans="1:11" ht="50.1" customHeight="1" x14ac:dyDescent="0.25">
      <c r="B15" s="6" t="s">
        <v>119</v>
      </c>
      <c r="C15" s="114" t="b">
        <v>0</v>
      </c>
      <c r="D15" s="114" t="b">
        <v>0</v>
      </c>
      <c r="E15" s="4" t="str">
        <f ca="1">IF('Bug Data'!$BG$30=1,IF('Bug Data'!AC15=1,"Leaving This Month",IF('Bug Data'!AD15=1,"Arriving Next Month","")),IF('Bug Data'!$BG$30=2,IF('Bug Data'!AE15=1,"Leaving This Month",IF('Bug Data'!AF15=1,"Arriving Next Month",""))))</f>
        <v/>
      </c>
      <c r="F15" s="6" t="s">
        <v>229</v>
      </c>
      <c r="G15" s="6" t="s">
        <v>186</v>
      </c>
      <c r="H15" s="6" t="s">
        <v>225</v>
      </c>
      <c r="J15" s="148"/>
    </row>
    <row r="16" spans="1:11" ht="50.1" customHeight="1" x14ac:dyDescent="0.25">
      <c r="B16" s="6" t="s">
        <v>120</v>
      </c>
      <c r="C16" s="114" t="b">
        <v>0</v>
      </c>
      <c r="D16" s="114" t="b">
        <v>0</v>
      </c>
      <c r="E16" s="4" t="str">
        <f ca="1">IF('Bug Data'!$BG$30=1,IF('Bug Data'!AC16=1,"Leaving This Month",IF('Bug Data'!AD16=1,"Arriving Next Month","")),IF('Bug Data'!$BG$30=2,IF('Bug Data'!AE16=1,"Leaving This Month",IF('Bug Data'!AF16=1,"Arriving Next Month",""))))</f>
        <v/>
      </c>
      <c r="F16" s="6" t="s">
        <v>233</v>
      </c>
      <c r="G16" s="6" t="s">
        <v>186</v>
      </c>
      <c r="H16" s="6" t="s">
        <v>225</v>
      </c>
      <c r="J16" s="148"/>
    </row>
    <row r="17" spans="2:10" ht="50.1" customHeight="1" x14ac:dyDescent="0.25">
      <c r="B17" s="6" t="s">
        <v>121</v>
      </c>
      <c r="C17" s="114" t="b">
        <v>0</v>
      </c>
      <c r="D17" s="114" t="b">
        <v>0</v>
      </c>
      <c r="E17" s="4" t="str">
        <f ca="1">IF('Bug Data'!$BG$30=1,IF('Bug Data'!AC17=1,"Leaving This Month",IF('Bug Data'!AD17=1,"Arriving Next Month","")),IF('Bug Data'!$BG$30=2,IF('Bug Data'!AE17=1,"Leaving This Month",IF('Bug Data'!AF17=1,"Arriving Next Month",""))))</f>
        <v/>
      </c>
      <c r="F17" s="6" t="s">
        <v>233</v>
      </c>
      <c r="G17" s="6" t="s">
        <v>186</v>
      </c>
      <c r="H17" s="6" t="s">
        <v>225</v>
      </c>
      <c r="J17" s="148"/>
    </row>
    <row r="18" spans="2:10" ht="50.1" customHeight="1" x14ac:dyDescent="0.25">
      <c r="B18" s="6" t="s">
        <v>122</v>
      </c>
      <c r="C18" s="114" t="b">
        <v>0</v>
      </c>
      <c r="D18" s="114" t="b">
        <v>0</v>
      </c>
      <c r="E18" s="4" t="str">
        <f ca="1">IF('Bug Data'!$BG$30=1,IF('Bug Data'!AC18=1,"Leaving This Month",IF('Bug Data'!AD18=1,"Arriving Next Month","")),IF('Bug Data'!$BG$30=2,IF('Bug Data'!AE18=1,"Leaving This Month",IF('Bug Data'!AF18=1,"Arriving Next Month",""))))</f>
        <v/>
      </c>
      <c r="F18" s="6" t="s">
        <v>203</v>
      </c>
      <c r="G18" s="6" t="s">
        <v>186</v>
      </c>
      <c r="H18" s="6" t="s">
        <v>225</v>
      </c>
      <c r="J18" s="148"/>
    </row>
    <row r="19" spans="2:10" ht="50.1" customHeight="1" x14ac:dyDescent="0.25">
      <c r="B19" s="6" t="s">
        <v>123</v>
      </c>
      <c r="C19" s="114" t="b">
        <v>0</v>
      </c>
      <c r="D19" s="114" t="b">
        <v>0</v>
      </c>
      <c r="E19" s="4" t="str">
        <f ca="1">IF('Bug Data'!$BG$30=1,IF('Bug Data'!AC19=1,"Leaving This Month",IF('Bug Data'!AD19=1,"Arriving Next Month","")),IF('Bug Data'!$BG$30=2,IF('Bug Data'!AE19=1,"Leaving This Month",IF('Bug Data'!AF19=1,"Arriving Next Month",""))))</f>
        <v>Arriving Next Month</v>
      </c>
      <c r="F19" s="6" t="s">
        <v>232</v>
      </c>
      <c r="G19" s="6" t="s">
        <v>186</v>
      </c>
      <c r="H19" s="6" t="s">
        <v>225</v>
      </c>
      <c r="J19" s="148"/>
    </row>
    <row r="20" spans="2:10" ht="50.1" customHeight="1" x14ac:dyDescent="0.25">
      <c r="B20" s="6" t="s">
        <v>124</v>
      </c>
      <c r="C20" s="114" t="b">
        <v>0</v>
      </c>
      <c r="D20" s="114" t="b">
        <v>0</v>
      </c>
      <c r="E20" s="4" t="str">
        <f ca="1">IF('Bug Data'!$BG$30=1,IF('Bug Data'!AC20=1,"Leaving This Month",IF('Bug Data'!AD20=1,"Arriving Next Month","")),IF('Bug Data'!$BG$30=2,IF('Bug Data'!AE20=1,"Leaving This Month",IF('Bug Data'!AF20=1,"Arriving Next Month",""))))</f>
        <v/>
      </c>
      <c r="F20" s="6" t="s">
        <v>203</v>
      </c>
      <c r="G20" s="6" t="s">
        <v>186</v>
      </c>
      <c r="H20" s="6" t="s">
        <v>226</v>
      </c>
      <c r="J20" s="148"/>
    </row>
    <row r="21" spans="2:10" ht="50.1" customHeight="1" x14ac:dyDescent="0.25">
      <c r="B21" s="6" t="s">
        <v>125</v>
      </c>
      <c r="C21" s="114" t="b">
        <v>0</v>
      </c>
      <c r="D21" s="114" t="b">
        <v>0</v>
      </c>
      <c r="E21" s="4" t="str">
        <f ca="1">IF('Bug Data'!$BG$30=1,IF('Bug Data'!AC21=1,"Leaving This Month",IF('Bug Data'!AD21=1,"Arriving Next Month","")),IF('Bug Data'!$BG$30=2,IF('Bug Data'!AE21=1,"Leaving This Month",IF('Bug Data'!AF21=1,"Arriving Next Month",""))))</f>
        <v>Arriving Next Month</v>
      </c>
      <c r="F21" s="6" t="s">
        <v>235</v>
      </c>
      <c r="G21" s="6" t="s">
        <v>186</v>
      </c>
      <c r="H21" s="6" t="s">
        <v>225</v>
      </c>
      <c r="J21" s="148"/>
    </row>
    <row r="22" spans="2:10" ht="50.1" customHeight="1" x14ac:dyDescent="0.25">
      <c r="B22" s="11" t="s">
        <v>126</v>
      </c>
      <c r="C22" s="114" t="b">
        <v>0</v>
      </c>
      <c r="D22" s="114" t="b">
        <v>0</v>
      </c>
      <c r="E22" s="4" t="str">
        <f ca="1">IF('Bug Data'!$BG$30=1,IF('Bug Data'!AC22=1,"Leaving This Month",IF('Bug Data'!AD22=1,"Arriving Next Month","")),IF('Bug Data'!$BG$30=2,IF('Bug Data'!AE22=1,"Leaving This Month",IF('Bug Data'!AF22=1,"Arriving Next Month",""))))</f>
        <v/>
      </c>
      <c r="F22" s="11" t="s">
        <v>232</v>
      </c>
      <c r="G22" s="11" t="s">
        <v>187</v>
      </c>
      <c r="H22" s="11"/>
      <c r="J22" s="148"/>
    </row>
    <row r="23" spans="2:10" ht="50.1" customHeight="1" x14ac:dyDescent="0.25">
      <c r="B23" s="11" t="s">
        <v>127</v>
      </c>
      <c r="C23" s="114" t="b">
        <v>0</v>
      </c>
      <c r="D23" s="114" t="b">
        <v>0</v>
      </c>
      <c r="E23" s="4" t="str">
        <f ca="1">IF('Bug Data'!$BG$30=1,IF('Bug Data'!AC23=1,"Leaving This Month",IF('Bug Data'!AD23=1,"Arriving Next Month","")),IF('Bug Data'!$BG$30=2,IF('Bug Data'!AE23=1,"Leaving This Month",IF('Bug Data'!AF23=1,"Arriving Next Month",""))))</f>
        <v/>
      </c>
      <c r="F23" s="11" t="s">
        <v>233</v>
      </c>
      <c r="G23" s="11" t="s">
        <v>187</v>
      </c>
      <c r="H23" s="11"/>
      <c r="J23" s="148"/>
    </row>
    <row r="24" spans="2:10" ht="50.1" customHeight="1" x14ac:dyDescent="0.25">
      <c r="B24" s="11" t="s">
        <v>128</v>
      </c>
      <c r="C24" s="114" t="b">
        <v>0</v>
      </c>
      <c r="D24" s="114" t="b">
        <v>0</v>
      </c>
      <c r="E24" s="4" t="str">
        <f ca="1">IF('Bug Data'!$BG$30=1,IF('Bug Data'!AC24=1,"Leaving This Month",IF('Bug Data'!AD24=1,"Arriving Next Month","")),IF('Bug Data'!$BG$30=2,IF('Bug Data'!AE24=1,"Leaving This Month",IF('Bug Data'!AF24=1,"Arriving Next Month",""))))</f>
        <v/>
      </c>
      <c r="F24" s="11" t="s">
        <v>233</v>
      </c>
      <c r="G24" s="11" t="s">
        <v>187</v>
      </c>
      <c r="H24" s="11"/>
      <c r="J24" s="148"/>
    </row>
    <row r="25" spans="2:10" ht="50.1" customHeight="1" x14ac:dyDescent="0.25">
      <c r="B25" s="11" t="s">
        <v>129</v>
      </c>
      <c r="C25" s="114" t="b">
        <v>0</v>
      </c>
      <c r="D25" s="114" t="b">
        <v>0</v>
      </c>
      <c r="E25" s="4" t="str">
        <f ca="1">IF('Bug Data'!$BG$30=1,IF('Bug Data'!AC25=1,"Leaving This Month",IF('Bug Data'!AD25=1,"Arriving Next Month","")),IF('Bug Data'!$BG$30=2,IF('Bug Data'!AE25=1,"Leaving This Month",IF('Bug Data'!AF25=1,"Arriving Next Month",""))))</f>
        <v/>
      </c>
      <c r="F25" s="11" t="s">
        <v>233</v>
      </c>
      <c r="G25" s="11" t="s">
        <v>187</v>
      </c>
      <c r="H25" s="11"/>
      <c r="J25" s="148"/>
    </row>
    <row r="26" spans="2:10" ht="50.1" customHeight="1" x14ac:dyDescent="0.25">
      <c r="B26" s="11" t="s">
        <v>130</v>
      </c>
      <c r="C26" s="114" t="b">
        <v>0</v>
      </c>
      <c r="D26" s="114" t="b">
        <v>0</v>
      </c>
      <c r="E26" s="4" t="str">
        <f ca="1">IF('Bug Data'!$BG$30=1,IF('Bug Data'!AC26=1,"Leaving This Month",IF('Bug Data'!AD26=1,"Arriving Next Month","")),IF('Bug Data'!$BG$30=2,IF('Bug Data'!AE26=1,"Leaving This Month",IF('Bug Data'!AF26=1,"Arriving Next Month",""))))</f>
        <v/>
      </c>
      <c r="F26" s="11" t="s">
        <v>233</v>
      </c>
      <c r="G26" s="11" t="s">
        <v>187</v>
      </c>
      <c r="H26" s="11"/>
      <c r="J26" s="148"/>
    </row>
    <row r="27" spans="2:10" ht="50.1" customHeight="1" x14ac:dyDescent="0.25">
      <c r="B27" s="11" t="s">
        <v>131</v>
      </c>
      <c r="C27" s="114" t="b">
        <v>0</v>
      </c>
      <c r="D27" s="114" t="b">
        <v>0</v>
      </c>
      <c r="E27" s="4" t="str">
        <f ca="1">IF('Bug Data'!$BG$30=1,IF('Bug Data'!AC27=1,"Leaving This Month",IF('Bug Data'!AD27=1,"Arriving Next Month","")),IF('Bug Data'!$BG$30=2,IF('Bug Data'!AE27=1,"Leaving This Month",IF('Bug Data'!AF27=1,"Arriving Next Month",""))))</f>
        <v/>
      </c>
      <c r="F27" s="19" t="s">
        <v>241</v>
      </c>
      <c r="G27" s="11" t="s">
        <v>187</v>
      </c>
      <c r="H27" s="11"/>
      <c r="J27" s="148"/>
    </row>
    <row r="28" spans="2:10" ht="50.1" customHeight="1" x14ac:dyDescent="0.25">
      <c r="B28" s="11" t="s">
        <v>132</v>
      </c>
      <c r="C28" s="114" t="b">
        <v>0</v>
      </c>
      <c r="D28" s="114" t="b">
        <v>0</v>
      </c>
      <c r="E28" s="4" t="str">
        <f ca="1">IF('Bug Data'!$BG$30=1,IF('Bug Data'!AC28=1,"Leaving This Month",IF('Bug Data'!AD28=1,"Arriving Next Month","")),IF('Bug Data'!$BG$30=2,IF('Bug Data'!AE28=1,"Leaving This Month",IF('Bug Data'!AF28=1,"Arriving Next Month",""))))</f>
        <v/>
      </c>
      <c r="F28" s="11" t="s">
        <v>203</v>
      </c>
      <c r="G28" s="11" t="s">
        <v>187</v>
      </c>
      <c r="H28" s="11"/>
      <c r="J28" s="148"/>
    </row>
    <row r="29" spans="2:10" ht="50.1" customHeight="1" x14ac:dyDescent="0.25">
      <c r="B29" s="11" t="s">
        <v>133</v>
      </c>
      <c r="C29" s="114" t="b">
        <v>0</v>
      </c>
      <c r="D29" s="114" t="b">
        <v>0</v>
      </c>
      <c r="E29" s="4" t="str">
        <f ca="1">IF('Bug Data'!$BG$30=1,IF('Bug Data'!AC29=1,"Leaving This Month",IF('Bug Data'!AD29=1,"Arriving Next Month","")),IF('Bug Data'!$BG$30=2,IF('Bug Data'!AE29=1,"Leaving This Month",IF('Bug Data'!AF29=1,"Arriving Next Month",""))))</f>
        <v/>
      </c>
      <c r="F29" s="11" t="s">
        <v>239</v>
      </c>
      <c r="G29" s="11" t="s">
        <v>187</v>
      </c>
      <c r="H29" s="11"/>
      <c r="J29" s="148"/>
    </row>
    <row r="30" spans="2:10" ht="50.1" customHeight="1" x14ac:dyDescent="0.25">
      <c r="B30" s="11" t="s">
        <v>134</v>
      </c>
      <c r="C30" s="114" t="b">
        <v>0</v>
      </c>
      <c r="D30" s="114" t="b">
        <v>0</v>
      </c>
      <c r="E30" s="4" t="str">
        <f ca="1">IF('Bug Data'!$BG$30=1,IF('Bug Data'!AC30=1,"Leaving This Month",IF('Bug Data'!AD30=1,"Arriving Next Month","")),IF('Bug Data'!$BG$30=2,IF('Bug Data'!AE30=1,"Leaving This Month",IF('Bug Data'!AF30=1,"Arriving Next Month",""))))</f>
        <v>Arriving Next Month</v>
      </c>
      <c r="F30" s="11" t="s">
        <v>203</v>
      </c>
      <c r="G30" s="11" t="s">
        <v>187</v>
      </c>
      <c r="H30" s="11"/>
      <c r="J30" s="148"/>
    </row>
    <row r="31" spans="2:10" ht="50.1" customHeight="1" x14ac:dyDescent="0.25">
      <c r="B31" s="11" t="s">
        <v>135</v>
      </c>
      <c r="C31" s="114" t="b">
        <v>0</v>
      </c>
      <c r="D31" s="114" t="b">
        <v>0</v>
      </c>
      <c r="E31" s="4" t="str">
        <f ca="1">IF('Bug Data'!$BG$30=1,IF('Bug Data'!AC31=1,"Leaving This Month",IF('Bug Data'!AD31=1,"Arriving Next Month","")),IF('Bug Data'!$BG$30=2,IF('Bug Data'!AE31=1,"Leaving This Month",IF('Bug Data'!AF31=1,"Arriving Next Month",""))))</f>
        <v/>
      </c>
      <c r="F31" s="11" t="s">
        <v>203</v>
      </c>
      <c r="G31" s="11" t="s">
        <v>187</v>
      </c>
      <c r="H31" s="11"/>
      <c r="J31" s="148"/>
    </row>
    <row r="32" spans="2:10" ht="50.1" customHeight="1" x14ac:dyDescent="0.25">
      <c r="B32" s="11" t="s">
        <v>136</v>
      </c>
      <c r="C32" s="114" t="b">
        <v>0</v>
      </c>
      <c r="D32" s="114" t="b">
        <v>0</v>
      </c>
      <c r="E32" s="4" t="str">
        <f ca="1">IF('Bug Data'!$BG$30=1,IF('Bug Data'!AC32=1,"Leaving This Month",IF('Bug Data'!AD32=1,"Arriving Next Month","")),IF('Bug Data'!$BG$30=2,IF('Bug Data'!AE32=1,"Leaving This Month",IF('Bug Data'!AF32=1,"Arriving Next Month",""))))</f>
        <v/>
      </c>
      <c r="F32" s="11" t="s">
        <v>203</v>
      </c>
      <c r="G32" s="11" t="s">
        <v>187</v>
      </c>
      <c r="H32" s="11"/>
      <c r="J32" s="148"/>
    </row>
    <row r="33" spans="2:10" ht="50.1" customHeight="1" x14ac:dyDescent="0.25">
      <c r="B33" s="11" t="s">
        <v>137</v>
      </c>
      <c r="C33" s="114" t="b">
        <v>0</v>
      </c>
      <c r="D33" s="114" t="b">
        <v>0</v>
      </c>
      <c r="E33" s="4" t="str">
        <f ca="1">IF('Bug Data'!$BG$30=1,IF('Bug Data'!AC33=1,"Leaving This Month",IF('Bug Data'!AD33=1,"Arriving Next Month","")),IF('Bug Data'!$BG$30=2,IF('Bug Data'!AE33=1,"Leaving This Month",IF('Bug Data'!AF33=1,"Arriving Next Month",""))))</f>
        <v/>
      </c>
      <c r="F33" s="11" t="s">
        <v>239</v>
      </c>
      <c r="G33" s="11" t="s">
        <v>187</v>
      </c>
      <c r="H33" s="11"/>
      <c r="J33" s="148"/>
    </row>
    <row r="34" spans="2:10" ht="50.1" customHeight="1" x14ac:dyDescent="0.25">
      <c r="B34" s="11" t="s">
        <v>138</v>
      </c>
      <c r="C34" s="114" t="b">
        <v>0</v>
      </c>
      <c r="D34" s="114" t="b">
        <v>0</v>
      </c>
      <c r="E34" s="4" t="str">
        <f ca="1">IF('Bug Data'!$BG$30=1,IF('Bug Data'!AC34=1,"Leaving This Month",IF('Bug Data'!AD34=1,"Arriving Next Month","")),IF('Bug Data'!$BG$30=2,IF('Bug Data'!AE34=1,"Leaving This Month",IF('Bug Data'!AF34=1,"Arriving Next Month",""))))</f>
        <v>Arriving Next Month</v>
      </c>
      <c r="F34" s="11" t="s">
        <v>231</v>
      </c>
      <c r="G34" s="11" t="s">
        <v>187</v>
      </c>
      <c r="H34" s="11"/>
      <c r="J34" s="148"/>
    </row>
    <row r="35" spans="2:10" ht="50.1" customHeight="1" x14ac:dyDescent="0.25">
      <c r="B35" s="11" t="s">
        <v>139</v>
      </c>
      <c r="C35" s="114" t="b">
        <v>0</v>
      </c>
      <c r="D35" s="114" t="b">
        <v>0</v>
      </c>
      <c r="E35" s="4" t="str">
        <f ca="1">IF('Bug Data'!$BG$30=1,IF('Bug Data'!AC35=1,"Leaving This Month",IF('Bug Data'!AD35=1,"Arriving Next Month","")),IF('Bug Data'!$BG$30=2,IF('Bug Data'!AE35=1,"Leaving This Month",IF('Bug Data'!AF35=1,"Arriving Next Month",""))))</f>
        <v/>
      </c>
      <c r="F35" s="11" t="s">
        <v>236</v>
      </c>
      <c r="G35" s="11" t="s">
        <v>187</v>
      </c>
      <c r="H35" s="11"/>
      <c r="J35" s="148"/>
    </row>
    <row r="36" spans="2:10" ht="50.1" customHeight="1" x14ac:dyDescent="0.25">
      <c r="B36" s="11" t="s">
        <v>140</v>
      </c>
      <c r="C36" s="114" t="b">
        <v>0</v>
      </c>
      <c r="D36" s="114" t="b">
        <v>0</v>
      </c>
      <c r="E36" s="4" t="str">
        <f ca="1">IF('Bug Data'!$BG$30=1,IF('Bug Data'!AC36=1,"Leaving This Month",IF('Bug Data'!AD36=1,"Arriving Next Month","")),IF('Bug Data'!$BG$30=2,IF('Bug Data'!AE36=1,"Leaving This Month",IF('Bug Data'!AF36=1,"Arriving Next Month",""))))</f>
        <v/>
      </c>
      <c r="F36" s="19" t="s">
        <v>240</v>
      </c>
      <c r="G36" s="11" t="s">
        <v>187</v>
      </c>
      <c r="H36" s="11"/>
      <c r="J36" s="148"/>
    </row>
    <row r="37" spans="2:10" ht="50.1" customHeight="1" x14ac:dyDescent="0.25">
      <c r="B37" s="6" t="s">
        <v>141</v>
      </c>
      <c r="C37" s="114" t="b">
        <v>0</v>
      </c>
      <c r="D37" s="114" t="b">
        <v>0</v>
      </c>
      <c r="E37" s="4" t="str">
        <f ca="1">IF('Bug Data'!$BG$30=1,IF('Bug Data'!AC37=1,"Leaving This Month",IF('Bug Data'!AD37=1,"Arriving Next Month","")),IF('Bug Data'!$BG$30=2,IF('Bug Data'!AE37=1,"Leaving This Month",IF('Bug Data'!AF37=1,"Arriving Next Month",""))))</f>
        <v/>
      </c>
      <c r="F37" s="6" t="s">
        <v>229</v>
      </c>
      <c r="G37" s="6" t="s">
        <v>188</v>
      </c>
      <c r="H37" s="6"/>
      <c r="J37" s="148"/>
    </row>
    <row r="38" spans="2:10" ht="50.1" customHeight="1" x14ac:dyDescent="0.25">
      <c r="B38" s="6" t="s">
        <v>142</v>
      </c>
      <c r="C38" s="114" t="b">
        <v>0</v>
      </c>
      <c r="D38" s="114" t="b">
        <v>0</v>
      </c>
      <c r="E38" s="4" t="str">
        <f ca="1">IF('Bug Data'!$BG$30=1,IF('Bug Data'!AC38=1,"Leaving This Month",IF('Bug Data'!AD38=1,"Arriving Next Month","")),IF('Bug Data'!$BG$30=2,IF('Bug Data'!AE38=1,"Leaving This Month",IF('Bug Data'!AF38=1,"Arriving Next Month",""))))</f>
        <v/>
      </c>
      <c r="F38" s="6" t="s">
        <v>229</v>
      </c>
      <c r="G38" s="6" t="s">
        <v>188</v>
      </c>
      <c r="H38" s="6"/>
      <c r="J38" s="148"/>
    </row>
    <row r="39" spans="2:10" ht="50.1" customHeight="1" x14ac:dyDescent="0.25">
      <c r="B39" s="6" t="s">
        <v>143</v>
      </c>
      <c r="C39" s="114" t="b">
        <v>0</v>
      </c>
      <c r="D39" s="114" t="b">
        <v>0</v>
      </c>
      <c r="E39" s="4" t="str">
        <f ca="1">IF('Bug Data'!$BG$30=1,IF('Bug Data'!AC39=1,"Leaving This Month",IF('Bug Data'!AD39=1,"Arriving Next Month","")),IF('Bug Data'!$BG$30=2,IF('Bug Data'!AE39=1,"Leaving This Month",IF('Bug Data'!AF39=1,"Arriving Next Month",""))))</f>
        <v/>
      </c>
      <c r="F39" s="6" t="s">
        <v>229</v>
      </c>
      <c r="G39" s="6" t="s">
        <v>188</v>
      </c>
      <c r="H39" s="6"/>
      <c r="J39" s="148"/>
    </row>
    <row r="40" spans="2:10" ht="50.1" customHeight="1" x14ac:dyDescent="0.25">
      <c r="B40" s="6" t="s">
        <v>144</v>
      </c>
      <c r="C40" s="114" t="b">
        <v>0</v>
      </c>
      <c r="D40" s="114" t="b">
        <v>0</v>
      </c>
      <c r="E40" s="4" t="str">
        <f ca="1">IF('Bug Data'!$BG$30=1,IF('Bug Data'!AC40=1,"Leaving This Month",IF('Bug Data'!AD40=1,"Arriving Next Month","")),IF('Bug Data'!$BG$30=2,IF('Bug Data'!AE40=1,"Leaving This Month",IF('Bug Data'!AF40=1,"Arriving Next Month",""))))</f>
        <v/>
      </c>
      <c r="F40" s="6" t="s">
        <v>233</v>
      </c>
      <c r="G40" s="6" t="s">
        <v>188</v>
      </c>
      <c r="H40" s="6" t="s">
        <v>225</v>
      </c>
      <c r="J40" s="148"/>
    </row>
    <row r="41" spans="2:10" ht="50.1" customHeight="1" x14ac:dyDescent="0.25">
      <c r="B41" s="6" t="s">
        <v>145</v>
      </c>
      <c r="C41" s="114" t="b">
        <v>0</v>
      </c>
      <c r="D41" s="114" t="b">
        <v>0</v>
      </c>
      <c r="E41" s="4" t="str">
        <f ca="1">IF('Bug Data'!$BG$30=1,IF('Bug Data'!AC41=1,"Leaving This Month",IF('Bug Data'!AD41=1,"Arriving Next Month","")),IF('Bug Data'!$BG$30=2,IF('Bug Data'!AE41=1,"Leaving This Month",IF('Bug Data'!AF41=1,"Arriving Next Month",""))))</f>
        <v/>
      </c>
      <c r="F41" s="6" t="s">
        <v>236</v>
      </c>
      <c r="G41" s="6" t="s">
        <v>188</v>
      </c>
      <c r="H41" s="6" t="s">
        <v>225</v>
      </c>
      <c r="J41" s="148"/>
    </row>
    <row r="42" spans="2:10" ht="50.1" customHeight="1" x14ac:dyDescent="0.25">
      <c r="B42" s="6" t="s">
        <v>146</v>
      </c>
      <c r="C42" s="114" t="b">
        <v>0</v>
      </c>
      <c r="D42" s="114" t="b">
        <v>0</v>
      </c>
      <c r="E42" s="4" t="str">
        <f ca="1">IF('Bug Data'!$BG$30=1,IF('Bug Data'!AC42=1,"Leaving This Month",IF('Bug Data'!AD42=1,"Arriving Next Month","")),IF('Bug Data'!$BG$30=2,IF('Bug Data'!AE42=1,"Leaving This Month",IF('Bug Data'!AF42=1,"Arriving Next Month",""))))</f>
        <v/>
      </c>
      <c r="F42" s="6" t="s">
        <v>236</v>
      </c>
      <c r="G42" s="6" t="s">
        <v>188</v>
      </c>
      <c r="H42" s="6" t="s">
        <v>225</v>
      </c>
      <c r="J42" s="148"/>
    </row>
    <row r="43" spans="2:10" ht="50.1" customHeight="1" x14ac:dyDescent="0.25">
      <c r="B43" s="6" t="s">
        <v>147</v>
      </c>
      <c r="C43" s="114" t="b">
        <v>0</v>
      </c>
      <c r="D43" s="114" t="b">
        <v>0</v>
      </c>
      <c r="E43" s="4" t="str">
        <f ca="1">IF('Bug Data'!$BG$30=1,IF('Bug Data'!AC43=1,"Leaving This Month",IF('Bug Data'!AD43=1,"Arriving Next Month","")),IF('Bug Data'!$BG$30=2,IF('Bug Data'!AE43=1,"Leaving This Month",IF('Bug Data'!AF43=1,"Arriving Next Month",""))))</f>
        <v/>
      </c>
      <c r="F43" s="6" t="s">
        <v>203</v>
      </c>
      <c r="G43" s="6" t="s">
        <v>188</v>
      </c>
      <c r="H43" s="6" t="s">
        <v>225</v>
      </c>
      <c r="J43" s="148"/>
    </row>
    <row r="44" spans="2:10" ht="50.1" customHeight="1" x14ac:dyDescent="0.25">
      <c r="B44" s="6" t="s">
        <v>160</v>
      </c>
      <c r="C44" s="114" t="b">
        <v>0</v>
      </c>
      <c r="D44" s="114" t="b">
        <v>0</v>
      </c>
      <c r="E44" s="4" t="str">
        <f ca="1">IF('Bug Data'!$BG$30=1,IF('Bug Data'!AC44=1,"Leaving This Month",IF('Bug Data'!AD44=1,"Arriving Next Month","")),IF('Bug Data'!$BG$30=2,IF('Bug Data'!AE44=1,"Leaving This Month",IF('Bug Data'!AF44=1,"Arriving Next Month",""))))</f>
        <v/>
      </c>
      <c r="F44" s="6" t="s">
        <v>203</v>
      </c>
      <c r="G44" s="6" t="s">
        <v>188</v>
      </c>
      <c r="H44" s="6"/>
      <c r="J44" s="148"/>
    </row>
    <row r="45" spans="2:10" ht="50.1" customHeight="1" x14ac:dyDescent="0.25">
      <c r="B45" s="6" t="s">
        <v>148</v>
      </c>
      <c r="C45" s="114" t="b">
        <v>0</v>
      </c>
      <c r="D45" s="114" t="b">
        <v>0</v>
      </c>
      <c r="E45" s="4" t="str">
        <f ca="1">IF('Bug Data'!$BG$30=1,IF('Bug Data'!AC45=1,"Leaving This Month",IF('Bug Data'!AD45=1,"Arriving Next Month","")),IF('Bug Data'!$BG$30=2,IF('Bug Data'!AE45=1,"Leaving This Month",IF('Bug Data'!AF45=1,"Arriving Next Month",""))))</f>
        <v/>
      </c>
      <c r="F45" s="6" t="s">
        <v>203</v>
      </c>
      <c r="G45" s="6" t="s">
        <v>188</v>
      </c>
      <c r="H45" s="6"/>
      <c r="J45" s="148"/>
    </row>
    <row r="46" spans="2:10" ht="50.1" customHeight="1" x14ac:dyDescent="0.25">
      <c r="B46" s="6" t="s">
        <v>149</v>
      </c>
      <c r="C46" s="114" t="b">
        <v>0</v>
      </c>
      <c r="D46" s="114" t="b">
        <v>0</v>
      </c>
      <c r="E46" s="4" t="str">
        <f ca="1">IF('Bug Data'!$BG$30=1,IF('Bug Data'!AC46=1,"Leaving This Month",IF('Bug Data'!AD46=1,"Arriving Next Month","")),IF('Bug Data'!$BG$30=2,IF('Bug Data'!AE46=1,"Leaving This Month",IF('Bug Data'!AF46=1,"Arriving Next Month",""))))</f>
        <v/>
      </c>
      <c r="F46" s="6" t="s">
        <v>232</v>
      </c>
      <c r="G46" s="6" t="s">
        <v>188</v>
      </c>
      <c r="H46" s="6"/>
      <c r="J46" s="148"/>
    </row>
    <row r="47" spans="2:10" ht="50.1" customHeight="1" x14ac:dyDescent="0.25">
      <c r="B47" s="6" t="s">
        <v>150</v>
      </c>
      <c r="C47" s="114" t="b">
        <v>0</v>
      </c>
      <c r="D47" s="114" t="b">
        <v>0</v>
      </c>
      <c r="E47" s="4" t="str">
        <f ca="1">IF('Bug Data'!$BG$30=1,IF('Bug Data'!AC47=1,"Leaving This Month",IF('Bug Data'!AD47=1,"Arriving Next Month","")),IF('Bug Data'!$BG$30=2,IF('Bug Data'!AE47=1,"Leaving This Month",IF('Bug Data'!AF47=1,"Arriving Next Month",""))))</f>
        <v/>
      </c>
      <c r="F47" s="6" t="s">
        <v>232</v>
      </c>
      <c r="G47" s="6" t="s">
        <v>188</v>
      </c>
      <c r="H47" s="6"/>
      <c r="J47" s="148"/>
    </row>
    <row r="48" spans="2:10" ht="50.1" customHeight="1" x14ac:dyDescent="0.25">
      <c r="B48" s="11" t="s">
        <v>151</v>
      </c>
      <c r="C48" s="114" t="b">
        <v>0</v>
      </c>
      <c r="D48" s="114" t="b">
        <v>0</v>
      </c>
      <c r="E48" s="4" t="str">
        <f ca="1">IF('Bug Data'!$BG$30=1,IF('Bug Data'!AC48=1,"Leaving This Month",IF('Bug Data'!AD48=1,"Arriving Next Month","")),IF('Bug Data'!$BG$30=2,IF('Bug Data'!AE48=1,"Leaving This Month",IF('Bug Data'!AF48=1,"Arriving Next Month",""))))</f>
        <v/>
      </c>
      <c r="F48" s="11" t="s">
        <v>233</v>
      </c>
      <c r="G48" s="11" t="s">
        <v>189</v>
      </c>
      <c r="H48" s="11" t="s">
        <v>225</v>
      </c>
      <c r="J48" s="148"/>
    </row>
    <row r="49" spans="2:10" ht="50.1" customHeight="1" x14ac:dyDescent="0.25">
      <c r="B49" s="11" t="s">
        <v>152</v>
      </c>
      <c r="C49" s="114" t="b">
        <v>0</v>
      </c>
      <c r="D49" s="114" t="b">
        <v>0</v>
      </c>
      <c r="E49" s="4" t="str">
        <f ca="1">IF('Bug Data'!$BG$30=1,IF('Bug Data'!AC49=1,"Leaving This Month",IF('Bug Data'!AD49=1,"Arriving Next Month","")),IF('Bug Data'!$BG$30=2,IF('Bug Data'!AE49=1,"Leaving This Month",IF('Bug Data'!AF49=1,"Arriving Next Month",""))))</f>
        <v/>
      </c>
      <c r="F49" s="11" t="s">
        <v>233</v>
      </c>
      <c r="G49" s="11" t="s">
        <v>189</v>
      </c>
      <c r="H49" s="11" t="s">
        <v>225</v>
      </c>
      <c r="J49" s="148"/>
    </row>
    <row r="50" spans="2:10" ht="50.1" customHeight="1" x14ac:dyDescent="0.25">
      <c r="B50" s="11" t="s">
        <v>153</v>
      </c>
      <c r="C50" s="114" t="b">
        <v>0</v>
      </c>
      <c r="D50" s="114" t="b">
        <v>0</v>
      </c>
      <c r="E50" s="4" t="str">
        <f ca="1">IF('Bug Data'!$BG$30=1,IF('Bug Data'!AC50=1,"Leaving This Month",IF('Bug Data'!AD50=1,"Arriving Next Month","")),IF('Bug Data'!$BG$30=2,IF('Bug Data'!AE50=1,"Leaving This Month",IF('Bug Data'!AF50=1,"Arriving Next Month",""))))</f>
        <v/>
      </c>
      <c r="F50" s="11" t="s">
        <v>233</v>
      </c>
      <c r="G50" s="11" t="s">
        <v>189</v>
      </c>
      <c r="H50" s="11" t="s">
        <v>225</v>
      </c>
      <c r="J50" s="148"/>
    </row>
    <row r="51" spans="2:10" ht="50.1" customHeight="1" x14ac:dyDescent="0.25">
      <c r="B51" s="11" t="s">
        <v>154</v>
      </c>
      <c r="C51" s="114" t="b">
        <v>0</v>
      </c>
      <c r="D51" s="114" t="b">
        <v>0</v>
      </c>
      <c r="E51" s="4" t="str">
        <f ca="1">IF('Bug Data'!$BG$30=1,IF('Bug Data'!AC51=1,"Leaving This Month",IF('Bug Data'!AD51=1,"Arriving Next Month","")),IF('Bug Data'!$BG$30=2,IF('Bug Data'!AE51=1,"Leaving This Month",IF('Bug Data'!AF51=1,"Arriving Next Month",""))))</f>
        <v/>
      </c>
      <c r="F51" s="11" t="s">
        <v>203</v>
      </c>
      <c r="G51" s="11" t="s">
        <v>189</v>
      </c>
      <c r="H51" s="11" t="s">
        <v>225</v>
      </c>
      <c r="J51" s="148"/>
    </row>
    <row r="52" spans="2:10" ht="50.1" customHeight="1" x14ac:dyDescent="0.25">
      <c r="B52" s="11" t="s">
        <v>159</v>
      </c>
      <c r="C52" s="114" t="b">
        <v>0</v>
      </c>
      <c r="D52" s="114" t="b">
        <v>0</v>
      </c>
      <c r="E52" s="4" t="str">
        <f ca="1">IF('Bug Data'!$BG$30=1,IF('Bug Data'!AC52=1,"Leaving This Month",IF('Bug Data'!AD52=1,"Arriving Next Month","")),IF('Bug Data'!$BG$30=2,IF('Bug Data'!AE52=1,"Leaving This Month",IF('Bug Data'!AF52=1,"Arriving Next Month",""))))</f>
        <v/>
      </c>
      <c r="F52" s="11" t="s">
        <v>231</v>
      </c>
      <c r="G52" s="11" t="s">
        <v>189</v>
      </c>
      <c r="H52" s="11" t="s">
        <v>225</v>
      </c>
      <c r="J52" s="148"/>
    </row>
    <row r="53" spans="2:10" ht="50.1" customHeight="1" x14ac:dyDescent="0.25">
      <c r="B53" s="11" t="s">
        <v>155</v>
      </c>
      <c r="C53" s="114" t="b">
        <v>0</v>
      </c>
      <c r="D53" s="114" t="b">
        <v>0</v>
      </c>
      <c r="E53" s="4" t="str">
        <f ca="1">IF('Bug Data'!$BG$30=1,IF('Bug Data'!AC53=1,"Leaving This Month",IF('Bug Data'!AD53=1,"Arriving Next Month","")),IF('Bug Data'!$BG$30=2,IF('Bug Data'!AE53=1,"Leaving This Month",IF('Bug Data'!AF53=1,"Arriving Next Month",""))))</f>
        <v/>
      </c>
      <c r="F53" s="11" t="s">
        <v>233</v>
      </c>
      <c r="G53" s="11" t="s">
        <v>189</v>
      </c>
      <c r="H53" s="11" t="s">
        <v>225</v>
      </c>
      <c r="J53" s="148"/>
    </row>
    <row r="54" spans="2:10" ht="50.1" customHeight="1" x14ac:dyDescent="0.25">
      <c r="B54" s="6" t="s">
        <v>156</v>
      </c>
      <c r="C54" s="114" t="b">
        <v>0</v>
      </c>
      <c r="D54" s="114" t="b">
        <v>0</v>
      </c>
      <c r="E54" s="4" t="str">
        <f ca="1">IF('Bug Data'!$BG$30=1,IF('Bug Data'!AC54=1,"Leaving This Month",IF('Bug Data'!AD54=1,"Arriving Next Month","")),IF('Bug Data'!$BG$30=2,IF('Bug Data'!AE54=1,"Leaving This Month",IF('Bug Data'!AF54=1,"Arriving Next Month",""))))</f>
        <v/>
      </c>
      <c r="F54" s="6" t="s">
        <v>203</v>
      </c>
      <c r="G54" s="6" t="s">
        <v>190</v>
      </c>
      <c r="H54" s="6" t="s">
        <v>225</v>
      </c>
      <c r="J54" s="148"/>
    </row>
    <row r="55" spans="2:10" ht="50.1" customHeight="1" x14ac:dyDescent="0.25">
      <c r="B55" s="6" t="s">
        <v>157</v>
      </c>
      <c r="C55" s="114" t="b">
        <v>0</v>
      </c>
      <c r="D55" s="114" t="b">
        <v>0</v>
      </c>
      <c r="E55" s="4" t="str">
        <f ca="1">IF('Bug Data'!$BG$30=1,IF('Bug Data'!AC55=1,"Leaving This Month",IF('Bug Data'!AD55=1,"Arriving Next Month","")),IF('Bug Data'!$BG$30=2,IF('Bug Data'!AE55=1,"Leaving This Month",IF('Bug Data'!AF55=1,"Arriving Next Month",""))))</f>
        <v/>
      </c>
      <c r="F55" s="6" t="s">
        <v>203</v>
      </c>
      <c r="G55" s="6" t="s">
        <v>190</v>
      </c>
      <c r="H55" s="6" t="s">
        <v>225</v>
      </c>
      <c r="J55" s="148"/>
    </row>
    <row r="56" spans="2:10" ht="50.1" customHeight="1" x14ac:dyDescent="0.25">
      <c r="B56" s="6" t="s">
        <v>158</v>
      </c>
      <c r="C56" s="114" t="b">
        <v>0</v>
      </c>
      <c r="D56" s="114" t="b">
        <v>0</v>
      </c>
      <c r="E56" s="4" t="str">
        <f ca="1">IF('Bug Data'!$BG$30=1,IF('Bug Data'!AC56=1,"Leaving This Month",IF('Bug Data'!AD56=1,"Arriving Next Month","")),IF('Bug Data'!$BG$30=2,IF('Bug Data'!AE56=1,"Leaving This Month",IF('Bug Data'!AF56=1,"Arriving Next Month",""))))</f>
        <v/>
      </c>
      <c r="F56" s="6" t="s">
        <v>203</v>
      </c>
      <c r="G56" s="6" t="s">
        <v>190</v>
      </c>
      <c r="H56" s="6" t="s">
        <v>225</v>
      </c>
      <c r="J56" s="148"/>
    </row>
    <row r="57" spans="2:10" ht="50.1" customHeight="1" x14ac:dyDescent="0.25">
      <c r="B57" s="6" t="s">
        <v>161</v>
      </c>
      <c r="C57" s="114" t="b">
        <v>0</v>
      </c>
      <c r="D57" s="114" t="b">
        <v>0</v>
      </c>
      <c r="E57" s="4" t="str">
        <f ca="1">IF('Bug Data'!$BG$30=1,IF('Bug Data'!AC57=1,"Leaving This Month",IF('Bug Data'!AD57=1,"Arriving Next Month","")),IF('Bug Data'!$BG$30=2,IF('Bug Data'!AE57=1,"Leaving This Month",IF('Bug Data'!AF57=1,"Arriving Next Month",""))))</f>
        <v/>
      </c>
      <c r="F57" s="6" t="s">
        <v>203</v>
      </c>
      <c r="G57" s="6" t="s">
        <v>190</v>
      </c>
      <c r="H57" s="6" t="s">
        <v>225</v>
      </c>
      <c r="J57" s="148"/>
    </row>
    <row r="58" spans="2:10" ht="50.1" customHeight="1" x14ac:dyDescent="0.25">
      <c r="B58" s="11" t="s">
        <v>162</v>
      </c>
      <c r="C58" s="114" t="b">
        <v>0</v>
      </c>
      <c r="D58" s="114" t="b">
        <v>0</v>
      </c>
      <c r="E58" s="4" t="str">
        <f ca="1">IF('Bug Data'!$BG$30=1,IF('Bug Data'!AC58=1,"Leaving This Month",IF('Bug Data'!AD58=1,"Arriving Next Month","")),IF('Bug Data'!$BG$30=2,IF('Bug Data'!AE58=1,"Leaving This Month",IF('Bug Data'!AF58=1,"Arriving Next Month",""))))</f>
        <v/>
      </c>
      <c r="F58" s="11" t="s">
        <v>229</v>
      </c>
      <c r="G58" s="11" t="s">
        <v>191</v>
      </c>
      <c r="H58" s="11"/>
      <c r="J58" s="148"/>
    </row>
    <row r="59" spans="2:10" ht="50.1" customHeight="1" x14ac:dyDescent="0.25">
      <c r="B59" s="11" t="s">
        <v>163</v>
      </c>
      <c r="C59" s="114" t="b">
        <v>0</v>
      </c>
      <c r="D59" s="114" t="b">
        <v>0</v>
      </c>
      <c r="E59" s="4" t="str">
        <f ca="1">IF('Bug Data'!$BG$30=1,IF('Bug Data'!AC59=1,"Leaving This Month",IF('Bug Data'!AD59=1,"Arriving Next Month","")),IF('Bug Data'!$BG$30=2,IF('Bug Data'!AE59=1,"Leaving This Month",IF('Bug Data'!AF59=1,"Arriving Next Month",""))))</f>
        <v/>
      </c>
      <c r="F59" s="11" t="s">
        <v>229</v>
      </c>
      <c r="G59" s="11" t="s">
        <v>191</v>
      </c>
      <c r="H59" s="11"/>
      <c r="J59" s="148"/>
    </row>
    <row r="60" spans="2:10" ht="50.1" customHeight="1" x14ac:dyDescent="0.25">
      <c r="B60" s="11" t="s">
        <v>164</v>
      </c>
      <c r="C60" s="114" t="b">
        <v>0</v>
      </c>
      <c r="D60" s="114" t="b">
        <v>0</v>
      </c>
      <c r="E60" s="4" t="str">
        <f ca="1">IF('Bug Data'!$BG$30=1,IF('Bug Data'!AC60=1,"Leaving This Month",IF('Bug Data'!AD60=1,"Arriving Next Month","")),IF('Bug Data'!$BG$30=2,IF('Bug Data'!AE60=1,"Leaving This Month",IF('Bug Data'!AF60=1,"Arriving Next Month",""))))</f>
        <v/>
      </c>
      <c r="F60" s="11" t="s">
        <v>231</v>
      </c>
      <c r="G60" s="11" t="s">
        <v>191</v>
      </c>
      <c r="H60" s="11"/>
      <c r="J60" s="148"/>
    </row>
    <row r="61" spans="2:10" ht="50.1" customHeight="1" x14ac:dyDescent="0.25">
      <c r="B61" s="6" t="s">
        <v>165</v>
      </c>
      <c r="C61" s="114" t="b">
        <v>0</v>
      </c>
      <c r="D61" s="114" t="b">
        <v>0</v>
      </c>
      <c r="E61" s="4" t="str">
        <f ca="1">IF('Bug Data'!$BG$30=1,IF('Bug Data'!AC61=1,"Leaving This Month",IF('Bug Data'!AD61=1,"Arriving Next Month","")),IF('Bug Data'!$BG$30=2,IF('Bug Data'!AE61=1,"Leaving This Month",IF('Bug Data'!AF61=1,"Arriving Next Month",""))))</f>
        <v/>
      </c>
      <c r="F61" s="6" t="s">
        <v>203</v>
      </c>
      <c r="G61" s="6" t="s">
        <v>192</v>
      </c>
      <c r="H61" s="6"/>
      <c r="J61" s="148"/>
    </row>
    <row r="62" spans="2:10" ht="50.1" customHeight="1" x14ac:dyDescent="0.25">
      <c r="B62" s="6" t="s">
        <v>166</v>
      </c>
      <c r="C62" s="114" t="b">
        <v>0</v>
      </c>
      <c r="D62" s="114" t="b">
        <v>0</v>
      </c>
      <c r="E62" s="4" t="str">
        <f ca="1">IF('Bug Data'!$BG$30=1,IF('Bug Data'!AC62=1,"Leaving This Month",IF('Bug Data'!AD62=1,"Arriving Next Month","")),IF('Bug Data'!$BG$30=2,IF('Bug Data'!AE62=1,"Leaving This Month",IF('Bug Data'!AF62=1,"Arriving Next Month",""))))</f>
        <v>Arriving Next Month</v>
      </c>
      <c r="F62" s="6" t="s">
        <v>236</v>
      </c>
      <c r="G62" s="6" t="s">
        <v>192</v>
      </c>
      <c r="H62" s="6"/>
      <c r="J62" s="148"/>
    </row>
    <row r="63" spans="2:10" ht="50.1" customHeight="1" x14ac:dyDescent="0.25">
      <c r="B63" s="6" t="s">
        <v>167</v>
      </c>
      <c r="C63" s="114" t="b">
        <v>0</v>
      </c>
      <c r="D63" s="114" t="b">
        <v>0</v>
      </c>
      <c r="E63" s="4" t="str">
        <f ca="1">IF('Bug Data'!$BG$30=1,IF('Bug Data'!AC63=1,"Leaving This Month",IF('Bug Data'!AD63=1,"Arriving Next Month","")),IF('Bug Data'!$BG$30=2,IF('Bug Data'!AE63=1,"Leaving This Month",IF('Bug Data'!AF63=1,"Arriving Next Month",""))))</f>
        <v/>
      </c>
      <c r="F63" s="6" t="s">
        <v>236</v>
      </c>
      <c r="G63" s="6" t="s">
        <v>192</v>
      </c>
      <c r="H63" s="6"/>
      <c r="J63" s="148"/>
    </row>
    <row r="64" spans="2:10" ht="50.1" customHeight="1" x14ac:dyDescent="0.25">
      <c r="B64" s="6" t="s">
        <v>168</v>
      </c>
      <c r="C64" s="114" t="b">
        <v>0</v>
      </c>
      <c r="D64" s="114" t="b">
        <v>0</v>
      </c>
      <c r="E64" s="4" t="str">
        <f ca="1">IF('Bug Data'!$BG$30=1,IF('Bug Data'!AC64=1,"Leaving This Month",IF('Bug Data'!AD64=1,"Arriving Next Month","")),IF('Bug Data'!$BG$30=2,IF('Bug Data'!AE64=1,"Leaving This Month",IF('Bug Data'!AF64=1,"Arriving Next Month",""))))</f>
        <v/>
      </c>
      <c r="F64" s="6" t="s">
        <v>236</v>
      </c>
      <c r="G64" s="6" t="s">
        <v>192</v>
      </c>
      <c r="H64" s="6"/>
      <c r="J64" s="148"/>
    </row>
    <row r="65" spans="2:10 16384:16384" ht="50.1" customHeight="1" x14ac:dyDescent="0.25">
      <c r="B65" s="6" t="s">
        <v>169</v>
      </c>
      <c r="C65" s="114" t="b">
        <v>0</v>
      </c>
      <c r="D65" s="114" t="b">
        <v>0</v>
      </c>
      <c r="E65" s="4" t="str">
        <f ca="1">IF('Bug Data'!$BG$30=1,IF('Bug Data'!AC65=1,"Leaving This Month",IF('Bug Data'!AD65=1,"Arriving Next Month","")),IF('Bug Data'!$BG$30=2,IF('Bug Data'!AE65=1,"Leaving This Month",IF('Bug Data'!AF65=1,"Arriving Next Month",""))))</f>
        <v/>
      </c>
      <c r="F65" s="6" t="s">
        <v>236</v>
      </c>
      <c r="G65" s="6" t="s">
        <v>192</v>
      </c>
      <c r="H65" s="6"/>
      <c r="J65" s="148"/>
    </row>
    <row r="66" spans="2:10 16384:16384" ht="50.1" customHeight="1" x14ac:dyDescent="0.25">
      <c r="B66" s="6" t="s">
        <v>170</v>
      </c>
      <c r="C66" s="114" t="b">
        <v>0</v>
      </c>
      <c r="D66" s="114" t="b">
        <v>0</v>
      </c>
      <c r="E66" s="4" t="str">
        <f ca="1">IF('Bug Data'!$BG$30=1,IF('Bug Data'!AC66=1,"Leaving This Month",IF('Bug Data'!AD66=1,"Arriving Next Month","")),IF('Bug Data'!$BG$30=2,IF('Bug Data'!AE66=1,"Leaving This Month",IF('Bug Data'!AF66=1,"Arriving Next Month",""))))</f>
        <v/>
      </c>
      <c r="F66" s="6" t="s">
        <v>236</v>
      </c>
      <c r="G66" s="6" t="s">
        <v>192</v>
      </c>
      <c r="H66" s="6"/>
      <c r="J66" s="148"/>
    </row>
    <row r="67" spans="2:10 16384:16384" ht="50.1" customHeight="1" x14ac:dyDescent="0.25">
      <c r="B67" s="6" t="s">
        <v>171</v>
      </c>
      <c r="C67" s="114" t="b">
        <v>0</v>
      </c>
      <c r="D67" s="114" t="b">
        <v>0</v>
      </c>
      <c r="E67" s="4" t="str">
        <f ca="1">IF('Bug Data'!$BG$30=1,IF('Bug Data'!AC67=1,"Leaving This Month",IF('Bug Data'!AD67=1,"Arriving Next Month","")),IF('Bug Data'!$BG$30=2,IF('Bug Data'!AE67=1,"Leaving This Month",IF('Bug Data'!AF67=1,"Arriving Next Month",""))))</f>
        <v/>
      </c>
      <c r="F67" s="6" t="s">
        <v>236</v>
      </c>
      <c r="G67" s="6" t="s">
        <v>192</v>
      </c>
      <c r="H67" s="6"/>
      <c r="J67" s="148"/>
    </row>
    <row r="68" spans="2:10 16384:16384" ht="50.1" customHeight="1" x14ac:dyDescent="0.25">
      <c r="B68" s="6" t="s">
        <v>172</v>
      </c>
      <c r="C68" s="114" t="b">
        <v>0</v>
      </c>
      <c r="D68" s="114" t="b">
        <v>0</v>
      </c>
      <c r="E68" s="4" t="str">
        <f ca="1">IF('Bug Data'!$BG$30=1,IF('Bug Data'!AC68=1,"Leaving This Month",IF('Bug Data'!AD68=1,"Arriving Next Month","")),IF('Bug Data'!$BG$30=2,IF('Bug Data'!AE68=1,"Leaving This Month",IF('Bug Data'!AF68=1,"Arriving Next Month",""))))</f>
        <v/>
      </c>
      <c r="F68" s="6" t="s">
        <v>236</v>
      </c>
      <c r="G68" s="6" t="s">
        <v>192</v>
      </c>
      <c r="H68" s="6"/>
      <c r="J68" s="148"/>
    </row>
    <row r="69" spans="2:10 16384:16384" ht="50.1" customHeight="1" x14ac:dyDescent="0.25">
      <c r="B69" s="11" t="s">
        <v>173</v>
      </c>
      <c r="C69" s="114" t="b">
        <v>0</v>
      </c>
      <c r="D69" s="114" t="b">
        <v>0</v>
      </c>
      <c r="E69" s="4" t="str">
        <f ca="1">IF('Bug Data'!$BG$30=1,IF('Bug Data'!AC69=1,"Leaving This Month",IF('Bug Data'!AD69=1,"Arriving Next Month","")),IF('Bug Data'!$BG$30=2,IF('Bug Data'!AE69=1,"Leaving This Month",IF('Bug Data'!AF69=1,"Arriving Next Month",""))))</f>
        <v/>
      </c>
      <c r="F69" s="11" t="s">
        <v>232</v>
      </c>
      <c r="G69" s="11" t="s">
        <v>193</v>
      </c>
      <c r="H69" s="11" t="s">
        <v>225</v>
      </c>
      <c r="J69" s="148"/>
    </row>
    <row r="70" spans="2:10 16384:16384" ht="50.1" customHeight="1" x14ac:dyDescent="0.25">
      <c r="B70" s="11" t="s">
        <v>174</v>
      </c>
      <c r="C70" s="114" t="b">
        <v>0</v>
      </c>
      <c r="D70" s="114" t="b">
        <v>0</v>
      </c>
      <c r="E70" s="4" t="str">
        <f ca="1">IF('Bug Data'!$BG$30=1,IF('Bug Data'!AC70=1,"Leaving This Month",IF('Bug Data'!AD70=1,"Arriving Next Month","")),IF('Bug Data'!$BG$30=2,IF('Bug Data'!AE70=1,"Leaving This Month",IF('Bug Data'!AF70=1,"Arriving Next Month",""))))</f>
        <v/>
      </c>
      <c r="F70" s="11" t="s">
        <v>203</v>
      </c>
      <c r="G70" s="11" t="s">
        <v>194</v>
      </c>
      <c r="H70" s="11"/>
      <c r="J70" s="148"/>
    </row>
    <row r="71" spans="2:10 16384:16384" ht="50.1" customHeight="1" x14ac:dyDescent="0.25">
      <c r="B71" s="11" t="s">
        <v>175</v>
      </c>
      <c r="C71" s="114" t="b">
        <v>0</v>
      </c>
      <c r="D71" s="114" t="b">
        <v>0</v>
      </c>
      <c r="E71" s="4" t="str">
        <f ca="1">IF('Bug Data'!$BG$30=1,IF('Bug Data'!AC71=1,"Leaving This Month",IF('Bug Data'!AD71=1,"Arriving Next Month","")),IF('Bug Data'!$BG$30=2,IF('Bug Data'!AE71=1,"Leaving This Month",IF('Bug Data'!AF71=1,"Arriving Next Month",""))))</f>
        <v>Leaving This Month</v>
      </c>
      <c r="F71" s="11" t="s">
        <v>203</v>
      </c>
      <c r="G71" s="11" t="s">
        <v>242</v>
      </c>
      <c r="H71" s="11"/>
      <c r="J71" s="148"/>
    </row>
    <row r="72" spans="2:10 16384:16384" ht="50.1" customHeight="1" x14ac:dyDescent="0.25">
      <c r="B72" s="11" t="s">
        <v>176</v>
      </c>
      <c r="C72" s="114" t="b">
        <v>0</v>
      </c>
      <c r="D72" s="114" t="b">
        <v>0</v>
      </c>
      <c r="E72" s="4" t="str">
        <f ca="1">IF('Bug Data'!$BG$30=1,IF('Bug Data'!AC72=1,"Leaving This Month",IF('Bug Data'!AD72=1,"Arriving Next Month","")),IF('Bug Data'!$BG$30=2,IF('Bug Data'!AE72=1,"Leaving This Month",IF('Bug Data'!AF72=1,"Arriving Next Month",""))))</f>
        <v/>
      </c>
      <c r="F72" s="11" t="s">
        <v>203</v>
      </c>
      <c r="G72" s="11" t="s">
        <v>201</v>
      </c>
      <c r="H72" s="11"/>
      <c r="J72" s="148"/>
    </row>
    <row r="73" spans="2:10 16384:16384" ht="50.1" customHeight="1" x14ac:dyDescent="0.25">
      <c r="B73" s="11" t="s">
        <v>177</v>
      </c>
      <c r="C73" s="114" t="b">
        <v>0</v>
      </c>
      <c r="D73" s="114" t="b">
        <v>0</v>
      </c>
      <c r="E73" s="4" t="str">
        <f ca="1">IF('Bug Data'!$BG$30=1,IF('Bug Data'!AC73=1,"Leaving This Month",IF('Bug Data'!AD73=1,"Arriving Next Month","")),IF('Bug Data'!$BG$30=2,IF('Bug Data'!AE73=1,"Leaving This Month",IF('Bug Data'!AF73=1,"Arriving Next Month",""))))</f>
        <v/>
      </c>
      <c r="F73" s="11" t="s">
        <v>203</v>
      </c>
      <c r="G73" s="11" t="s">
        <v>200</v>
      </c>
      <c r="H73" s="11"/>
      <c r="J73" s="148"/>
    </row>
    <row r="74" spans="2:10 16384:16384" ht="50.1" customHeight="1" x14ac:dyDescent="0.25">
      <c r="B74" s="11" t="s">
        <v>178</v>
      </c>
      <c r="C74" s="114" t="b">
        <v>0</v>
      </c>
      <c r="D74" s="114" t="b">
        <v>0</v>
      </c>
      <c r="E74" s="4" t="str">
        <f ca="1">IF('Bug Data'!$BG$30=1,IF('Bug Data'!AC74=1,"Leaving This Month",IF('Bug Data'!AD74=1,"Arriving Next Month","")),IF('Bug Data'!$BG$30=2,IF('Bug Data'!AE74=1,"Leaving This Month",IF('Bug Data'!AF74=1,"Arriving Next Month",""))))</f>
        <v/>
      </c>
      <c r="F74" s="11" t="s">
        <v>203</v>
      </c>
      <c r="G74" s="11" t="s">
        <v>194</v>
      </c>
      <c r="H74" s="11"/>
      <c r="J74" s="148"/>
    </row>
    <row r="75" spans="2:10 16384:16384" ht="50.1" customHeight="1" x14ac:dyDescent="0.25">
      <c r="B75" s="11" t="s">
        <v>179</v>
      </c>
      <c r="C75" s="114" t="b">
        <v>0</v>
      </c>
      <c r="D75" s="114" t="b">
        <v>0</v>
      </c>
      <c r="E75" s="4" t="str">
        <f ca="1">IF('Bug Data'!$BG$30=1,IF('Bug Data'!AC75=1,"Leaving This Month",IF('Bug Data'!AD75=1,"Arriving Next Month","")),IF('Bug Data'!$BG$30=2,IF('Bug Data'!AE75=1,"Leaving This Month",IF('Bug Data'!AF75=1,"Arriving Next Month",""))))</f>
        <v/>
      </c>
      <c r="F75" s="11" t="s">
        <v>231</v>
      </c>
      <c r="G75" s="11" t="s">
        <v>199</v>
      </c>
      <c r="H75" s="11"/>
      <c r="J75" s="148"/>
    </row>
    <row r="76" spans="2:10 16384:16384" ht="50.1" customHeight="1" x14ac:dyDescent="0.25">
      <c r="B76" s="11" t="s">
        <v>180</v>
      </c>
      <c r="C76" s="114" t="b">
        <v>0</v>
      </c>
      <c r="D76" s="114" t="b">
        <v>0</v>
      </c>
      <c r="E76" s="4" t="str">
        <f ca="1">IF('Bug Data'!$BG$30=1,IF('Bug Data'!AC76=1,"Leaving This Month",IF('Bug Data'!AD76=1,"Arriving Next Month","")),IF('Bug Data'!$BG$30=2,IF('Bug Data'!AE76=1,"Leaving This Month",IF('Bug Data'!AF76=1,"Arriving Next Month",""))))</f>
        <v/>
      </c>
      <c r="F76" s="11" t="s">
        <v>203</v>
      </c>
      <c r="G76" s="11" t="s">
        <v>195</v>
      </c>
      <c r="H76" s="11"/>
      <c r="J76" s="148"/>
    </row>
    <row r="77" spans="2:10 16384:16384" ht="50.1" customHeight="1" x14ac:dyDescent="0.25">
      <c r="B77" s="11" t="s">
        <v>181</v>
      </c>
      <c r="C77" s="114" t="b">
        <v>0</v>
      </c>
      <c r="D77" s="114" t="b">
        <v>0</v>
      </c>
      <c r="E77" s="4" t="str">
        <f ca="1">IF('Bug Data'!$BG$30=1,IF('Bug Data'!AC77=1,"Leaving This Month",IF('Bug Data'!AD77=1,"Arriving Next Month","")),IF('Bug Data'!$BG$30=2,IF('Bug Data'!AE77=1,"Leaving This Month",IF('Bug Data'!AF77=1,"Arriving Next Month",""))))</f>
        <v/>
      </c>
      <c r="F77" s="11" t="s">
        <v>203</v>
      </c>
      <c r="G77" s="11" t="s">
        <v>196</v>
      </c>
      <c r="H77" s="11"/>
      <c r="J77" s="148"/>
    </row>
    <row r="78" spans="2:10 16384:16384" ht="50.1" customHeight="1" x14ac:dyDescent="0.25">
      <c r="B78" s="11" t="s">
        <v>182</v>
      </c>
      <c r="C78" s="114" t="b">
        <v>0</v>
      </c>
      <c r="D78" s="114" t="b">
        <v>0</v>
      </c>
      <c r="E78" s="4" t="str">
        <f ca="1">IF('Bug Data'!$BG$30=1,IF('Bug Data'!AC78=1,"Leaving This Month",IF('Bug Data'!AD78=1,"Arriving Next Month","")),IF('Bug Data'!$BG$30=2,IF('Bug Data'!AE78=1,"Leaving This Month",IF('Bug Data'!AF78=1,"Arriving Next Month",""))))</f>
        <v/>
      </c>
      <c r="F78" s="11" t="s">
        <v>203</v>
      </c>
      <c r="G78" s="11" t="s">
        <v>197</v>
      </c>
      <c r="H78" s="11" t="s">
        <v>227</v>
      </c>
      <c r="J78" s="148"/>
    </row>
    <row r="79" spans="2:10 16384:16384" ht="50.1" customHeight="1" x14ac:dyDescent="0.25">
      <c r="B79" s="11" t="s">
        <v>183</v>
      </c>
      <c r="C79" s="114" t="b">
        <v>0</v>
      </c>
      <c r="D79" s="114" t="b">
        <v>0</v>
      </c>
      <c r="E79" s="4" t="str">
        <f ca="1">IF('Bug Data'!$BG$30=1,IF('Bug Data'!AC79=1,"Leaving This Month",IF('Bug Data'!AD79=1,"Arriving Next Month","")),IF('Bug Data'!$BG$30=2,IF('Bug Data'!AE79=1,"Leaving This Month",IF('Bug Data'!AF79=1,"Arriving Next Month",""))))</f>
        <v/>
      </c>
      <c r="F79" s="11" t="s">
        <v>237</v>
      </c>
      <c r="G79" s="11" t="s">
        <v>198</v>
      </c>
      <c r="H79" s="11"/>
      <c r="J79" s="151"/>
    </row>
    <row r="80" spans="2:10 16384:16384" ht="50.1" customHeight="1" thickBot="1" x14ac:dyDescent="0.3">
      <c r="B80" s="11" t="s">
        <v>184</v>
      </c>
      <c r="C80" s="114" t="b">
        <v>0</v>
      </c>
      <c r="D80" s="114" t="b">
        <v>0</v>
      </c>
      <c r="E80" s="4" t="str">
        <f ca="1">IF('Bug Data'!$BG$30=1,IF('Bug Data'!AC80=1,"Leaving This Month",IF('Bug Data'!AD80=1,"Arriving Next Month","")),IF('Bug Data'!$BG$30=2,IF('Bug Data'!AE80=1,"Leaving This Month",IF('Bug Data'!AF80=1,"Arriving Next Month",""))))</f>
        <v/>
      </c>
      <c r="F80" s="11" t="s">
        <v>238</v>
      </c>
      <c r="G80" s="11" t="s">
        <v>198</v>
      </c>
      <c r="H80" s="11"/>
      <c r="J80" s="152"/>
      <c r="XFD80" s="153"/>
    </row>
    <row r="81" spans="2:10" ht="50.1" customHeight="1" thickBot="1" x14ac:dyDescent="0.3">
      <c r="B81" s="11" t="s">
        <v>185</v>
      </c>
      <c r="C81" s="115" t="b">
        <v>0</v>
      </c>
      <c r="D81" s="116" t="b">
        <v>0</v>
      </c>
      <c r="E81" s="8" t="str">
        <f ca="1">IF('Bug Data'!$BG$30=1,IF('Bug Data'!AC81=1,"Leaving This Month",IF('Bug Data'!AD81=1,"Arriving Next Month","")),IF('Bug Data'!$BG$30=2,IF('Bug Data'!AE81=1,"Leaving This Month",IF('Bug Data'!AF81=1,"Arriving Next Month",""))))</f>
        <v/>
      </c>
      <c r="F81" s="11" t="s">
        <v>231</v>
      </c>
      <c r="G81" s="11" t="s">
        <v>194</v>
      </c>
      <c r="H81" s="11"/>
      <c r="I81" s="150"/>
      <c r="J81" s="146"/>
    </row>
  </sheetData>
  <sheetProtection algorithmName="SHA-512" hashValue="6h5VgSrOg7rZod95vTE9S/2SY68mADQriuVDw8cU1e+uRvUbWI0y4gnRF/4mqY5LrWJXR59d996HXKyTUYUy2w==" saltValue="HTSqiuw/bbMzR0nR0Td1tw==" spinCount="100000" sheet="1" objects="1" scenarios="1" selectLockedCells="1" selectUnlockedCells="1"/>
  <mergeCells count="1">
    <mergeCell ref="I1:J1"/>
  </mergeCells>
  <conditionalFormatting sqref="C2:D81">
    <cfRule type="containsText" dxfId="2" priority="3" operator="containsText" text="TRUE">
      <formula>NOT(ISERROR(SEARCH("TRUE",C2)))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9" r:id="rId4" name="Check Box 24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</xdr:row>
                    <xdr:rowOff>190500</xdr:rowOff>
                  </from>
                  <to>
                    <xdr:col>2</xdr:col>
                    <xdr:colOff>571500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5" name="Check Box 24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</xdr:row>
                    <xdr:rowOff>190500</xdr:rowOff>
                  </from>
                  <to>
                    <xdr:col>2</xdr:col>
                    <xdr:colOff>571500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6" name="Check Box 24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</xdr:row>
                    <xdr:rowOff>190500</xdr:rowOff>
                  </from>
                  <to>
                    <xdr:col>2</xdr:col>
                    <xdr:colOff>571500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7" name="Check Box 24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190500</xdr:rowOff>
                  </from>
                  <to>
                    <xdr:col>2</xdr:col>
                    <xdr:colOff>571500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8" name="Check Box 24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</xdr:row>
                    <xdr:rowOff>190500</xdr:rowOff>
                  </from>
                  <to>
                    <xdr:col>2</xdr:col>
                    <xdr:colOff>571500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9" name="Check Box 24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</xdr:row>
                    <xdr:rowOff>190500</xdr:rowOff>
                  </from>
                  <to>
                    <xdr:col>2</xdr:col>
                    <xdr:colOff>571500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10" name="Check Box 24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</xdr:row>
                    <xdr:rowOff>190500</xdr:rowOff>
                  </from>
                  <to>
                    <xdr:col>2</xdr:col>
                    <xdr:colOff>571500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11" name="Check Box 24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8</xdr:row>
                    <xdr:rowOff>190500</xdr:rowOff>
                  </from>
                  <to>
                    <xdr:col>2</xdr:col>
                    <xdr:colOff>571500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12" name="Check Box 24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9</xdr:row>
                    <xdr:rowOff>190500</xdr:rowOff>
                  </from>
                  <to>
                    <xdr:col>2</xdr:col>
                    <xdr:colOff>571500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13" name="Check Box 25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10</xdr:row>
                    <xdr:rowOff>190500</xdr:rowOff>
                  </from>
                  <to>
                    <xdr:col>2</xdr:col>
                    <xdr:colOff>571500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14" name="Check Box 25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11</xdr:row>
                    <xdr:rowOff>190500</xdr:rowOff>
                  </from>
                  <to>
                    <xdr:col>2</xdr:col>
                    <xdr:colOff>571500</xdr:colOff>
                    <xdr:row>11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15" name="Check Box 25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12</xdr:row>
                    <xdr:rowOff>190500</xdr:rowOff>
                  </from>
                  <to>
                    <xdr:col>2</xdr:col>
                    <xdr:colOff>571500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16" name="Check Box 25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13</xdr:row>
                    <xdr:rowOff>190500</xdr:rowOff>
                  </from>
                  <to>
                    <xdr:col>2</xdr:col>
                    <xdr:colOff>571500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17" name="Check Box 25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14</xdr:row>
                    <xdr:rowOff>190500</xdr:rowOff>
                  </from>
                  <to>
                    <xdr:col>2</xdr:col>
                    <xdr:colOff>571500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18" name="Check Box 25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15</xdr:row>
                    <xdr:rowOff>190500</xdr:rowOff>
                  </from>
                  <to>
                    <xdr:col>2</xdr:col>
                    <xdr:colOff>571500</xdr:colOff>
                    <xdr:row>15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19" name="Check Box 25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16</xdr:row>
                    <xdr:rowOff>190500</xdr:rowOff>
                  </from>
                  <to>
                    <xdr:col>2</xdr:col>
                    <xdr:colOff>571500</xdr:colOff>
                    <xdr:row>16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0" name="Check Box 25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17</xdr:row>
                    <xdr:rowOff>190500</xdr:rowOff>
                  </from>
                  <to>
                    <xdr:col>2</xdr:col>
                    <xdr:colOff>571500</xdr:colOff>
                    <xdr:row>17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1" name="Check Box 25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18</xdr:row>
                    <xdr:rowOff>190500</xdr:rowOff>
                  </from>
                  <to>
                    <xdr:col>2</xdr:col>
                    <xdr:colOff>571500</xdr:colOff>
                    <xdr:row>18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2" name="Check Box 25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19</xdr:row>
                    <xdr:rowOff>190500</xdr:rowOff>
                  </from>
                  <to>
                    <xdr:col>2</xdr:col>
                    <xdr:colOff>571500</xdr:colOff>
                    <xdr:row>19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" name="Check Box 26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20</xdr:row>
                    <xdr:rowOff>190500</xdr:rowOff>
                  </from>
                  <to>
                    <xdr:col>2</xdr:col>
                    <xdr:colOff>571500</xdr:colOff>
                    <xdr:row>20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" name="Check Box 26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21</xdr:row>
                    <xdr:rowOff>190500</xdr:rowOff>
                  </from>
                  <to>
                    <xdr:col>2</xdr:col>
                    <xdr:colOff>571500</xdr:colOff>
                    <xdr:row>21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" name="Check Box 26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22</xdr:row>
                    <xdr:rowOff>190500</xdr:rowOff>
                  </from>
                  <to>
                    <xdr:col>2</xdr:col>
                    <xdr:colOff>571500</xdr:colOff>
                    <xdr:row>22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" name="Check Box 26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23</xdr:row>
                    <xdr:rowOff>190500</xdr:rowOff>
                  </from>
                  <to>
                    <xdr:col>2</xdr:col>
                    <xdr:colOff>571500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7" name="Check Box 26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24</xdr:row>
                    <xdr:rowOff>190500</xdr:rowOff>
                  </from>
                  <to>
                    <xdr:col>2</xdr:col>
                    <xdr:colOff>571500</xdr:colOff>
                    <xdr:row>24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8" name="Check Box 26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25</xdr:row>
                    <xdr:rowOff>190500</xdr:rowOff>
                  </from>
                  <to>
                    <xdr:col>2</xdr:col>
                    <xdr:colOff>571500</xdr:colOff>
                    <xdr:row>25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9" name="Check Box 26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26</xdr:row>
                    <xdr:rowOff>190500</xdr:rowOff>
                  </from>
                  <to>
                    <xdr:col>2</xdr:col>
                    <xdr:colOff>571500</xdr:colOff>
                    <xdr:row>26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30" name="Check Box 26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27</xdr:row>
                    <xdr:rowOff>190500</xdr:rowOff>
                  </from>
                  <to>
                    <xdr:col>2</xdr:col>
                    <xdr:colOff>571500</xdr:colOff>
                    <xdr:row>27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31" name="Check Box 26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28</xdr:row>
                    <xdr:rowOff>190500</xdr:rowOff>
                  </from>
                  <to>
                    <xdr:col>2</xdr:col>
                    <xdr:colOff>571500</xdr:colOff>
                    <xdr:row>28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32" name="Check Box 26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29</xdr:row>
                    <xdr:rowOff>190500</xdr:rowOff>
                  </from>
                  <to>
                    <xdr:col>2</xdr:col>
                    <xdr:colOff>571500</xdr:colOff>
                    <xdr:row>29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33" name="Check Box 27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30</xdr:row>
                    <xdr:rowOff>190500</xdr:rowOff>
                  </from>
                  <to>
                    <xdr:col>2</xdr:col>
                    <xdr:colOff>571500</xdr:colOff>
                    <xdr:row>30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34" name="Check Box 27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31</xdr:row>
                    <xdr:rowOff>190500</xdr:rowOff>
                  </from>
                  <to>
                    <xdr:col>2</xdr:col>
                    <xdr:colOff>571500</xdr:colOff>
                    <xdr:row>31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35" name="Check Box 27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32</xdr:row>
                    <xdr:rowOff>190500</xdr:rowOff>
                  </from>
                  <to>
                    <xdr:col>2</xdr:col>
                    <xdr:colOff>571500</xdr:colOff>
                    <xdr:row>32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36" name="Check Box 27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33</xdr:row>
                    <xdr:rowOff>190500</xdr:rowOff>
                  </from>
                  <to>
                    <xdr:col>2</xdr:col>
                    <xdr:colOff>571500</xdr:colOff>
                    <xdr:row>33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37" name="Check Box 27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34</xdr:row>
                    <xdr:rowOff>190500</xdr:rowOff>
                  </from>
                  <to>
                    <xdr:col>2</xdr:col>
                    <xdr:colOff>571500</xdr:colOff>
                    <xdr:row>34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38" name="Check Box 27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35</xdr:row>
                    <xdr:rowOff>190500</xdr:rowOff>
                  </from>
                  <to>
                    <xdr:col>2</xdr:col>
                    <xdr:colOff>571500</xdr:colOff>
                    <xdr:row>35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39" name="Check Box 27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36</xdr:row>
                    <xdr:rowOff>190500</xdr:rowOff>
                  </from>
                  <to>
                    <xdr:col>2</xdr:col>
                    <xdr:colOff>571500</xdr:colOff>
                    <xdr:row>36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40" name="Check Box 27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37</xdr:row>
                    <xdr:rowOff>190500</xdr:rowOff>
                  </from>
                  <to>
                    <xdr:col>2</xdr:col>
                    <xdr:colOff>571500</xdr:colOff>
                    <xdr:row>37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41" name="Check Box 27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38</xdr:row>
                    <xdr:rowOff>190500</xdr:rowOff>
                  </from>
                  <to>
                    <xdr:col>2</xdr:col>
                    <xdr:colOff>571500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42" name="Check Box 27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39</xdr:row>
                    <xdr:rowOff>190500</xdr:rowOff>
                  </from>
                  <to>
                    <xdr:col>2</xdr:col>
                    <xdr:colOff>571500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43" name="Check Box 28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40</xdr:row>
                    <xdr:rowOff>190500</xdr:rowOff>
                  </from>
                  <to>
                    <xdr:col>2</xdr:col>
                    <xdr:colOff>571500</xdr:colOff>
                    <xdr:row>40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44" name="Check Box 28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41</xdr:row>
                    <xdr:rowOff>190500</xdr:rowOff>
                  </from>
                  <to>
                    <xdr:col>2</xdr:col>
                    <xdr:colOff>571500</xdr:colOff>
                    <xdr:row>41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45" name="Check Box 28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42</xdr:row>
                    <xdr:rowOff>190500</xdr:rowOff>
                  </from>
                  <to>
                    <xdr:col>2</xdr:col>
                    <xdr:colOff>571500</xdr:colOff>
                    <xdr:row>42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46" name="Check Box 28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43</xdr:row>
                    <xdr:rowOff>190500</xdr:rowOff>
                  </from>
                  <to>
                    <xdr:col>2</xdr:col>
                    <xdr:colOff>571500</xdr:colOff>
                    <xdr:row>43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47" name="Check Box 28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44</xdr:row>
                    <xdr:rowOff>190500</xdr:rowOff>
                  </from>
                  <to>
                    <xdr:col>2</xdr:col>
                    <xdr:colOff>571500</xdr:colOff>
                    <xdr:row>44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48" name="Check Box 28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45</xdr:row>
                    <xdr:rowOff>190500</xdr:rowOff>
                  </from>
                  <to>
                    <xdr:col>2</xdr:col>
                    <xdr:colOff>571500</xdr:colOff>
                    <xdr:row>45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49" name="Check Box 28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46</xdr:row>
                    <xdr:rowOff>190500</xdr:rowOff>
                  </from>
                  <to>
                    <xdr:col>2</xdr:col>
                    <xdr:colOff>571500</xdr:colOff>
                    <xdr:row>46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50" name="Check Box 28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47</xdr:row>
                    <xdr:rowOff>190500</xdr:rowOff>
                  </from>
                  <to>
                    <xdr:col>2</xdr:col>
                    <xdr:colOff>571500</xdr:colOff>
                    <xdr:row>47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51" name="Check Box 28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48</xdr:row>
                    <xdr:rowOff>190500</xdr:rowOff>
                  </from>
                  <to>
                    <xdr:col>2</xdr:col>
                    <xdr:colOff>571500</xdr:colOff>
                    <xdr:row>48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52" name="Check Box 28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49</xdr:row>
                    <xdr:rowOff>190500</xdr:rowOff>
                  </from>
                  <to>
                    <xdr:col>2</xdr:col>
                    <xdr:colOff>571500</xdr:colOff>
                    <xdr:row>49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53" name="Check Box 29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50</xdr:row>
                    <xdr:rowOff>190500</xdr:rowOff>
                  </from>
                  <to>
                    <xdr:col>2</xdr:col>
                    <xdr:colOff>571500</xdr:colOff>
                    <xdr:row>50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54" name="Check Box 29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51</xdr:row>
                    <xdr:rowOff>190500</xdr:rowOff>
                  </from>
                  <to>
                    <xdr:col>2</xdr:col>
                    <xdr:colOff>571500</xdr:colOff>
                    <xdr:row>51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55" name="Check Box 29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52</xdr:row>
                    <xdr:rowOff>190500</xdr:rowOff>
                  </from>
                  <to>
                    <xdr:col>2</xdr:col>
                    <xdr:colOff>571500</xdr:colOff>
                    <xdr:row>52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56" name="Check Box 29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53</xdr:row>
                    <xdr:rowOff>190500</xdr:rowOff>
                  </from>
                  <to>
                    <xdr:col>2</xdr:col>
                    <xdr:colOff>571500</xdr:colOff>
                    <xdr:row>53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57" name="Check Box 29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54</xdr:row>
                    <xdr:rowOff>190500</xdr:rowOff>
                  </from>
                  <to>
                    <xdr:col>2</xdr:col>
                    <xdr:colOff>571500</xdr:colOff>
                    <xdr:row>54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58" name="Check Box 29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55</xdr:row>
                    <xdr:rowOff>190500</xdr:rowOff>
                  </from>
                  <to>
                    <xdr:col>2</xdr:col>
                    <xdr:colOff>571500</xdr:colOff>
                    <xdr:row>55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59" name="Check Box 29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56</xdr:row>
                    <xdr:rowOff>190500</xdr:rowOff>
                  </from>
                  <to>
                    <xdr:col>2</xdr:col>
                    <xdr:colOff>571500</xdr:colOff>
                    <xdr:row>56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60" name="Check Box 29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57</xdr:row>
                    <xdr:rowOff>190500</xdr:rowOff>
                  </from>
                  <to>
                    <xdr:col>2</xdr:col>
                    <xdr:colOff>571500</xdr:colOff>
                    <xdr:row>57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61" name="Check Box 29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58</xdr:row>
                    <xdr:rowOff>190500</xdr:rowOff>
                  </from>
                  <to>
                    <xdr:col>2</xdr:col>
                    <xdr:colOff>571500</xdr:colOff>
                    <xdr:row>58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62" name="Check Box 29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59</xdr:row>
                    <xdr:rowOff>190500</xdr:rowOff>
                  </from>
                  <to>
                    <xdr:col>2</xdr:col>
                    <xdr:colOff>571500</xdr:colOff>
                    <xdr:row>59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63" name="Check Box 30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60</xdr:row>
                    <xdr:rowOff>190500</xdr:rowOff>
                  </from>
                  <to>
                    <xdr:col>2</xdr:col>
                    <xdr:colOff>571500</xdr:colOff>
                    <xdr:row>60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64" name="Check Box 30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61</xdr:row>
                    <xdr:rowOff>190500</xdr:rowOff>
                  </from>
                  <to>
                    <xdr:col>2</xdr:col>
                    <xdr:colOff>571500</xdr:colOff>
                    <xdr:row>61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65" name="Check Box 30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62</xdr:row>
                    <xdr:rowOff>190500</xdr:rowOff>
                  </from>
                  <to>
                    <xdr:col>2</xdr:col>
                    <xdr:colOff>571500</xdr:colOff>
                    <xdr:row>62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66" name="Check Box 30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63</xdr:row>
                    <xdr:rowOff>190500</xdr:rowOff>
                  </from>
                  <to>
                    <xdr:col>2</xdr:col>
                    <xdr:colOff>571500</xdr:colOff>
                    <xdr:row>63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67" name="Check Box 30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64</xdr:row>
                    <xdr:rowOff>190500</xdr:rowOff>
                  </from>
                  <to>
                    <xdr:col>2</xdr:col>
                    <xdr:colOff>571500</xdr:colOff>
                    <xdr:row>64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68" name="Check Box 30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65</xdr:row>
                    <xdr:rowOff>190500</xdr:rowOff>
                  </from>
                  <to>
                    <xdr:col>2</xdr:col>
                    <xdr:colOff>571500</xdr:colOff>
                    <xdr:row>65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69" name="Check Box 30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66</xdr:row>
                    <xdr:rowOff>190500</xdr:rowOff>
                  </from>
                  <to>
                    <xdr:col>2</xdr:col>
                    <xdr:colOff>571500</xdr:colOff>
                    <xdr:row>66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70" name="Check Box 30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67</xdr:row>
                    <xdr:rowOff>190500</xdr:rowOff>
                  </from>
                  <to>
                    <xdr:col>2</xdr:col>
                    <xdr:colOff>571500</xdr:colOff>
                    <xdr:row>67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71" name="Check Box 30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68</xdr:row>
                    <xdr:rowOff>190500</xdr:rowOff>
                  </from>
                  <to>
                    <xdr:col>2</xdr:col>
                    <xdr:colOff>571500</xdr:colOff>
                    <xdr:row>68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72" name="Check Box 30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69</xdr:row>
                    <xdr:rowOff>190500</xdr:rowOff>
                  </from>
                  <to>
                    <xdr:col>2</xdr:col>
                    <xdr:colOff>571500</xdr:colOff>
                    <xdr:row>69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73" name="Check Box 31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70</xdr:row>
                    <xdr:rowOff>190500</xdr:rowOff>
                  </from>
                  <to>
                    <xdr:col>2</xdr:col>
                    <xdr:colOff>571500</xdr:colOff>
                    <xdr:row>70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74" name="Check Box 311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71</xdr:row>
                    <xdr:rowOff>190500</xdr:rowOff>
                  </from>
                  <to>
                    <xdr:col>2</xdr:col>
                    <xdr:colOff>571500</xdr:colOff>
                    <xdr:row>71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75" name="Check Box 312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72</xdr:row>
                    <xdr:rowOff>190500</xdr:rowOff>
                  </from>
                  <to>
                    <xdr:col>2</xdr:col>
                    <xdr:colOff>571500</xdr:colOff>
                    <xdr:row>72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76" name="Check Box 313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73</xdr:row>
                    <xdr:rowOff>190500</xdr:rowOff>
                  </from>
                  <to>
                    <xdr:col>2</xdr:col>
                    <xdr:colOff>571500</xdr:colOff>
                    <xdr:row>73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77" name="Check Box 314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74</xdr:row>
                    <xdr:rowOff>190500</xdr:rowOff>
                  </from>
                  <to>
                    <xdr:col>2</xdr:col>
                    <xdr:colOff>571500</xdr:colOff>
                    <xdr:row>74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78" name="Check Box 315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75</xdr:row>
                    <xdr:rowOff>190500</xdr:rowOff>
                  </from>
                  <to>
                    <xdr:col>2</xdr:col>
                    <xdr:colOff>571500</xdr:colOff>
                    <xdr:row>75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79" name="Check Box 316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76</xdr:row>
                    <xdr:rowOff>190500</xdr:rowOff>
                  </from>
                  <to>
                    <xdr:col>2</xdr:col>
                    <xdr:colOff>571500</xdr:colOff>
                    <xdr:row>76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80" name="Check Box 317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77</xdr:row>
                    <xdr:rowOff>190500</xdr:rowOff>
                  </from>
                  <to>
                    <xdr:col>2</xdr:col>
                    <xdr:colOff>571500</xdr:colOff>
                    <xdr:row>77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81" name="Check Box 318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78</xdr:row>
                    <xdr:rowOff>190500</xdr:rowOff>
                  </from>
                  <to>
                    <xdr:col>2</xdr:col>
                    <xdr:colOff>571500</xdr:colOff>
                    <xdr:row>78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82" name="Check Box 319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79</xdr:row>
                    <xdr:rowOff>190500</xdr:rowOff>
                  </from>
                  <to>
                    <xdr:col>2</xdr:col>
                    <xdr:colOff>571500</xdr:colOff>
                    <xdr:row>79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83" name="Check Box 320">
              <controlPr locked="0" defaultSize="0" autoFill="0" autoLine="0" autoPict="0">
                <anchor moveWithCells="1">
                  <from>
                    <xdr:col>2</xdr:col>
                    <xdr:colOff>323850</xdr:colOff>
                    <xdr:row>80</xdr:row>
                    <xdr:rowOff>190500</xdr:rowOff>
                  </from>
                  <to>
                    <xdr:col>2</xdr:col>
                    <xdr:colOff>571500</xdr:colOff>
                    <xdr:row>80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84" name="Check Box 32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</xdr:row>
                    <xdr:rowOff>190500</xdr:rowOff>
                  </from>
                  <to>
                    <xdr:col>3</xdr:col>
                    <xdr:colOff>571500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85" name="Check Box 32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</xdr:row>
                    <xdr:rowOff>190500</xdr:rowOff>
                  </from>
                  <to>
                    <xdr:col>3</xdr:col>
                    <xdr:colOff>571500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86" name="Check Box 32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</xdr:row>
                    <xdr:rowOff>190500</xdr:rowOff>
                  </from>
                  <to>
                    <xdr:col>3</xdr:col>
                    <xdr:colOff>571500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87" name="Check Box 32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</xdr:row>
                    <xdr:rowOff>190500</xdr:rowOff>
                  </from>
                  <to>
                    <xdr:col>3</xdr:col>
                    <xdr:colOff>571500</xdr:colOff>
                    <xdr:row>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88" name="Check Box 32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</xdr:row>
                    <xdr:rowOff>190500</xdr:rowOff>
                  </from>
                  <to>
                    <xdr:col>3</xdr:col>
                    <xdr:colOff>571500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89" name="Check Box 32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</xdr:row>
                    <xdr:rowOff>190500</xdr:rowOff>
                  </from>
                  <to>
                    <xdr:col>3</xdr:col>
                    <xdr:colOff>571500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90" name="Check Box 32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</xdr:row>
                    <xdr:rowOff>190500</xdr:rowOff>
                  </from>
                  <to>
                    <xdr:col>3</xdr:col>
                    <xdr:colOff>571500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91" name="Check Box 32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8</xdr:row>
                    <xdr:rowOff>190500</xdr:rowOff>
                  </from>
                  <to>
                    <xdr:col>3</xdr:col>
                    <xdr:colOff>571500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92" name="Check Box 32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9</xdr:row>
                    <xdr:rowOff>190500</xdr:rowOff>
                  </from>
                  <to>
                    <xdr:col>3</xdr:col>
                    <xdr:colOff>571500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93" name="Check Box 33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10</xdr:row>
                    <xdr:rowOff>190500</xdr:rowOff>
                  </from>
                  <to>
                    <xdr:col>3</xdr:col>
                    <xdr:colOff>571500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94" name="Check Box 33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11</xdr:row>
                    <xdr:rowOff>190500</xdr:rowOff>
                  </from>
                  <to>
                    <xdr:col>3</xdr:col>
                    <xdr:colOff>571500</xdr:colOff>
                    <xdr:row>11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95" name="Check Box 33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12</xdr:row>
                    <xdr:rowOff>190500</xdr:rowOff>
                  </from>
                  <to>
                    <xdr:col>3</xdr:col>
                    <xdr:colOff>571500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96" name="Check Box 33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13</xdr:row>
                    <xdr:rowOff>190500</xdr:rowOff>
                  </from>
                  <to>
                    <xdr:col>3</xdr:col>
                    <xdr:colOff>571500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97" name="Check Box 33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14</xdr:row>
                    <xdr:rowOff>190500</xdr:rowOff>
                  </from>
                  <to>
                    <xdr:col>3</xdr:col>
                    <xdr:colOff>571500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98" name="Check Box 33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15</xdr:row>
                    <xdr:rowOff>190500</xdr:rowOff>
                  </from>
                  <to>
                    <xdr:col>3</xdr:col>
                    <xdr:colOff>571500</xdr:colOff>
                    <xdr:row>15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99" name="Check Box 33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16</xdr:row>
                    <xdr:rowOff>190500</xdr:rowOff>
                  </from>
                  <to>
                    <xdr:col>3</xdr:col>
                    <xdr:colOff>571500</xdr:colOff>
                    <xdr:row>16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100" name="Check Box 33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17</xdr:row>
                    <xdr:rowOff>190500</xdr:rowOff>
                  </from>
                  <to>
                    <xdr:col>3</xdr:col>
                    <xdr:colOff>571500</xdr:colOff>
                    <xdr:row>17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101" name="Check Box 33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18</xdr:row>
                    <xdr:rowOff>190500</xdr:rowOff>
                  </from>
                  <to>
                    <xdr:col>3</xdr:col>
                    <xdr:colOff>571500</xdr:colOff>
                    <xdr:row>18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102" name="Check Box 3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190500</xdr:rowOff>
                  </from>
                  <to>
                    <xdr:col>3</xdr:col>
                    <xdr:colOff>571500</xdr:colOff>
                    <xdr:row>19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103" name="Check Box 34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190500</xdr:rowOff>
                  </from>
                  <to>
                    <xdr:col>3</xdr:col>
                    <xdr:colOff>571500</xdr:colOff>
                    <xdr:row>20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104" name="Check Box 34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190500</xdr:rowOff>
                  </from>
                  <to>
                    <xdr:col>3</xdr:col>
                    <xdr:colOff>571500</xdr:colOff>
                    <xdr:row>21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105" name="Check Box 3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190500</xdr:rowOff>
                  </from>
                  <to>
                    <xdr:col>3</xdr:col>
                    <xdr:colOff>571500</xdr:colOff>
                    <xdr:row>22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106" name="Check Box 34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190500</xdr:rowOff>
                  </from>
                  <to>
                    <xdr:col>3</xdr:col>
                    <xdr:colOff>571500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107" name="Check Box 34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190500</xdr:rowOff>
                  </from>
                  <to>
                    <xdr:col>3</xdr:col>
                    <xdr:colOff>571500</xdr:colOff>
                    <xdr:row>24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108" name="Check Box 34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190500</xdr:rowOff>
                  </from>
                  <to>
                    <xdr:col>3</xdr:col>
                    <xdr:colOff>571500</xdr:colOff>
                    <xdr:row>25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109" name="Check Box 34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190500</xdr:rowOff>
                  </from>
                  <to>
                    <xdr:col>3</xdr:col>
                    <xdr:colOff>571500</xdr:colOff>
                    <xdr:row>26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110" name="Check Box 34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190500</xdr:rowOff>
                  </from>
                  <to>
                    <xdr:col>3</xdr:col>
                    <xdr:colOff>571500</xdr:colOff>
                    <xdr:row>27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111" name="Check Box 34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190500</xdr:rowOff>
                  </from>
                  <to>
                    <xdr:col>3</xdr:col>
                    <xdr:colOff>571500</xdr:colOff>
                    <xdr:row>28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112" name="Check Box 34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190500</xdr:rowOff>
                  </from>
                  <to>
                    <xdr:col>3</xdr:col>
                    <xdr:colOff>571500</xdr:colOff>
                    <xdr:row>29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113" name="Check Box 35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190500</xdr:rowOff>
                  </from>
                  <to>
                    <xdr:col>3</xdr:col>
                    <xdr:colOff>571500</xdr:colOff>
                    <xdr:row>30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114" name="Check Box 35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190500</xdr:rowOff>
                  </from>
                  <to>
                    <xdr:col>3</xdr:col>
                    <xdr:colOff>571500</xdr:colOff>
                    <xdr:row>31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115" name="Check Box 35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190500</xdr:rowOff>
                  </from>
                  <to>
                    <xdr:col>3</xdr:col>
                    <xdr:colOff>571500</xdr:colOff>
                    <xdr:row>32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116" name="Check Box 35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190500</xdr:rowOff>
                  </from>
                  <to>
                    <xdr:col>3</xdr:col>
                    <xdr:colOff>571500</xdr:colOff>
                    <xdr:row>33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117" name="Check Box 35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190500</xdr:rowOff>
                  </from>
                  <to>
                    <xdr:col>3</xdr:col>
                    <xdr:colOff>571500</xdr:colOff>
                    <xdr:row>34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118" name="Check Box 35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190500</xdr:rowOff>
                  </from>
                  <to>
                    <xdr:col>3</xdr:col>
                    <xdr:colOff>571500</xdr:colOff>
                    <xdr:row>35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119" name="Check Box 35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190500</xdr:rowOff>
                  </from>
                  <to>
                    <xdr:col>3</xdr:col>
                    <xdr:colOff>571500</xdr:colOff>
                    <xdr:row>36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120" name="Check Box 35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190500</xdr:rowOff>
                  </from>
                  <to>
                    <xdr:col>3</xdr:col>
                    <xdr:colOff>571500</xdr:colOff>
                    <xdr:row>37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121" name="Check Box 35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190500</xdr:rowOff>
                  </from>
                  <to>
                    <xdr:col>3</xdr:col>
                    <xdr:colOff>571500</xdr:colOff>
                    <xdr:row>38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122" name="Check Box 35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39</xdr:row>
                    <xdr:rowOff>190500</xdr:rowOff>
                  </from>
                  <to>
                    <xdr:col>3</xdr:col>
                    <xdr:colOff>571500</xdr:colOff>
                    <xdr:row>39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123" name="Check Box 36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40</xdr:row>
                    <xdr:rowOff>190500</xdr:rowOff>
                  </from>
                  <to>
                    <xdr:col>3</xdr:col>
                    <xdr:colOff>571500</xdr:colOff>
                    <xdr:row>40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124" name="Check Box 36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41</xdr:row>
                    <xdr:rowOff>190500</xdr:rowOff>
                  </from>
                  <to>
                    <xdr:col>3</xdr:col>
                    <xdr:colOff>571500</xdr:colOff>
                    <xdr:row>41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125" name="Check Box 36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42</xdr:row>
                    <xdr:rowOff>190500</xdr:rowOff>
                  </from>
                  <to>
                    <xdr:col>3</xdr:col>
                    <xdr:colOff>571500</xdr:colOff>
                    <xdr:row>42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126" name="Check Box 36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43</xdr:row>
                    <xdr:rowOff>190500</xdr:rowOff>
                  </from>
                  <to>
                    <xdr:col>3</xdr:col>
                    <xdr:colOff>571500</xdr:colOff>
                    <xdr:row>43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127" name="Check Box 36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44</xdr:row>
                    <xdr:rowOff>190500</xdr:rowOff>
                  </from>
                  <to>
                    <xdr:col>3</xdr:col>
                    <xdr:colOff>571500</xdr:colOff>
                    <xdr:row>44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128" name="Check Box 36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45</xdr:row>
                    <xdr:rowOff>190500</xdr:rowOff>
                  </from>
                  <to>
                    <xdr:col>3</xdr:col>
                    <xdr:colOff>571500</xdr:colOff>
                    <xdr:row>45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129" name="Check Box 36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46</xdr:row>
                    <xdr:rowOff>190500</xdr:rowOff>
                  </from>
                  <to>
                    <xdr:col>3</xdr:col>
                    <xdr:colOff>571500</xdr:colOff>
                    <xdr:row>46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130" name="Check Box 36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47</xdr:row>
                    <xdr:rowOff>190500</xdr:rowOff>
                  </from>
                  <to>
                    <xdr:col>3</xdr:col>
                    <xdr:colOff>571500</xdr:colOff>
                    <xdr:row>47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131" name="Check Box 36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48</xdr:row>
                    <xdr:rowOff>190500</xdr:rowOff>
                  </from>
                  <to>
                    <xdr:col>3</xdr:col>
                    <xdr:colOff>571500</xdr:colOff>
                    <xdr:row>48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132" name="Check Box 36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49</xdr:row>
                    <xdr:rowOff>190500</xdr:rowOff>
                  </from>
                  <to>
                    <xdr:col>3</xdr:col>
                    <xdr:colOff>571500</xdr:colOff>
                    <xdr:row>49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133" name="Check Box 37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50</xdr:row>
                    <xdr:rowOff>190500</xdr:rowOff>
                  </from>
                  <to>
                    <xdr:col>3</xdr:col>
                    <xdr:colOff>571500</xdr:colOff>
                    <xdr:row>50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134" name="Check Box 37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51</xdr:row>
                    <xdr:rowOff>190500</xdr:rowOff>
                  </from>
                  <to>
                    <xdr:col>3</xdr:col>
                    <xdr:colOff>571500</xdr:colOff>
                    <xdr:row>51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135" name="Check Box 37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52</xdr:row>
                    <xdr:rowOff>190500</xdr:rowOff>
                  </from>
                  <to>
                    <xdr:col>3</xdr:col>
                    <xdr:colOff>571500</xdr:colOff>
                    <xdr:row>52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136" name="Check Box 37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53</xdr:row>
                    <xdr:rowOff>190500</xdr:rowOff>
                  </from>
                  <to>
                    <xdr:col>3</xdr:col>
                    <xdr:colOff>571500</xdr:colOff>
                    <xdr:row>53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137" name="Check Box 37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54</xdr:row>
                    <xdr:rowOff>190500</xdr:rowOff>
                  </from>
                  <to>
                    <xdr:col>3</xdr:col>
                    <xdr:colOff>571500</xdr:colOff>
                    <xdr:row>54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138" name="Check Box 37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55</xdr:row>
                    <xdr:rowOff>190500</xdr:rowOff>
                  </from>
                  <to>
                    <xdr:col>3</xdr:col>
                    <xdr:colOff>571500</xdr:colOff>
                    <xdr:row>55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139" name="Check Box 37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56</xdr:row>
                    <xdr:rowOff>190500</xdr:rowOff>
                  </from>
                  <to>
                    <xdr:col>3</xdr:col>
                    <xdr:colOff>571500</xdr:colOff>
                    <xdr:row>56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140" name="Check Box 37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57</xdr:row>
                    <xdr:rowOff>190500</xdr:rowOff>
                  </from>
                  <to>
                    <xdr:col>3</xdr:col>
                    <xdr:colOff>571500</xdr:colOff>
                    <xdr:row>57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141" name="Check Box 37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58</xdr:row>
                    <xdr:rowOff>190500</xdr:rowOff>
                  </from>
                  <to>
                    <xdr:col>3</xdr:col>
                    <xdr:colOff>571500</xdr:colOff>
                    <xdr:row>58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142" name="Check Box 37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59</xdr:row>
                    <xdr:rowOff>190500</xdr:rowOff>
                  </from>
                  <to>
                    <xdr:col>3</xdr:col>
                    <xdr:colOff>571500</xdr:colOff>
                    <xdr:row>59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143" name="Check Box 38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60</xdr:row>
                    <xdr:rowOff>190500</xdr:rowOff>
                  </from>
                  <to>
                    <xdr:col>3</xdr:col>
                    <xdr:colOff>571500</xdr:colOff>
                    <xdr:row>60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144" name="Check Box 38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61</xdr:row>
                    <xdr:rowOff>190500</xdr:rowOff>
                  </from>
                  <to>
                    <xdr:col>3</xdr:col>
                    <xdr:colOff>571500</xdr:colOff>
                    <xdr:row>61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145" name="Check Box 38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62</xdr:row>
                    <xdr:rowOff>190500</xdr:rowOff>
                  </from>
                  <to>
                    <xdr:col>3</xdr:col>
                    <xdr:colOff>571500</xdr:colOff>
                    <xdr:row>62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146" name="Check Box 38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63</xdr:row>
                    <xdr:rowOff>190500</xdr:rowOff>
                  </from>
                  <to>
                    <xdr:col>3</xdr:col>
                    <xdr:colOff>571500</xdr:colOff>
                    <xdr:row>63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147" name="Check Box 38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64</xdr:row>
                    <xdr:rowOff>190500</xdr:rowOff>
                  </from>
                  <to>
                    <xdr:col>3</xdr:col>
                    <xdr:colOff>571500</xdr:colOff>
                    <xdr:row>64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148" name="Check Box 38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65</xdr:row>
                    <xdr:rowOff>190500</xdr:rowOff>
                  </from>
                  <to>
                    <xdr:col>3</xdr:col>
                    <xdr:colOff>571500</xdr:colOff>
                    <xdr:row>65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149" name="Check Box 38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66</xdr:row>
                    <xdr:rowOff>190500</xdr:rowOff>
                  </from>
                  <to>
                    <xdr:col>3</xdr:col>
                    <xdr:colOff>571500</xdr:colOff>
                    <xdr:row>66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150" name="Check Box 38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67</xdr:row>
                    <xdr:rowOff>190500</xdr:rowOff>
                  </from>
                  <to>
                    <xdr:col>3</xdr:col>
                    <xdr:colOff>571500</xdr:colOff>
                    <xdr:row>67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151" name="Check Box 38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68</xdr:row>
                    <xdr:rowOff>190500</xdr:rowOff>
                  </from>
                  <to>
                    <xdr:col>3</xdr:col>
                    <xdr:colOff>571500</xdr:colOff>
                    <xdr:row>68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152" name="Check Box 38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69</xdr:row>
                    <xdr:rowOff>190500</xdr:rowOff>
                  </from>
                  <to>
                    <xdr:col>3</xdr:col>
                    <xdr:colOff>571500</xdr:colOff>
                    <xdr:row>69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153" name="Check Box 39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70</xdr:row>
                    <xdr:rowOff>190500</xdr:rowOff>
                  </from>
                  <to>
                    <xdr:col>3</xdr:col>
                    <xdr:colOff>571500</xdr:colOff>
                    <xdr:row>70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154" name="Check Box 391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71</xdr:row>
                    <xdr:rowOff>190500</xdr:rowOff>
                  </from>
                  <to>
                    <xdr:col>3</xdr:col>
                    <xdr:colOff>571500</xdr:colOff>
                    <xdr:row>71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155" name="Check Box 39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72</xdr:row>
                    <xdr:rowOff>190500</xdr:rowOff>
                  </from>
                  <to>
                    <xdr:col>3</xdr:col>
                    <xdr:colOff>571500</xdr:colOff>
                    <xdr:row>72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156" name="Check Box 393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73</xdr:row>
                    <xdr:rowOff>190500</xdr:rowOff>
                  </from>
                  <to>
                    <xdr:col>3</xdr:col>
                    <xdr:colOff>571500</xdr:colOff>
                    <xdr:row>73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157" name="Check Box 394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74</xdr:row>
                    <xdr:rowOff>190500</xdr:rowOff>
                  </from>
                  <to>
                    <xdr:col>3</xdr:col>
                    <xdr:colOff>571500</xdr:colOff>
                    <xdr:row>74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158" name="Check Box 395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75</xdr:row>
                    <xdr:rowOff>190500</xdr:rowOff>
                  </from>
                  <to>
                    <xdr:col>3</xdr:col>
                    <xdr:colOff>571500</xdr:colOff>
                    <xdr:row>75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159" name="Check Box 396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76</xdr:row>
                    <xdr:rowOff>190500</xdr:rowOff>
                  </from>
                  <to>
                    <xdr:col>3</xdr:col>
                    <xdr:colOff>571500</xdr:colOff>
                    <xdr:row>76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160" name="Check Box 39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77</xdr:row>
                    <xdr:rowOff>190500</xdr:rowOff>
                  </from>
                  <to>
                    <xdr:col>3</xdr:col>
                    <xdr:colOff>571500</xdr:colOff>
                    <xdr:row>77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161" name="Check Box 39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78</xdr:row>
                    <xdr:rowOff>190500</xdr:rowOff>
                  </from>
                  <to>
                    <xdr:col>3</xdr:col>
                    <xdr:colOff>571500</xdr:colOff>
                    <xdr:row>78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162" name="Check Box 39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79</xdr:row>
                    <xdr:rowOff>190500</xdr:rowOff>
                  </from>
                  <to>
                    <xdr:col>3</xdr:col>
                    <xdr:colOff>571500</xdr:colOff>
                    <xdr:row>79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163" name="Check Box 400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80</xdr:row>
                    <xdr:rowOff>190500</xdr:rowOff>
                  </from>
                  <to>
                    <xdr:col>3</xdr:col>
                    <xdr:colOff>571500</xdr:colOff>
                    <xdr:row>80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164" name="Option Button 403">
              <controlPr locked="0" defaultSize="0" autoFill="0" autoLine="0" autoPict="0">
                <anchor moveWithCells="1">
                  <from>
                    <xdr:col>9</xdr:col>
                    <xdr:colOff>857250</xdr:colOff>
                    <xdr:row>1</xdr:row>
                    <xdr:rowOff>95250</xdr:rowOff>
                  </from>
                  <to>
                    <xdr:col>9</xdr:col>
                    <xdr:colOff>1114425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165" name="Option Button 404">
              <controlPr locked="0" defaultSize="0" autoFill="0" autoLine="0" autoPict="0">
                <anchor moveWithCells="1">
                  <from>
                    <xdr:col>9</xdr:col>
                    <xdr:colOff>857250</xdr:colOff>
                    <xdr:row>1</xdr:row>
                    <xdr:rowOff>342900</xdr:rowOff>
                  </from>
                  <to>
                    <xdr:col>9</xdr:col>
                    <xdr:colOff>1085850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D55C3B3E-F89D-43B8-B0AB-6BDDB8F5D67C}">
            <xm:f>IF('Bug Data'!$BG$30=1,'Bug Data'!$Y2=1,IF('Bug Data'!$BG$30=2,'Bug Data'!$AA2=1))</xm:f>
            <x14:dxf>
              <fill>
                <patternFill>
                  <bgColor rgb="FF02A27A"/>
                </patternFill>
              </fill>
            </x14:dxf>
          </x14:cfRule>
          <xm:sqref>E2:E81</xm:sqref>
        </x14:conditionalFormatting>
        <x14:conditionalFormatting xmlns:xm="http://schemas.microsoft.com/office/excel/2006/main">
          <x14:cfRule type="expression" priority="1" id="{B2F6D40F-F3B6-455E-B0B0-6DE46379875C}">
            <xm:f>NOT(IF('Bug Data'!$BG$30=1,'Bug Data'!$Y2=1,IF('Bug Data'!$BG$30=2,'Bug Data'!$AA2=1)))</xm:f>
            <x14:dxf>
              <font>
                <color rgb="FFD3D3D3"/>
              </font>
            </x14:dxf>
          </x14:cfRule>
          <xm:sqref>B2:B81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4039-0267-4F89-AA21-9944D56EF130}">
  <sheetPr codeName="Sheet3"/>
  <dimension ref="A1:AD1048576"/>
  <sheetViews>
    <sheetView zoomScale="98" zoomScaleNormal="98" workbookViewId="0">
      <selection activeCell="P4" sqref="P4:AC7"/>
    </sheetView>
  </sheetViews>
  <sheetFormatPr defaultColWidth="0" defaultRowHeight="15" zeroHeight="1" x14ac:dyDescent="0.25"/>
  <cols>
    <col min="1" max="29" width="9.7109375" customWidth="1"/>
    <col min="30" max="30" width="9.7109375" hidden="1" customWidth="1"/>
    <col min="31" max="16384" width="9.140625" hidden="1"/>
  </cols>
  <sheetData>
    <row r="1" spans="1:29" ht="15" customHeight="1" x14ac:dyDescent="0.25">
      <c r="A1" s="160" t="s">
        <v>258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45"/>
      <c r="P1" s="161" t="s">
        <v>259</v>
      </c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</row>
    <row r="2" spans="1:29" ht="15" customHeight="1" x14ac:dyDescent="0.25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45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</row>
    <row r="3" spans="1:29" ht="15" customHeight="1" x14ac:dyDescent="0.25">
      <c r="A3" s="160"/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45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</row>
    <row r="4" spans="1:29" x14ac:dyDescent="0.25">
      <c r="A4" s="162" t="str">
        <f ca="1">IF('Fish Data'!BH28=0, "Congratulations, you've caught all the fish in "&amp;'Fish Data'!BI28&amp;"!", "Grab your fishing rod, you still have "&amp;'Fish Data'!BH28&amp;" more fish to catch this month!")</f>
        <v>Grab your fishing rod, you still have 44 more fish to catch this month!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45"/>
      <c r="P4" s="162" t="str">
        <f ca="1">IF('Bug Data'!BH30=0, "Congratulations, you've caught all the bugs in "&amp;'Bug Data'!BI30&amp;"!", "Grab your net, you still have "&amp;'Bug Data'!BH30&amp;" more "&amp;IF('Bug Data'!BH30=1, "bug", "bugs")&amp;" to catch this month!")</f>
        <v>Grab your net, you still have 43 more bugs to catch this month!</v>
      </c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</row>
    <row r="5" spans="1:29" x14ac:dyDescent="0.25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45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</row>
    <row r="6" spans="1:29" x14ac:dyDescent="0.25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45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</row>
    <row r="7" spans="1:29" x14ac:dyDescent="0.25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45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</row>
    <row r="8" spans="1:29" x14ac:dyDescent="0.25">
      <c r="O8" s="145"/>
    </row>
    <row r="9" spans="1:29" x14ac:dyDescent="0.25">
      <c r="O9" s="145"/>
    </row>
    <row r="10" spans="1:29" x14ac:dyDescent="0.25">
      <c r="O10" s="145"/>
    </row>
    <row r="11" spans="1:29" x14ac:dyDescent="0.25">
      <c r="O11" s="145"/>
    </row>
    <row r="12" spans="1:29" x14ac:dyDescent="0.25">
      <c r="O12" s="145"/>
    </row>
    <row r="13" spans="1:29" x14ac:dyDescent="0.25">
      <c r="O13" s="145"/>
    </row>
    <row r="14" spans="1:29" x14ac:dyDescent="0.25">
      <c r="O14" s="145"/>
    </row>
    <row r="15" spans="1:29" x14ac:dyDescent="0.25">
      <c r="O15" s="145"/>
    </row>
    <row r="16" spans="1:29" x14ac:dyDescent="0.25">
      <c r="O16" s="145"/>
    </row>
    <row r="17" spans="15:15" x14ac:dyDescent="0.25">
      <c r="O17" s="145"/>
    </row>
    <row r="18" spans="15:15" x14ac:dyDescent="0.25">
      <c r="O18" s="145"/>
    </row>
    <row r="19" spans="15:15" x14ac:dyDescent="0.25">
      <c r="O19" s="145"/>
    </row>
    <row r="20" spans="15:15" x14ac:dyDescent="0.25">
      <c r="O20" s="145"/>
    </row>
    <row r="21" spans="15:15" x14ac:dyDescent="0.25">
      <c r="O21" s="145"/>
    </row>
    <row r="22" spans="15:15" x14ac:dyDescent="0.25">
      <c r="O22" s="145"/>
    </row>
    <row r="23" spans="15:15" x14ac:dyDescent="0.25">
      <c r="O23" s="145"/>
    </row>
    <row r="24" spans="15:15" x14ac:dyDescent="0.25">
      <c r="O24" s="145"/>
    </row>
    <row r="25" spans="15:15" x14ac:dyDescent="0.25">
      <c r="O25" s="145"/>
    </row>
    <row r="26" spans="15:15" x14ac:dyDescent="0.25">
      <c r="O26" s="145"/>
    </row>
    <row r="27" spans="15:15" x14ac:dyDescent="0.25">
      <c r="O27" s="145"/>
    </row>
    <row r="28" spans="15:15" x14ac:dyDescent="0.25">
      <c r="O28" s="145"/>
    </row>
    <row r="29" spans="15:15" x14ac:dyDescent="0.25">
      <c r="O29" s="145"/>
    </row>
    <row r="30" spans="15:15" x14ac:dyDescent="0.25">
      <c r="O30" s="145"/>
    </row>
    <row r="31" spans="15:15" x14ac:dyDescent="0.25">
      <c r="O31" s="145"/>
    </row>
    <row r="32" spans="15:15" x14ac:dyDescent="0.25">
      <c r="O32" s="145"/>
    </row>
    <row r="33" spans="15:15" x14ac:dyDescent="0.25">
      <c r="O33" s="145"/>
    </row>
    <row r="34" spans="15:15" x14ac:dyDescent="0.25">
      <c r="O34" s="145"/>
    </row>
    <row r="35" spans="15:15" x14ac:dyDescent="0.25">
      <c r="O35" s="145"/>
    </row>
    <row r="36" spans="15:15" x14ac:dyDescent="0.25">
      <c r="O36" s="145"/>
    </row>
    <row r="37" spans="15:15" x14ac:dyDescent="0.25">
      <c r="O37" s="145"/>
    </row>
    <row r="38" spans="15:15" x14ac:dyDescent="0.25">
      <c r="O38" s="145"/>
    </row>
    <row r="39" spans="15:15" x14ac:dyDescent="0.25">
      <c r="O39" s="145"/>
    </row>
    <row r="40" spans="15:15" x14ac:dyDescent="0.25">
      <c r="O40" s="145"/>
    </row>
    <row r="41" spans="15:15" x14ac:dyDescent="0.25">
      <c r="O41" s="145"/>
    </row>
    <row r="42" spans="15:15" x14ac:dyDescent="0.25">
      <c r="O42" s="145"/>
    </row>
    <row r="43" spans="15:15" x14ac:dyDescent="0.25">
      <c r="O43" s="145"/>
    </row>
    <row r="44" spans="15:15" x14ac:dyDescent="0.25">
      <c r="O44" s="145"/>
    </row>
    <row r="45" spans="15:15" x14ac:dyDescent="0.25">
      <c r="O45" s="145"/>
    </row>
    <row r="46" spans="15:15" x14ac:dyDescent="0.25">
      <c r="O46" s="145"/>
    </row>
    <row r="47" spans="15:15" x14ac:dyDescent="0.25">
      <c r="O47" s="145"/>
    </row>
    <row r="48" spans="15:15" x14ac:dyDescent="0.25">
      <c r="O48" s="145"/>
    </row>
    <row r="49" spans="15:15" x14ac:dyDescent="0.25">
      <c r="O49" s="145"/>
    </row>
    <row r="50" spans="15:15" ht="15" customHeight="1" x14ac:dyDescent="0.25">
      <c r="O50" s="145"/>
    </row>
    <row r="51" spans="15:15" ht="15" customHeight="1" x14ac:dyDescent="0.25">
      <c r="O51" s="145"/>
    </row>
    <row r="52" spans="15:15" x14ac:dyDescent="0.25">
      <c r="O52" s="145"/>
    </row>
    <row r="53" spans="15:15" x14ac:dyDescent="0.25">
      <c r="O53" s="145"/>
    </row>
    <row r="54" spans="15:15" x14ac:dyDescent="0.25">
      <c r="O54" s="145"/>
    </row>
    <row r="55" spans="15:15" x14ac:dyDescent="0.25">
      <c r="O55" s="145"/>
    </row>
    <row r="56" spans="15:15" x14ac:dyDescent="0.25">
      <c r="O56" s="145"/>
    </row>
    <row r="57" spans="15:15" x14ac:dyDescent="0.25">
      <c r="O57" s="145"/>
    </row>
    <row r="58" spans="15:15" x14ac:dyDescent="0.25">
      <c r="O58" s="145"/>
    </row>
    <row r="59" spans="15:15" x14ac:dyDescent="0.25">
      <c r="O59" s="145"/>
    </row>
    <row r="60" spans="15:15" x14ac:dyDescent="0.25">
      <c r="O60" s="145"/>
    </row>
    <row r="61" spans="15:15" ht="15.75" thickBot="1" x14ac:dyDescent="0.3">
      <c r="O61" s="145"/>
    </row>
    <row r="62" spans="15:15" ht="15.75" thickBot="1" x14ac:dyDescent="0.3">
      <c r="O62" s="146"/>
    </row>
    <row r="63" spans="15:15" hidden="1" x14ac:dyDescent="0.25"/>
    <row r="64" spans="15:15" hidden="1" x14ac:dyDescent="0.25"/>
    <row r="65" hidden="1" x14ac:dyDescent="0.25"/>
    <row r="66" hidden="1" x14ac:dyDescent="0.25"/>
    <row r="67" hidden="1" x14ac:dyDescent="0.25"/>
    <row r="68" hidden="1" x14ac:dyDescent="0.25"/>
    <row r="1048576" spans="15:15" hidden="1" x14ac:dyDescent="0.25">
      <c r="O1048576" s="144"/>
    </row>
  </sheetData>
  <sheetProtection algorithmName="SHA-512" hashValue="UKgnrgMiVK/mTqW4bX2WSzvkmzoDUbpMqedfodQiShcI3oi3La5HluGqHxN5vQhhSRm23YHnoQBmADIoBT22Lg==" saltValue="lemhj3YcudUAJH8eGKz7FA==" spinCount="100000" sheet="1" objects="1" scenarios="1" selectLockedCells="1" selectUnlockedCells="1"/>
  <mergeCells count="4">
    <mergeCell ref="A1:N3"/>
    <mergeCell ref="P1:AC3"/>
    <mergeCell ref="A4:N7"/>
    <mergeCell ref="P4:A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2873-72BC-429B-ADDE-22032CEA5315}">
  <sheetPr codeName="Sheet4"/>
  <dimension ref="A1:BI83"/>
  <sheetViews>
    <sheetView topLeftCell="AA1" zoomScaleNormal="100" workbookViewId="0">
      <selection activeCell="BE27" sqref="BE27"/>
    </sheetView>
  </sheetViews>
  <sheetFormatPr defaultRowHeight="15" x14ac:dyDescent="0.25"/>
  <cols>
    <col min="1" max="24" width="3.7109375" customWidth="1"/>
    <col min="25" max="32" width="13.7109375" customWidth="1"/>
    <col min="33" max="57" width="8.7109375" customWidth="1"/>
    <col min="58" max="60" width="15.7109375" customWidth="1"/>
  </cols>
  <sheetData>
    <row r="1" spans="1:60" ht="50.1" customHeight="1" thickBot="1" x14ac:dyDescent="0.3">
      <c r="A1" s="167" t="s">
        <v>214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9" t="s">
        <v>215</v>
      </c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58" t="s">
        <v>216</v>
      </c>
      <c r="Z1" s="59" t="s">
        <v>217</v>
      </c>
      <c r="AA1" s="60" t="s">
        <v>218</v>
      </c>
      <c r="AB1" s="60" t="s">
        <v>219</v>
      </c>
      <c r="AC1" s="58" t="s">
        <v>220</v>
      </c>
      <c r="AD1" s="59" t="s">
        <v>221</v>
      </c>
      <c r="AE1" s="60" t="s">
        <v>222</v>
      </c>
      <c r="AF1" s="60" t="s">
        <v>223</v>
      </c>
      <c r="AG1" s="172" t="s">
        <v>244</v>
      </c>
      <c r="AH1" s="173"/>
      <c r="AI1" s="169" t="s">
        <v>245</v>
      </c>
      <c r="AJ1" s="174"/>
      <c r="AK1" s="169" t="s">
        <v>246</v>
      </c>
      <c r="AL1" s="174"/>
      <c r="AM1" s="169" t="s">
        <v>247</v>
      </c>
      <c r="AN1" s="174"/>
      <c r="AO1" s="169" t="s">
        <v>248</v>
      </c>
      <c r="AP1" s="174"/>
      <c r="AQ1" s="169" t="s">
        <v>249</v>
      </c>
      <c r="AR1" s="174"/>
      <c r="AS1" s="169" t="s">
        <v>250</v>
      </c>
      <c r="AT1" s="174"/>
      <c r="AU1" s="169" t="s">
        <v>251</v>
      </c>
      <c r="AV1" s="174"/>
      <c r="AW1" s="169" t="s">
        <v>252</v>
      </c>
      <c r="AX1" s="174"/>
      <c r="AY1" s="169" t="s">
        <v>253</v>
      </c>
      <c r="AZ1" s="170"/>
      <c r="BA1" s="171" t="s">
        <v>254</v>
      </c>
      <c r="BB1" s="171"/>
      <c r="BC1" s="175" t="s">
        <v>255</v>
      </c>
      <c r="BD1" s="176"/>
      <c r="BF1" s="75" t="s">
        <v>243</v>
      </c>
      <c r="BG1" s="76" t="s">
        <v>60</v>
      </c>
      <c r="BH1" s="77" t="s">
        <v>257</v>
      </c>
    </row>
    <row r="2" spans="1:60" ht="15" customHeight="1" x14ac:dyDescent="0.25">
      <c r="A2" s="32">
        <v>1</v>
      </c>
      <c r="B2" s="33">
        <v>2</v>
      </c>
      <c r="C2" s="33">
        <v>3</v>
      </c>
      <c r="D2" s="33"/>
      <c r="E2" s="33"/>
      <c r="F2" s="33"/>
      <c r="G2" s="33"/>
      <c r="H2" s="33"/>
      <c r="I2" s="33"/>
      <c r="J2" s="33"/>
      <c r="K2" s="33">
        <v>11</v>
      </c>
      <c r="L2" s="34">
        <v>12</v>
      </c>
      <c r="M2" s="35"/>
      <c r="N2" s="35"/>
      <c r="O2" s="36"/>
      <c r="P2" s="37"/>
      <c r="Q2" s="37">
        <v>5</v>
      </c>
      <c r="R2" s="37">
        <v>6</v>
      </c>
      <c r="S2" s="37">
        <v>7</v>
      </c>
      <c r="T2" s="37">
        <v>8</v>
      </c>
      <c r="U2" s="37">
        <v>9</v>
      </c>
      <c r="V2" s="37"/>
      <c r="W2" s="37"/>
      <c r="X2" s="38"/>
      <c r="Y2" s="39">
        <f t="shared" ref="Y2:Y33" ca="1" si="0">IF(ISNUMBER(MATCH($BG$26,A2:L2,0)),1,0)</f>
        <v>0</v>
      </c>
      <c r="Z2" s="33">
        <f t="shared" ref="Z2:Z33" ca="1" si="1">IF(ISNUMBER(MATCH($BG$27,A2:L2,0)),1,0)</f>
        <v>0</v>
      </c>
      <c r="AA2" s="37">
        <f t="shared" ref="AA2:AA33" ca="1" si="2">IF(ISNUMBER(MATCH($BG$26,M2:X2,0)),1,0)</f>
        <v>1</v>
      </c>
      <c r="AB2" s="38">
        <f t="shared" ref="AB2:AB33" ca="1" si="3">IF(ISNUMBER(MATCH($BG$27,M2:X2,0)),1,0)</f>
        <v>1</v>
      </c>
      <c r="AC2" s="32">
        <f ca="1">Y2-Z2</f>
        <v>0</v>
      </c>
      <c r="AD2" s="33">
        <f ca="1">Z2-Y2</f>
        <v>0</v>
      </c>
      <c r="AE2" s="37">
        <f ca="1">AA2-AB2</f>
        <v>0</v>
      </c>
      <c r="AF2" s="54">
        <f ca="1">AB2-AA2</f>
        <v>0</v>
      </c>
      <c r="AG2" s="32">
        <f>Fish!C2*A2</f>
        <v>0</v>
      </c>
      <c r="AH2" s="33">
        <f>Fish!C2*M2</f>
        <v>0</v>
      </c>
      <c r="AI2" s="37">
        <f>Fish!C2*B2/2</f>
        <v>0</v>
      </c>
      <c r="AJ2" s="37">
        <f>Fish!C2*N2/2</f>
        <v>0</v>
      </c>
      <c r="AK2" s="33">
        <f>Fish!C2*C2/3</f>
        <v>0</v>
      </c>
      <c r="AL2" s="34">
        <f>Fish!C2*O2/3</f>
        <v>0</v>
      </c>
      <c r="AM2" s="97">
        <f>Fish!C2*D2/4</f>
        <v>0</v>
      </c>
      <c r="AN2" s="36">
        <f>Fish!C2*P2/4</f>
        <v>0</v>
      </c>
      <c r="AO2" s="33">
        <f>Fish!C2*E2/5</f>
        <v>0</v>
      </c>
      <c r="AP2" s="33">
        <f>Fish!C2*Q2/5</f>
        <v>0</v>
      </c>
      <c r="AQ2" s="37">
        <f>Fish!C2*F2/6</f>
        <v>0</v>
      </c>
      <c r="AR2" s="37">
        <f>Fish!C2*R2/6</f>
        <v>0</v>
      </c>
      <c r="AS2" s="33">
        <f>Fish!C2*G2/7</f>
        <v>0</v>
      </c>
      <c r="AT2" s="33">
        <f>Fish!C2*S2/7</f>
        <v>0</v>
      </c>
      <c r="AU2" s="37">
        <f>Fish!C2*H2/8</f>
        <v>0</v>
      </c>
      <c r="AV2" s="37">
        <f>Fish!C2*T2/8</f>
        <v>0</v>
      </c>
      <c r="AW2" s="33">
        <f>Fish!C2*I2/9</f>
        <v>0</v>
      </c>
      <c r="AX2" s="33">
        <f>Fish!C2*U2/9</f>
        <v>0</v>
      </c>
      <c r="AY2" s="37">
        <f>Fish!C2*J2/10</f>
        <v>0</v>
      </c>
      <c r="AZ2" s="37">
        <f>Fish!C2*V2/10</f>
        <v>0</v>
      </c>
      <c r="BA2" s="65">
        <f>Fish!C2*K2/11</f>
        <v>0</v>
      </c>
      <c r="BB2" s="65">
        <f>Fish!C2*W2/11</f>
        <v>0</v>
      </c>
      <c r="BC2" s="37">
        <f>Fish!C2*L2/12</f>
        <v>0</v>
      </c>
      <c r="BD2" s="38">
        <f>Fish!C2*X2/12</f>
        <v>0</v>
      </c>
      <c r="BF2" s="56" t="s">
        <v>44</v>
      </c>
      <c r="BG2" s="34">
        <f>COUNTIF(Fish!C2:C28,TRUE)</f>
        <v>0</v>
      </c>
      <c r="BH2" s="61">
        <f>ROWS(Fish!C2:C28)-BG2</f>
        <v>27</v>
      </c>
    </row>
    <row r="3" spans="1:60" ht="15" customHeight="1" x14ac:dyDescent="0.25">
      <c r="A3" s="40">
        <v>1</v>
      </c>
      <c r="B3" s="41">
        <v>2</v>
      </c>
      <c r="C3" s="41">
        <v>3</v>
      </c>
      <c r="D3" s="41">
        <v>4</v>
      </c>
      <c r="E3" s="41">
        <v>5</v>
      </c>
      <c r="F3" s="41">
        <v>6</v>
      </c>
      <c r="G3" s="41">
        <v>7</v>
      </c>
      <c r="H3" s="41">
        <v>8</v>
      </c>
      <c r="I3" s="41">
        <v>9</v>
      </c>
      <c r="J3" s="41">
        <v>10</v>
      </c>
      <c r="K3" s="41">
        <v>11</v>
      </c>
      <c r="L3" s="42">
        <v>12</v>
      </c>
      <c r="M3" s="35">
        <v>1</v>
      </c>
      <c r="N3" s="35">
        <v>2</v>
      </c>
      <c r="O3" s="43">
        <v>3</v>
      </c>
      <c r="P3" s="35">
        <v>4</v>
      </c>
      <c r="Q3" s="35">
        <v>5</v>
      </c>
      <c r="R3" s="35">
        <v>6</v>
      </c>
      <c r="S3" s="35">
        <v>7</v>
      </c>
      <c r="T3" s="35">
        <v>8</v>
      </c>
      <c r="U3" s="35">
        <v>9</v>
      </c>
      <c r="V3" s="35">
        <v>10</v>
      </c>
      <c r="W3" s="35">
        <v>11</v>
      </c>
      <c r="X3" s="44">
        <v>12</v>
      </c>
      <c r="Y3" s="45">
        <f t="shared" ca="1" si="0"/>
        <v>1</v>
      </c>
      <c r="Z3" s="41">
        <f t="shared" ca="1" si="1"/>
        <v>1</v>
      </c>
      <c r="AA3" s="35">
        <f t="shared" ca="1" si="2"/>
        <v>1</v>
      </c>
      <c r="AB3" s="44">
        <f t="shared" ca="1" si="3"/>
        <v>1</v>
      </c>
      <c r="AC3" s="40">
        <f t="shared" ref="AC3:AC66" ca="1" si="4">Y3-Z3</f>
        <v>0</v>
      </c>
      <c r="AD3" s="41">
        <f t="shared" ref="AD3:AD66" ca="1" si="5">Z3-Y3</f>
        <v>0</v>
      </c>
      <c r="AE3" s="35">
        <f t="shared" ref="AE3:AE66" ca="1" si="6">AA3-AB3</f>
        <v>0</v>
      </c>
      <c r="AF3" s="55">
        <f t="shared" ref="AF3:AF66" ca="1" si="7">AB3-AA3</f>
        <v>0</v>
      </c>
      <c r="AG3" s="40">
        <f>Fish!C3*A3</f>
        <v>0</v>
      </c>
      <c r="AH3" s="41">
        <f>Fish!C3*M3</f>
        <v>0</v>
      </c>
      <c r="AI3" s="35">
        <f>Fish!C3*B3/2</f>
        <v>0</v>
      </c>
      <c r="AJ3" s="35">
        <f>Fish!C3*N3/2</f>
        <v>0</v>
      </c>
      <c r="AK3" s="41">
        <f>Fish!C3*C3/3</f>
        <v>0</v>
      </c>
      <c r="AL3" s="42">
        <f>Fish!C3*O3/3</f>
        <v>0</v>
      </c>
      <c r="AM3" s="97">
        <f>Fish!C3*D3/4</f>
        <v>0</v>
      </c>
      <c r="AN3" s="43">
        <f>Fish!C3*P3/4</f>
        <v>0</v>
      </c>
      <c r="AO3" s="41">
        <f>Fish!C3*E3/5</f>
        <v>0</v>
      </c>
      <c r="AP3" s="41">
        <f>Fish!C3*Q3/5</f>
        <v>0</v>
      </c>
      <c r="AQ3" s="35">
        <f>Fish!C3*F3/6</f>
        <v>0</v>
      </c>
      <c r="AR3" s="35">
        <f>Fish!C3*R3/6</f>
        <v>0</v>
      </c>
      <c r="AS3" s="41">
        <f>Fish!C3*G3/7</f>
        <v>0</v>
      </c>
      <c r="AT3" s="41">
        <f>Fish!C3*S3/7</f>
        <v>0</v>
      </c>
      <c r="AU3" s="35">
        <f>Fish!C3*H3/8</f>
        <v>0</v>
      </c>
      <c r="AV3" s="35">
        <f>Fish!C3*T3/8</f>
        <v>0</v>
      </c>
      <c r="AW3" s="41">
        <f>Fish!C3*I3/9</f>
        <v>0</v>
      </c>
      <c r="AX3" s="41">
        <f>Fish!C3*U3/9</f>
        <v>0</v>
      </c>
      <c r="AY3" s="35">
        <f>Fish!C3*J3/10</f>
        <v>0</v>
      </c>
      <c r="AZ3" s="35">
        <f>Fish!C3*V3/10</f>
        <v>0</v>
      </c>
      <c r="BA3" s="41">
        <f>Fish!C3*K3/11</f>
        <v>0</v>
      </c>
      <c r="BB3" s="41">
        <f>Fish!C3*W3/11</f>
        <v>0</v>
      </c>
      <c r="BC3" s="35">
        <f>Fish!C3*L3/12</f>
        <v>0</v>
      </c>
      <c r="BD3" s="44">
        <f>Fish!C3*X3/12</f>
        <v>0</v>
      </c>
      <c r="BF3" s="57" t="s">
        <v>43</v>
      </c>
      <c r="BG3" s="42">
        <f>COUNTIF(Fish!C29:C58,TRUE)</f>
        <v>0</v>
      </c>
      <c r="BH3" s="62">
        <f>ROWS(Fish!C29:C58)-BG3</f>
        <v>30</v>
      </c>
    </row>
    <row r="4" spans="1:60" ht="15" customHeight="1" x14ac:dyDescent="0.25">
      <c r="A4" s="40">
        <v>1</v>
      </c>
      <c r="B4" s="41">
        <v>2</v>
      </c>
      <c r="C4" s="41">
        <v>3</v>
      </c>
      <c r="D4" s="41">
        <v>4</v>
      </c>
      <c r="E4" s="41">
        <v>5</v>
      </c>
      <c r="F4" s="41">
        <v>6</v>
      </c>
      <c r="G4" s="41">
        <v>7</v>
      </c>
      <c r="H4" s="41">
        <v>8</v>
      </c>
      <c r="I4" s="41">
        <v>9</v>
      </c>
      <c r="J4" s="41">
        <v>10</v>
      </c>
      <c r="K4" s="41">
        <v>11</v>
      </c>
      <c r="L4" s="42">
        <v>12</v>
      </c>
      <c r="M4" s="35">
        <v>1</v>
      </c>
      <c r="N4" s="35">
        <v>2</v>
      </c>
      <c r="O4" s="43">
        <v>3</v>
      </c>
      <c r="P4" s="35">
        <v>4</v>
      </c>
      <c r="Q4" s="35">
        <v>5</v>
      </c>
      <c r="R4" s="35">
        <v>6</v>
      </c>
      <c r="S4" s="35">
        <v>7</v>
      </c>
      <c r="T4" s="35">
        <v>8</v>
      </c>
      <c r="U4" s="35">
        <v>9</v>
      </c>
      <c r="V4" s="35">
        <v>10</v>
      </c>
      <c r="W4" s="35">
        <v>11</v>
      </c>
      <c r="X4" s="44">
        <v>12</v>
      </c>
      <c r="Y4" s="45">
        <f t="shared" ca="1" si="0"/>
        <v>1</v>
      </c>
      <c r="Z4" s="41">
        <f t="shared" ca="1" si="1"/>
        <v>1</v>
      </c>
      <c r="AA4" s="35">
        <f t="shared" ca="1" si="2"/>
        <v>1</v>
      </c>
      <c r="AB4" s="44">
        <f t="shared" ca="1" si="3"/>
        <v>1</v>
      </c>
      <c r="AC4" s="40">
        <f t="shared" ca="1" si="4"/>
        <v>0</v>
      </c>
      <c r="AD4" s="41">
        <f t="shared" ca="1" si="5"/>
        <v>0</v>
      </c>
      <c r="AE4" s="35">
        <f t="shared" ca="1" si="6"/>
        <v>0</v>
      </c>
      <c r="AF4" s="55">
        <f t="shared" ca="1" si="7"/>
        <v>0</v>
      </c>
      <c r="AG4" s="40">
        <f>Fish!C4*A4</f>
        <v>0</v>
      </c>
      <c r="AH4" s="41">
        <f>Fish!C4*M4</f>
        <v>0</v>
      </c>
      <c r="AI4" s="35">
        <f>Fish!C4*B4/2</f>
        <v>0</v>
      </c>
      <c r="AJ4" s="35">
        <f>Fish!C4*N4/2</f>
        <v>0</v>
      </c>
      <c r="AK4" s="41">
        <f>Fish!C4*C4/3</f>
        <v>0</v>
      </c>
      <c r="AL4" s="42">
        <f>Fish!C4*O4/3</f>
        <v>0</v>
      </c>
      <c r="AM4" s="97">
        <f>Fish!C4*D4/4</f>
        <v>0</v>
      </c>
      <c r="AN4" s="43">
        <f>Fish!C4*P4/4</f>
        <v>0</v>
      </c>
      <c r="AO4" s="41">
        <f>Fish!C4*E4/5</f>
        <v>0</v>
      </c>
      <c r="AP4" s="41">
        <f>Fish!C4*Q4/5</f>
        <v>0</v>
      </c>
      <c r="AQ4" s="35">
        <f>Fish!C4*F4/6</f>
        <v>0</v>
      </c>
      <c r="AR4" s="35">
        <f>Fish!C4*R4/6</f>
        <v>0</v>
      </c>
      <c r="AS4" s="41">
        <f>Fish!C4*G4/7</f>
        <v>0</v>
      </c>
      <c r="AT4" s="41">
        <f>Fish!C4*S4/7</f>
        <v>0</v>
      </c>
      <c r="AU4" s="35">
        <f>Fish!C4*H4/8</f>
        <v>0</v>
      </c>
      <c r="AV4" s="35">
        <f>Fish!C4*T4/8</f>
        <v>0</v>
      </c>
      <c r="AW4" s="41">
        <f>Fish!C4*I4/9</f>
        <v>0</v>
      </c>
      <c r="AX4" s="41">
        <f>Fish!C4*U4/9</f>
        <v>0</v>
      </c>
      <c r="AY4" s="35">
        <f>Fish!C4*J4/10</f>
        <v>0</v>
      </c>
      <c r="AZ4" s="35">
        <f>Fish!C4*V4/10</f>
        <v>0</v>
      </c>
      <c r="BA4" s="41">
        <f>Fish!C4*K4/11</f>
        <v>0</v>
      </c>
      <c r="BB4" s="41">
        <f>Fish!C4*W4/11</f>
        <v>0</v>
      </c>
      <c r="BC4" s="35">
        <f>Fish!C4*L4/12</f>
        <v>0</v>
      </c>
      <c r="BD4" s="44">
        <f>Fish!C4*X4/12</f>
        <v>0</v>
      </c>
      <c r="BF4" s="57" t="s">
        <v>42</v>
      </c>
      <c r="BG4" s="42">
        <f>COUNTIF(Fish!C59:C70,TRUE)</f>
        <v>0</v>
      </c>
      <c r="BH4" s="62">
        <f>ROWS(Fish!C59:C70)-BG4</f>
        <v>12</v>
      </c>
    </row>
    <row r="5" spans="1:60" ht="15" customHeight="1" x14ac:dyDescent="0.25">
      <c r="A5" s="40">
        <v>1</v>
      </c>
      <c r="B5" s="41">
        <v>2</v>
      </c>
      <c r="C5" s="41">
        <v>3</v>
      </c>
      <c r="D5" s="41">
        <v>4</v>
      </c>
      <c r="E5" s="41">
        <v>5</v>
      </c>
      <c r="F5" s="41">
        <v>6</v>
      </c>
      <c r="G5" s="41">
        <v>7</v>
      </c>
      <c r="H5" s="41">
        <v>8</v>
      </c>
      <c r="I5" s="41">
        <v>9</v>
      </c>
      <c r="J5" s="41">
        <v>10</v>
      </c>
      <c r="K5" s="41">
        <v>11</v>
      </c>
      <c r="L5" s="42">
        <v>12</v>
      </c>
      <c r="M5" s="35">
        <v>1</v>
      </c>
      <c r="N5" s="35">
        <v>2</v>
      </c>
      <c r="O5" s="43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44">
        <v>12</v>
      </c>
      <c r="Y5" s="45">
        <f t="shared" ca="1" si="0"/>
        <v>1</v>
      </c>
      <c r="Z5" s="41">
        <f t="shared" ca="1" si="1"/>
        <v>1</v>
      </c>
      <c r="AA5" s="35">
        <f t="shared" ca="1" si="2"/>
        <v>1</v>
      </c>
      <c r="AB5" s="44">
        <f t="shared" ca="1" si="3"/>
        <v>1</v>
      </c>
      <c r="AC5" s="40">
        <f t="shared" ca="1" si="4"/>
        <v>0</v>
      </c>
      <c r="AD5" s="41">
        <f t="shared" ca="1" si="5"/>
        <v>0</v>
      </c>
      <c r="AE5" s="35">
        <f t="shared" ca="1" si="6"/>
        <v>0</v>
      </c>
      <c r="AF5" s="55">
        <f t="shared" ca="1" si="7"/>
        <v>0</v>
      </c>
      <c r="AG5" s="40">
        <f>Fish!C5*A5</f>
        <v>0</v>
      </c>
      <c r="AH5" s="41">
        <f>Fish!C5*M5</f>
        <v>0</v>
      </c>
      <c r="AI5" s="35">
        <f>Fish!C5*B5/2</f>
        <v>0</v>
      </c>
      <c r="AJ5" s="35">
        <f>Fish!C5*N5/2</f>
        <v>0</v>
      </c>
      <c r="AK5" s="41">
        <f>Fish!C5*C5/3</f>
        <v>0</v>
      </c>
      <c r="AL5" s="42">
        <f>Fish!C5*O5/3</f>
        <v>0</v>
      </c>
      <c r="AM5" s="97">
        <f>Fish!C5*D5/4</f>
        <v>0</v>
      </c>
      <c r="AN5" s="43">
        <f>Fish!C5*P5/4</f>
        <v>0</v>
      </c>
      <c r="AO5" s="41">
        <f>Fish!C5*E5/5</f>
        <v>0</v>
      </c>
      <c r="AP5" s="41">
        <f>Fish!C5*Q5/5</f>
        <v>0</v>
      </c>
      <c r="AQ5" s="35">
        <f>Fish!C5*F5/6</f>
        <v>0</v>
      </c>
      <c r="AR5" s="35">
        <f>Fish!C5*R5/6</f>
        <v>0</v>
      </c>
      <c r="AS5" s="41">
        <f>Fish!C5*G5/7</f>
        <v>0</v>
      </c>
      <c r="AT5" s="41">
        <f>Fish!C5*S5/7</f>
        <v>0</v>
      </c>
      <c r="AU5" s="35">
        <f>Fish!C5*H5/8</f>
        <v>0</v>
      </c>
      <c r="AV5" s="35">
        <f>Fish!C5*T5/8</f>
        <v>0</v>
      </c>
      <c r="AW5" s="41">
        <f>Fish!C5*I5/9</f>
        <v>0</v>
      </c>
      <c r="AX5" s="41">
        <f>Fish!C5*U5/9</f>
        <v>0</v>
      </c>
      <c r="AY5" s="35">
        <f>Fish!C5*J5/10</f>
        <v>0</v>
      </c>
      <c r="AZ5" s="35">
        <f>Fish!C5*V5/10</f>
        <v>0</v>
      </c>
      <c r="BA5" s="41">
        <f>Fish!C5*K5/11</f>
        <v>0</v>
      </c>
      <c r="BB5" s="41">
        <f>Fish!C5*W5/11</f>
        <v>0</v>
      </c>
      <c r="BC5" s="35">
        <f>Fish!C5*L5/12</f>
        <v>0</v>
      </c>
      <c r="BD5" s="44">
        <f>Fish!C5*X5/12</f>
        <v>0</v>
      </c>
      <c r="BF5" s="57" t="s">
        <v>47</v>
      </c>
      <c r="BG5" s="42">
        <f>COUNTIF(Fish!C71:C73,TRUE)</f>
        <v>0</v>
      </c>
      <c r="BH5" s="62">
        <f>ROWS(Fish!C71:C73)-BG5</f>
        <v>3</v>
      </c>
    </row>
    <row r="6" spans="1:60" ht="15" customHeight="1" x14ac:dyDescent="0.25">
      <c r="A6" s="40"/>
      <c r="B6" s="41"/>
      <c r="C6" s="41"/>
      <c r="D6" s="41"/>
      <c r="E6" s="41"/>
      <c r="F6" s="41"/>
      <c r="G6" s="41"/>
      <c r="H6" s="41">
        <v>8</v>
      </c>
      <c r="I6" s="41">
        <v>9</v>
      </c>
      <c r="J6" s="41"/>
      <c r="K6" s="41"/>
      <c r="L6" s="42"/>
      <c r="M6" s="35"/>
      <c r="N6" s="35">
        <v>2</v>
      </c>
      <c r="O6" s="43">
        <v>3</v>
      </c>
      <c r="P6" s="35"/>
      <c r="Q6" s="35"/>
      <c r="R6" s="35"/>
      <c r="S6" s="35"/>
      <c r="T6" s="35"/>
      <c r="U6" s="35"/>
      <c r="V6" s="35"/>
      <c r="W6" s="35"/>
      <c r="X6" s="44"/>
      <c r="Y6" s="45">
        <f t="shared" ca="1" si="0"/>
        <v>0</v>
      </c>
      <c r="Z6" s="41">
        <f t="shared" ca="1" si="1"/>
        <v>0</v>
      </c>
      <c r="AA6" s="35">
        <f t="shared" ca="1" si="2"/>
        <v>0</v>
      </c>
      <c r="AB6" s="44">
        <f t="shared" ca="1" si="3"/>
        <v>0</v>
      </c>
      <c r="AC6" s="40">
        <f t="shared" ca="1" si="4"/>
        <v>0</v>
      </c>
      <c r="AD6" s="41">
        <f t="shared" ca="1" si="5"/>
        <v>0</v>
      </c>
      <c r="AE6" s="35">
        <f t="shared" ca="1" si="6"/>
        <v>0</v>
      </c>
      <c r="AF6" s="55">
        <f t="shared" ca="1" si="7"/>
        <v>0</v>
      </c>
      <c r="AG6" s="40">
        <f>Fish!C6*A6</f>
        <v>0</v>
      </c>
      <c r="AH6" s="41">
        <f>Fish!C6*M6</f>
        <v>0</v>
      </c>
      <c r="AI6" s="35">
        <f>Fish!C6*B6/2</f>
        <v>0</v>
      </c>
      <c r="AJ6" s="35">
        <f>Fish!C6*N6/2</f>
        <v>0</v>
      </c>
      <c r="AK6" s="41">
        <f>Fish!C6*C6/3</f>
        <v>0</v>
      </c>
      <c r="AL6" s="42">
        <f>Fish!C6*O6/3</f>
        <v>0</v>
      </c>
      <c r="AM6" s="97">
        <f>Fish!C6*D6/4</f>
        <v>0</v>
      </c>
      <c r="AN6" s="43">
        <f>Fish!C6*P6/4</f>
        <v>0</v>
      </c>
      <c r="AO6" s="41">
        <f>Fish!C6*E6/5</f>
        <v>0</v>
      </c>
      <c r="AP6" s="41">
        <f>Fish!C6*Q6/5</f>
        <v>0</v>
      </c>
      <c r="AQ6" s="35">
        <f>Fish!C6*F6/6</f>
        <v>0</v>
      </c>
      <c r="AR6" s="35">
        <f>Fish!C6*R6/6</f>
        <v>0</v>
      </c>
      <c r="AS6" s="41">
        <f>Fish!C6*G6/7</f>
        <v>0</v>
      </c>
      <c r="AT6" s="41">
        <f>Fish!C6*S6/7</f>
        <v>0</v>
      </c>
      <c r="AU6" s="35">
        <f>Fish!C6*H6/8</f>
        <v>0</v>
      </c>
      <c r="AV6" s="35">
        <f>Fish!C6*T6/8</f>
        <v>0</v>
      </c>
      <c r="AW6" s="41">
        <f>Fish!C6*I6/9</f>
        <v>0</v>
      </c>
      <c r="AX6" s="41">
        <f>Fish!C6*U6/9</f>
        <v>0</v>
      </c>
      <c r="AY6" s="35">
        <f>Fish!C6*J6/10</f>
        <v>0</v>
      </c>
      <c r="AZ6" s="35">
        <f>Fish!C6*V6/10</f>
        <v>0</v>
      </c>
      <c r="BA6" s="41">
        <f>Fish!C6*K6/11</f>
        <v>0</v>
      </c>
      <c r="BB6" s="41">
        <f>Fish!C6*W6/11</f>
        <v>0</v>
      </c>
      <c r="BC6" s="35">
        <f>Fish!C6*L6/12</f>
        <v>0</v>
      </c>
      <c r="BD6" s="44">
        <f>Fish!C6*X6/12</f>
        <v>0</v>
      </c>
      <c r="BF6" s="57" t="s">
        <v>50</v>
      </c>
      <c r="BG6" s="42">
        <f>COUNTIF(Fish!C74:C77,TRUE)</f>
        <v>0</v>
      </c>
      <c r="BH6" s="62">
        <f>ROWS(Fish!B74:B77)-BG6</f>
        <v>4</v>
      </c>
    </row>
    <row r="7" spans="1:60" ht="15.75" customHeight="1" thickBot="1" x14ac:dyDescent="0.3">
      <c r="A7" s="40"/>
      <c r="B7" s="41"/>
      <c r="C7" s="41"/>
      <c r="D7" s="41">
        <v>4</v>
      </c>
      <c r="E7" s="41">
        <v>5</v>
      </c>
      <c r="F7" s="41">
        <v>6</v>
      </c>
      <c r="G7" s="41">
        <v>7</v>
      </c>
      <c r="H7" s="41">
        <v>8</v>
      </c>
      <c r="I7" s="41">
        <v>9</v>
      </c>
      <c r="J7" s="41">
        <v>10</v>
      </c>
      <c r="K7" s="41"/>
      <c r="L7" s="42"/>
      <c r="M7" s="35">
        <v>1</v>
      </c>
      <c r="N7" s="35">
        <v>2</v>
      </c>
      <c r="O7" s="43">
        <v>3</v>
      </c>
      <c r="P7" s="35">
        <v>4</v>
      </c>
      <c r="Q7" s="35"/>
      <c r="R7" s="35"/>
      <c r="S7" s="35"/>
      <c r="T7" s="35"/>
      <c r="U7" s="35"/>
      <c r="V7" s="35">
        <v>10</v>
      </c>
      <c r="W7" s="35">
        <v>11</v>
      </c>
      <c r="X7" s="44">
        <v>12</v>
      </c>
      <c r="Y7" s="45">
        <f t="shared" ca="1" si="0"/>
        <v>1</v>
      </c>
      <c r="Z7" s="41">
        <f t="shared" ca="1" si="1"/>
        <v>1</v>
      </c>
      <c r="AA7" s="35">
        <f t="shared" ca="1" si="2"/>
        <v>0</v>
      </c>
      <c r="AB7" s="44">
        <f t="shared" ca="1" si="3"/>
        <v>0</v>
      </c>
      <c r="AC7" s="40">
        <f t="shared" ca="1" si="4"/>
        <v>0</v>
      </c>
      <c r="AD7" s="41">
        <f t="shared" ca="1" si="5"/>
        <v>0</v>
      </c>
      <c r="AE7" s="35">
        <f t="shared" ca="1" si="6"/>
        <v>0</v>
      </c>
      <c r="AF7" s="55">
        <f t="shared" ca="1" si="7"/>
        <v>0</v>
      </c>
      <c r="AG7" s="40">
        <f>Fish!C7*A7</f>
        <v>0</v>
      </c>
      <c r="AH7" s="41">
        <f>Fish!C7*M7</f>
        <v>0</v>
      </c>
      <c r="AI7" s="35">
        <f>Fish!C7*B7/2</f>
        <v>0</v>
      </c>
      <c r="AJ7" s="35">
        <f>Fish!C7*N7/2</f>
        <v>0</v>
      </c>
      <c r="AK7" s="41">
        <f>Fish!C7*C7/3</f>
        <v>0</v>
      </c>
      <c r="AL7" s="42">
        <f>Fish!C7*O7/3</f>
        <v>0</v>
      </c>
      <c r="AM7" s="97">
        <f>Fish!C7*D7/4</f>
        <v>0</v>
      </c>
      <c r="AN7" s="43">
        <f>Fish!C7*P7/4</f>
        <v>0</v>
      </c>
      <c r="AO7" s="41">
        <f>Fish!C7*E7/5</f>
        <v>0</v>
      </c>
      <c r="AP7" s="41">
        <f>Fish!C7*Q7/5</f>
        <v>0</v>
      </c>
      <c r="AQ7" s="35">
        <f>Fish!C7*F7/6</f>
        <v>0</v>
      </c>
      <c r="AR7" s="35">
        <f>Fish!C7*R7/6</f>
        <v>0</v>
      </c>
      <c r="AS7" s="41">
        <f>Fish!C7*G7/7</f>
        <v>0</v>
      </c>
      <c r="AT7" s="41">
        <f>Fish!C7*S7/7</f>
        <v>0</v>
      </c>
      <c r="AU7" s="35">
        <f>Fish!C7*H7/8</f>
        <v>0</v>
      </c>
      <c r="AV7" s="35">
        <f>Fish!C7*T7/8</f>
        <v>0</v>
      </c>
      <c r="AW7" s="41">
        <f>Fish!C7*I7/9</f>
        <v>0</v>
      </c>
      <c r="AX7" s="41">
        <f>Fish!C7*U7/9</f>
        <v>0</v>
      </c>
      <c r="AY7" s="35">
        <f>Fish!C7*J7/10</f>
        <v>0</v>
      </c>
      <c r="AZ7" s="35">
        <f>Fish!C7*V7/10</f>
        <v>0</v>
      </c>
      <c r="BA7" s="41">
        <f>Fish!C7*K7/11</f>
        <v>0</v>
      </c>
      <c r="BB7" s="41">
        <f>Fish!C7*W7/11</f>
        <v>0</v>
      </c>
      <c r="BC7" s="35">
        <f>Fish!C7*L7/12</f>
        <v>0</v>
      </c>
      <c r="BD7" s="44">
        <f>Fish!C7*X7/12</f>
        <v>0</v>
      </c>
      <c r="BF7" s="66" t="s">
        <v>52</v>
      </c>
      <c r="BG7" s="67">
        <f>COUNTIF(Fish!C78:C81,TRUE)</f>
        <v>0</v>
      </c>
      <c r="BH7" s="82">
        <f>ROWS(Fish!B78:B81)-BG7</f>
        <v>4</v>
      </c>
    </row>
    <row r="8" spans="1:60" x14ac:dyDescent="0.25">
      <c r="A8" s="40">
        <v>1</v>
      </c>
      <c r="B8" s="41">
        <v>2</v>
      </c>
      <c r="C8" s="41">
        <v>3</v>
      </c>
      <c r="D8" s="41">
        <v>4</v>
      </c>
      <c r="E8" s="41">
        <v>5</v>
      </c>
      <c r="F8" s="41">
        <v>6</v>
      </c>
      <c r="G8" s="41">
        <v>7</v>
      </c>
      <c r="H8" s="41">
        <v>8</v>
      </c>
      <c r="I8" s="41">
        <v>9</v>
      </c>
      <c r="J8" s="41">
        <v>10</v>
      </c>
      <c r="K8" s="41">
        <v>11</v>
      </c>
      <c r="L8" s="42">
        <v>12</v>
      </c>
      <c r="M8" s="35">
        <v>1</v>
      </c>
      <c r="N8" s="35">
        <v>2</v>
      </c>
      <c r="O8" s="43">
        <v>3</v>
      </c>
      <c r="P8" s="35">
        <v>4</v>
      </c>
      <c r="Q8" s="35">
        <v>5</v>
      </c>
      <c r="R8" s="35">
        <v>6</v>
      </c>
      <c r="S8" s="35">
        <v>7</v>
      </c>
      <c r="T8" s="35">
        <v>8</v>
      </c>
      <c r="U8" s="35">
        <v>9</v>
      </c>
      <c r="V8" s="35">
        <v>10</v>
      </c>
      <c r="W8" s="35">
        <v>11</v>
      </c>
      <c r="X8" s="44">
        <v>12</v>
      </c>
      <c r="Y8" s="45">
        <f t="shared" ca="1" si="0"/>
        <v>1</v>
      </c>
      <c r="Z8" s="41">
        <f t="shared" ca="1" si="1"/>
        <v>1</v>
      </c>
      <c r="AA8" s="35">
        <f t="shared" ca="1" si="2"/>
        <v>1</v>
      </c>
      <c r="AB8" s="44">
        <f t="shared" ca="1" si="3"/>
        <v>1</v>
      </c>
      <c r="AC8" s="40">
        <f t="shared" ca="1" si="4"/>
        <v>0</v>
      </c>
      <c r="AD8" s="41">
        <f t="shared" ca="1" si="5"/>
        <v>0</v>
      </c>
      <c r="AE8" s="35">
        <f t="shared" ca="1" si="6"/>
        <v>0</v>
      </c>
      <c r="AF8" s="55">
        <f t="shared" ca="1" si="7"/>
        <v>0</v>
      </c>
      <c r="AG8" s="40">
        <f>Fish!C8*A8</f>
        <v>0</v>
      </c>
      <c r="AH8" s="41">
        <f>Fish!C8*M8</f>
        <v>0</v>
      </c>
      <c r="AI8" s="35">
        <f>Fish!C8*B8/2</f>
        <v>0</v>
      </c>
      <c r="AJ8" s="35">
        <f>Fish!C8*N8/2</f>
        <v>0</v>
      </c>
      <c r="AK8" s="41">
        <f>Fish!C8*C8/3</f>
        <v>0</v>
      </c>
      <c r="AL8" s="42">
        <f>Fish!C8*O8/3</f>
        <v>0</v>
      </c>
      <c r="AM8" s="97">
        <f>Fish!C8*D8/4</f>
        <v>0</v>
      </c>
      <c r="AN8" s="43">
        <f>Fish!C8*P8/4</f>
        <v>0</v>
      </c>
      <c r="AO8" s="41">
        <f>Fish!C8*E8/5</f>
        <v>0</v>
      </c>
      <c r="AP8" s="41">
        <f>Fish!C8*Q8/5</f>
        <v>0</v>
      </c>
      <c r="AQ8" s="35">
        <f>Fish!C8*F8/6</f>
        <v>0</v>
      </c>
      <c r="AR8" s="35">
        <f>Fish!C8*R8/6</f>
        <v>0</v>
      </c>
      <c r="AS8" s="41">
        <f>Fish!C8*G8/7</f>
        <v>0</v>
      </c>
      <c r="AT8" s="41">
        <f>Fish!C8*S8/7</f>
        <v>0</v>
      </c>
      <c r="AU8" s="35">
        <f>Fish!C8*H8/8</f>
        <v>0</v>
      </c>
      <c r="AV8" s="35">
        <f>Fish!C8*T8/8</f>
        <v>0</v>
      </c>
      <c r="AW8" s="41">
        <f>Fish!C8*I8/9</f>
        <v>0</v>
      </c>
      <c r="AX8" s="41">
        <f>Fish!C8*U8/9</f>
        <v>0</v>
      </c>
      <c r="AY8" s="35">
        <f>Fish!C8*J8/10</f>
        <v>0</v>
      </c>
      <c r="AZ8" s="35">
        <f>Fish!C8*V8/10</f>
        <v>0</v>
      </c>
      <c r="BA8" s="41">
        <f>Fish!C8*K8/11</f>
        <v>0</v>
      </c>
      <c r="BB8" s="41">
        <f>Fish!C8*W8/11</f>
        <v>0</v>
      </c>
      <c r="BC8" s="35">
        <f>Fish!C8*L8/12</f>
        <v>0</v>
      </c>
      <c r="BD8" s="44">
        <f>Fish!C8*X8/12</f>
        <v>0</v>
      </c>
      <c r="BF8" s="98" t="s">
        <v>244</v>
      </c>
      <c r="BG8" s="99">
        <f>IF($BG$28=1,BG30,BG42)</f>
        <v>0</v>
      </c>
      <c r="BH8" s="100">
        <f>IF($BG$28=1,BH30,BH42)</f>
        <v>31</v>
      </c>
    </row>
    <row r="9" spans="1:60" x14ac:dyDescent="0.25">
      <c r="A9" s="40"/>
      <c r="B9" s="41"/>
      <c r="C9" s="41">
        <v>3</v>
      </c>
      <c r="D9" s="41">
        <v>4</v>
      </c>
      <c r="E9" s="41">
        <v>5</v>
      </c>
      <c r="F9" s="41"/>
      <c r="G9" s="41"/>
      <c r="H9" s="41"/>
      <c r="I9" s="41"/>
      <c r="J9" s="41"/>
      <c r="K9" s="41"/>
      <c r="L9" s="42"/>
      <c r="M9" s="35"/>
      <c r="N9" s="35"/>
      <c r="O9" s="43"/>
      <c r="P9" s="35"/>
      <c r="Q9" s="35"/>
      <c r="R9" s="35"/>
      <c r="S9" s="35"/>
      <c r="T9" s="35"/>
      <c r="U9" s="35">
        <v>9</v>
      </c>
      <c r="V9" s="35">
        <v>10</v>
      </c>
      <c r="W9" s="35">
        <v>11</v>
      </c>
      <c r="X9" s="44"/>
      <c r="Y9" s="45">
        <f t="shared" ca="1" si="0"/>
        <v>1</v>
      </c>
      <c r="Z9" s="41">
        <f t="shared" ca="1" si="1"/>
        <v>0</v>
      </c>
      <c r="AA9" s="35">
        <f t="shared" ca="1" si="2"/>
        <v>0</v>
      </c>
      <c r="AB9" s="44">
        <f t="shared" ca="1" si="3"/>
        <v>0</v>
      </c>
      <c r="AC9" s="40">
        <f t="shared" ca="1" si="4"/>
        <v>1</v>
      </c>
      <c r="AD9" s="41">
        <f t="shared" ca="1" si="5"/>
        <v>-1</v>
      </c>
      <c r="AE9" s="35">
        <f t="shared" ca="1" si="6"/>
        <v>0</v>
      </c>
      <c r="AF9" s="55">
        <f t="shared" ca="1" si="7"/>
        <v>0</v>
      </c>
      <c r="AG9" s="40">
        <f>Fish!C9*A9</f>
        <v>0</v>
      </c>
      <c r="AH9" s="41">
        <f>Fish!C9*M9</f>
        <v>0</v>
      </c>
      <c r="AI9" s="35">
        <f>Fish!C9*B9/2</f>
        <v>0</v>
      </c>
      <c r="AJ9" s="35">
        <f>Fish!C9*N9/2</f>
        <v>0</v>
      </c>
      <c r="AK9" s="41">
        <f>Fish!C9*C9/3</f>
        <v>0</v>
      </c>
      <c r="AL9" s="42">
        <f>Fish!C9*O9/3</f>
        <v>0</v>
      </c>
      <c r="AM9" s="97">
        <f>Fish!C9*D9/4</f>
        <v>0</v>
      </c>
      <c r="AN9" s="43">
        <f>Fish!C9*P9/4</f>
        <v>0</v>
      </c>
      <c r="AO9" s="41">
        <f>Fish!C9*E9/5</f>
        <v>0</v>
      </c>
      <c r="AP9" s="41">
        <f>Fish!C9*Q9/5</f>
        <v>0</v>
      </c>
      <c r="AQ9" s="35">
        <f>Fish!C9*F9/6</f>
        <v>0</v>
      </c>
      <c r="AR9" s="35">
        <f>Fish!C9*R9/6</f>
        <v>0</v>
      </c>
      <c r="AS9" s="41">
        <f>Fish!C9*G9/7</f>
        <v>0</v>
      </c>
      <c r="AT9" s="41">
        <f>Fish!C9*S9/7</f>
        <v>0</v>
      </c>
      <c r="AU9" s="35">
        <f>Fish!C9*H9/8</f>
        <v>0</v>
      </c>
      <c r="AV9" s="35">
        <f>Fish!C9*T9/8</f>
        <v>0</v>
      </c>
      <c r="AW9" s="41">
        <f>Fish!C9*I9/9</f>
        <v>0</v>
      </c>
      <c r="AX9" s="41">
        <f>Fish!C9*U9/9</f>
        <v>0</v>
      </c>
      <c r="AY9" s="35">
        <f>Fish!C9*J9/10</f>
        <v>0</v>
      </c>
      <c r="AZ9" s="35">
        <f>Fish!C9*V9/10</f>
        <v>0</v>
      </c>
      <c r="BA9" s="41">
        <f>Fish!C9*K9/11</f>
        <v>0</v>
      </c>
      <c r="BB9" s="41">
        <f>Fish!C9*W9/11</f>
        <v>0</v>
      </c>
      <c r="BC9" s="35">
        <f>Fish!C9*L9/12</f>
        <v>0</v>
      </c>
      <c r="BD9" s="44">
        <f>Fish!C9*X9/12</f>
        <v>0</v>
      </c>
      <c r="BF9" s="101" t="s">
        <v>245</v>
      </c>
      <c r="BG9" s="97">
        <f t="shared" ref="BG9:BH19" si="8">IF($BG$28=1,BG31,BG43)</f>
        <v>0</v>
      </c>
      <c r="BH9" s="102">
        <f t="shared" si="8"/>
        <v>31</v>
      </c>
    </row>
    <row r="10" spans="1:60" x14ac:dyDescent="0.25">
      <c r="A10" s="40">
        <v>1</v>
      </c>
      <c r="B10" s="41">
        <v>2</v>
      </c>
      <c r="C10" s="41">
        <v>3</v>
      </c>
      <c r="D10" s="41">
        <v>4</v>
      </c>
      <c r="E10" s="41">
        <v>5</v>
      </c>
      <c r="F10" s="41">
        <v>6</v>
      </c>
      <c r="G10" s="41">
        <v>7</v>
      </c>
      <c r="H10" s="41">
        <v>8</v>
      </c>
      <c r="I10" s="41">
        <v>9</v>
      </c>
      <c r="J10" s="41">
        <v>10</v>
      </c>
      <c r="K10" s="41">
        <v>11</v>
      </c>
      <c r="L10" s="42">
        <v>12</v>
      </c>
      <c r="M10" s="35">
        <v>1</v>
      </c>
      <c r="N10" s="35">
        <v>2</v>
      </c>
      <c r="O10" s="43">
        <v>3</v>
      </c>
      <c r="P10" s="35">
        <v>4</v>
      </c>
      <c r="Q10" s="35">
        <v>5</v>
      </c>
      <c r="R10" s="35">
        <v>6</v>
      </c>
      <c r="S10" s="35">
        <v>7</v>
      </c>
      <c r="T10" s="35">
        <v>8</v>
      </c>
      <c r="U10" s="35">
        <v>9</v>
      </c>
      <c r="V10" s="35">
        <v>10</v>
      </c>
      <c r="W10" s="35">
        <v>11</v>
      </c>
      <c r="X10" s="44">
        <v>12</v>
      </c>
      <c r="Y10" s="45">
        <f t="shared" ca="1" si="0"/>
        <v>1</v>
      </c>
      <c r="Z10" s="41">
        <f t="shared" ca="1" si="1"/>
        <v>1</v>
      </c>
      <c r="AA10" s="35">
        <f t="shared" ca="1" si="2"/>
        <v>1</v>
      </c>
      <c r="AB10" s="44">
        <f t="shared" ca="1" si="3"/>
        <v>1</v>
      </c>
      <c r="AC10" s="40">
        <f t="shared" ca="1" si="4"/>
        <v>0</v>
      </c>
      <c r="AD10" s="41">
        <f t="shared" ca="1" si="5"/>
        <v>0</v>
      </c>
      <c r="AE10" s="35">
        <f t="shared" ca="1" si="6"/>
        <v>0</v>
      </c>
      <c r="AF10" s="55">
        <f t="shared" ca="1" si="7"/>
        <v>0</v>
      </c>
      <c r="AG10" s="40">
        <f>Fish!C10*A10</f>
        <v>0</v>
      </c>
      <c r="AH10" s="41">
        <f>Fish!C10*M10</f>
        <v>0</v>
      </c>
      <c r="AI10" s="35">
        <f>Fish!C10*B10/2</f>
        <v>0</v>
      </c>
      <c r="AJ10" s="35">
        <f>Fish!C10*N10/2</f>
        <v>0</v>
      </c>
      <c r="AK10" s="41">
        <f>Fish!C10*C10/3</f>
        <v>0</v>
      </c>
      <c r="AL10" s="42">
        <f>Fish!C10*O10/3</f>
        <v>0</v>
      </c>
      <c r="AM10" s="97">
        <f>Fish!C10*D10/4</f>
        <v>0</v>
      </c>
      <c r="AN10" s="43">
        <f>Fish!C10*P10/4</f>
        <v>0</v>
      </c>
      <c r="AO10" s="41">
        <f>Fish!C10*E10/5</f>
        <v>0</v>
      </c>
      <c r="AP10" s="41">
        <f>Fish!C10*Q10/5</f>
        <v>0</v>
      </c>
      <c r="AQ10" s="35">
        <f>Fish!C10*F10/6</f>
        <v>0</v>
      </c>
      <c r="AR10" s="35">
        <f>Fish!C10*R10/6</f>
        <v>0</v>
      </c>
      <c r="AS10" s="41">
        <f>Fish!C10*G10/7</f>
        <v>0</v>
      </c>
      <c r="AT10" s="41">
        <f>Fish!C10*S10/7</f>
        <v>0</v>
      </c>
      <c r="AU10" s="35">
        <f>Fish!C10*H10/8</f>
        <v>0</v>
      </c>
      <c r="AV10" s="35">
        <f>Fish!C10*T10/8</f>
        <v>0</v>
      </c>
      <c r="AW10" s="41">
        <f>Fish!C10*I10/9</f>
        <v>0</v>
      </c>
      <c r="AX10" s="41">
        <f>Fish!C10*U10/9</f>
        <v>0</v>
      </c>
      <c r="AY10" s="35">
        <f>Fish!C10*J10/10</f>
        <v>0</v>
      </c>
      <c r="AZ10" s="35">
        <f>Fish!C10*V10/10</f>
        <v>0</v>
      </c>
      <c r="BA10" s="41">
        <f>Fish!C10*K10/11</f>
        <v>0</v>
      </c>
      <c r="BB10" s="41">
        <f>Fish!C10*W10/11</f>
        <v>0</v>
      </c>
      <c r="BC10" s="35">
        <f>Fish!C10*L10/12</f>
        <v>0</v>
      </c>
      <c r="BD10" s="44">
        <f>Fish!C10*X10/12</f>
        <v>0</v>
      </c>
      <c r="BF10" s="101" t="s">
        <v>246</v>
      </c>
      <c r="BG10" s="97">
        <f t="shared" si="8"/>
        <v>0</v>
      </c>
      <c r="BH10" s="102">
        <f t="shared" si="8"/>
        <v>35</v>
      </c>
    </row>
    <row r="11" spans="1:60" ht="15.75" customHeight="1" x14ac:dyDescent="0.25">
      <c r="A11" s="40">
        <v>1</v>
      </c>
      <c r="B11" s="41">
        <v>2</v>
      </c>
      <c r="C11" s="41">
        <v>3</v>
      </c>
      <c r="D11" s="41"/>
      <c r="E11" s="41"/>
      <c r="F11" s="41"/>
      <c r="G11" s="41"/>
      <c r="H11" s="41"/>
      <c r="I11" s="41"/>
      <c r="J11" s="41">
        <v>10</v>
      </c>
      <c r="K11" s="41">
        <v>11</v>
      </c>
      <c r="L11" s="42">
        <v>12</v>
      </c>
      <c r="M11" s="35"/>
      <c r="N11" s="35"/>
      <c r="O11" s="43"/>
      <c r="P11" s="35">
        <v>4</v>
      </c>
      <c r="Q11" s="35">
        <v>5</v>
      </c>
      <c r="R11" s="35">
        <v>6</v>
      </c>
      <c r="S11" s="35">
        <v>7</v>
      </c>
      <c r="T11" s="35">
        <v>8</v>
      </c>
      <c r="U11" s="35">
        <v>9</v>
      </c>
      <c r="V11" s="35"/>
      <c r="W11" s="35"/>
      <c r="X11" s="44"/>
      <c r="Y11" s="45">
        <f t="shared" ca="1" si="0"/>
        <v>0</v>
      </c>
      <c r="Z11" s="41">
        <f t="shared" ca="1" si="1"/>
        <v>0</v>
      </c>
      <c r="AA11" s="35">
        <f t="shared" ca="1" si="2"/>
        <v>1</v>
      </c>
      <c r="AB11" s="44">
        <f t="shared" ca="1" si="3"/>
        <v>1</v>
      </c>
      <c r="AC11" s="40">
        <f t="shared" ca="1" si="4"/>
        <v>0</v>
      </c>
      <c r="AD11" s="41">
        <f t="shared" ca="1" si="5"/>
        <v>0</v>
      </c>
      <c r="AE11" s="35">
        <f t="shared" ca="1" si="6"/>
        <v>0</v>
      </c>
      <c r="AF11" s="55">
        <f t="shared" ca="1" si="7"/>
        <v>0</v>
      </c>
      <c r="AG11" s="40">
        <f>Fish!C11*A11</f>
        <v>0</v>
      </c>
      <c r="AH11" s="41">
        <f>Fish!C11*M11</f>
        <v>0</v>
      </c>
      <c r="AI11" s="35">
        <f>Fish!C11*B11/2</f>
        <v>0</v>
      </c>
      <c r="AJ11" s="35">
        <f>Fish!C11*N11/2</f>
        <v>0</v>
      </c>
      <c r="AK11" s="41">
        <f>Fish!C11*C11/3</f>
        <v>0</v>
      </c>
      <c r="AL11" s="42">
        <f>Fish!C11*O11/3</f>
        <v>0</v>
      </c>
      <c r="AM11" s="97">
        <f>Fish!C11*D11/4</f>
        <v>0</v>
      </c>
      <c r="AN11" s="43">
        <f>Fish!C11*P11/4</f>
        <v>0</v>
      </c>
      <c r="AO11" s="41">
        <f>Fish!C11*E11/5</f>
        <v>0</v>
      </c>
      <c r="AP11" s="41">
        <f>Fish!C11*Q11/5</f>
        <v>0</v>
      </c>
      <c r="AQ11" s="35">
        <f>Fish!C11*F11/6</f>
        <v>0</v>
      </c>
      <c r="AR11" s="35">
        <f>Fish!C11*R11/6</f>
        <v>0</v>
      </c>
      <c r="AS11" s="41">
        <f>Fish!C11*G11/7</f>
        <v>0</v>
      </c>
      <c r="AT11" s="41">
        <f>Fish!C11*S11/7</f>
        <v>0</v>
      </c>
      <c r="AU11" s="35">
        <f>Fish!C11*H11/8</f>
        <v>0</v>
      </c>
      <c r="AV11" s="35">
        <f>Fish!C11*T11/8</f>
        <v>0</v>
      </c>
      <c r="AW11" s="41">
        <f>Fish!C11*I11/9</f>
        <v>0</v>
      </c>
      <c r="AX11" s="41">
        <f>Fish!C11*U11/9</f>
        <v>0</v>
      </c>
      <c r="AY11" s="35">
        <f>Fish!C11*J11/10</f>
        <v>0</v>
      </c>
      <c r="AZ11" s="35">
        <f>Fish!C11*V11/10</f>
        <v>0</v>
      </c>
      <c r="BA11" s="41">
        <f>Fish!C11*K11/11</f>
        <v>0</v>
      </c>
      <c r="BB11" s="41">
        <f>Fish!C11*W11/11</f>
        <v>0</v>
      </c>
      <c r="BC11" s="35">
        <f>Fish!C11*L11/12</f>
        <v>0</v>
      </c>
      <c r="BD11" s="44">
        <f>Fish!C11*X11/12</f>
        <v>0</v>
      </c>
      <c r="BF11" s="101" t="s">
        <v>247</v>
      </c>
      <c r="BG11" s="97">
        <f t="shared" si="8"/>
        <v>0</v>
      </c>
      <c r="BH11" s="102">
        <f t="shared" si="8"/>
        <v>39</v>
      </c>
    </row>
    <row r="12" spans="1:60" ht="15.75" customHeight="1" x14ac:dyDescent="0.25">
      <c r="A12" s="40">
        <v>1</v>
      </c>
      <c r="B12" s="41">
        <v>2</v>
      </c>
      <c r="C12" s="41">
        <v>3</v>
      </c>
      <c r="D12" s="41">
        <v>4</v>
      </c>
      <c r="E12" s="41">
        <v>5</v>
      </c>
      <c r="F12" s="41">
        <v>6</v>
      </c>
      <c r="G12" s="41">
        <v>7</v>
      </c>
      <c r="H12" s="41">
        <v>8</v>
      </c>
      <c r="I12" s="41">
        <v>9</v>
      </c>
      <c r="J12" s="41">
        <v>10</v>
      </c>
      <c r="K12" s="41">
        <v>11</v>
      </c>
      <c r="L12" s="42">
        <v>12</v>
      </c>
      <c r="M12" s="35">
        <v>1</v>
      </c>
      <c r="N12" s="35">
        <v>2</v>
      </c>
      <c r="O12" s="43">
        <v>3</v>
      </c>
      <c r="P12" s="35">
        <v>4</v>
      </c>
      <c r="Q12" s="35">
        <v>5</v>
      </c>
      <c r="R12" s="35">
        <v>6</v>
      </c>
      <c r="S12" s="35">
        <v>7</v>
      </c>
      <c r="T12" s="35">
        <v>8</v>
      </c>
      <c r="U12" s="35">
        <v>9</v>
      </c>
      <c r="V12" s="35">
        <v>10</v>
      </c>
      <c r="W12" s="35">
        <v>11</v>
      </c>
      <c r="X12" s="44">
        <v>12</v>
      </c>
      <c r="Y12" s="45">
        <f t="shared" ca="1" si="0"/>
        <v>1</v>
      </c>
      <c r="Z12" s="41">
        <f t="shared" ca="1" si="1"/>
        <v>1</v>
      </c>
      <c r="AA12" s="35">
        <f t="shared" ca="1" si="2"/>
        <v>1</v>
      </c>
      <c r="AB12" s="44">
        <f t="shared" ca="1" si="3"/>
        <v>1</v>
      </c>
      <c r="AC12" s="40">
        <f t="shared" ca="1" si="4"/>
        <v>0</v>
      </c>
      <c r="AD12" s="41">
        <f t="shared" ca="1" si="5"/>
        <v>0</v>
      </c>
      <c r="AE12" s="35">
        <f t="shared" ca="1" si="6"/>
        <v>0</v>
      </c>
      <c r="AF12" s="55">
        <f t="shared" ca="1" si="7"/>
        <v>0</v>
      </c>
      <c r="AG12" s="40">
        <f>Fish!C12*A12</f>
        <v>0</v>
      </c>
      <c r="AH12" s="41">
        <f>Fish!C12*M12</f>
        <v>0</v>
      </c>
      <c r="AI12" s="35">
        <f>Fish!C12*B12/2</f>
        <v>0</v>
      </c>
      <c r="AJ12" s="35">
        <f>Fish!C12*N12/2</f>
        <v>0</v>
      </c>
      <c r="AK12" s="41">
        <f>Fish!C12*C12/3</f>
        <v>0</v>
      </c>
      <c r="AL12" s="42">
        <f>Fish!C12*O12/3</f>
        <v>0</v>
      </c>
      <c r="AM12" s="97">
        <f>Fish!C12*D12/4</f>
        <v>0</v>
      </c>
      <c r="AN12" s="43">
        <f>Fish!C12*P12/4</f>
        <v>0</v>
      </c>
      <c r="AO12" s="41">
        <f>Fish!C12*E12/5</f>
        <v>0</v>
      </c>
      <c r="AP12" s="41">
        <f>Fish!C12*Q12/5</f>
        <v>0</v>
      </c>
      <c r="AQ12" s="35">
        <f>Fish!C12*F12/6</f>
        <v>0</v>
      </c>
      <c r="AR12" s="35">
        <f>Fish!C12*R12/6</f>
        <v>0</v>
      </c>
      <c r="AS12" s="41">
        <f>Fish!C12*G12/7</f>
        <v>0</v>
      </c>
      <c r="AT12" s="41">
        <f>Fish!C12*S12/7</f>
        <v>0</v>
      </c>
      <c r="AU12" s="35">
        <f>Fish!C12*H12/8</f>
        <v>0</v>
      </c>
      <c r="AV12" s="35">
        <f>Fish!C12*T12/8</f>
        <v>0</v>
      </c>
      <c r="AW12" s="41">
        <f>Fish!C12*I12/9</f>
        <v>0</v>
      </c>
      <c r="AX12" s="41">
        <f>Fish!C12*U12/9</f>
        <v>0</v>
      </c>
      <c r="AY12" s="35">
        <f>Fish!C12*J12/10</f>
        <v>0</v>
      </c>
      <c r="AZ12" s="35">
        <f>Fish!C12*V12/10</f>
        <v>0</v>
      </c>
      <c r="BA12" s="41">
        <f>Fish!C12*K12/11</f>
        <v>0</v>
      </c>
      <c r="BB12" s="41">
        <f>Fish!C12*W12/11</f>
        <v>0</v>
      </c>
      <c r="BC12" s="35">
        <f>Fish!C12*L12/12</f>
        <v>0</v>
      </c>
      <c r="BD12" s="44">
        <f>Fish!C12*X12/12</f>
        <v>0</v>
      </c>
      <c r="BF12" s="101" t="s">
        <v>248</v>
      </c>
      <c r="BG12" s="97">
        <f t="shared" si="8"/>
        <v>0</v>
      </c>
      <c r="BH12" s="102">
        <f t="shared" si="8"/>
        <v>44</v>
      </c>
    </row>
    <row r="13" spans="1:60" ht="15.75" customHeight="1" x14ac:dyDescent="0.25">
      <c r="A13" s="40"/>
      <c r="B13" s="41"/>
      <c r="C13" s="41"/>
      <c r="D13" s="41"/>
      <c r="E13" s="41"/>
      <c r="F13" s="41">
        <v>6</v>
      </c>
      <c r="G13" s="41">
        <v>7</v>
      </c>
      <c r="H13" s="41">
        <v>8</v>
      </c>
      <c r="I13" s="41">
        <v>9</v>
      </c>
      <c r="J13" s="41">
        <v>10</v>
      </c>
      <c r="K13" s="41"/>
      <c r="L13" s="42"/>
      <c r="M13" s="35">
        <v>1</v>
      </c>
      <c r="N13" s="35">
        <v>2</v>
      </c>
      <c r="O13" s="43">
        <v>3</v>
      </c>
      <c r="P13" s="35">
        <v>4</v>
      </c>
      <c r="Q13" s="35"/>
      <c r="R13" s="35"/>
      <c r="S13" s="35"/>
      <c r="T13" s="35"/>
      <c r="U13" s="35"/>
      <c r="V13" s="35"/>
      <c r="W13" s="35"/>
      <c r="X13" s="44">
        <v>12</v>
      </c>
      <c r="Y13" s="45">
        <f t="shared" ca="1" si="0"/>
        <v>0</v>
      </c>
      <c r="Z13" s="41">
        <f t="shared" ca="1" si="1"/>
        <v>1</v>
      </c>
      <c r="AA13" s="35">
        <f t="shared" ca="1" si="2"/>
        <v>0</v>
      </c>
      <c r="AB13" s="44">
        <f t="shared" ca="1" si="3"/>
        <v>0</v>
      </c>
      <c r="AC13" s="40">
        <f t="shared" ca="1" si="4"/>
        <v>-1</v>
      </c>
      <c r="AD13" s="41">
        <f t="shared" ca="1" si="5"/>
        <v>1</v>
      </c>
      <c r="AE13" s="35">
        <f t="shared" ca="1" si="6"/>
        <v>0</v>
      </c>
      <c r="AF13" s="55">
        <f t="shared" ca="1" si="7"/>
        <v>0</v>
      </c>
      <c r="AG13" s="40">
        <f>Fish!C13*A13</f>
        <v>0</v>
      </c>
      <c r="AH13" s="41">
        <f>Fish!C13*M13</f>
        <v>0</v>
      </c>
      <c r="AI13" s="35">
        <f>Fish!C13*B13/2</f>
        <v>0</v>
      </c>
      <c r="AJ13" s="35">
        <f>Fish!C13*N13/2</f>
        <v>0</v>
      </c>
      <c r="AK13" s="41">
        <f>Fish!C13*C13/3</f>
        <v>0</v>
      </c>
      <c r="AL13" s="42">
        <f>Fish!C13*O13/3</f>
        <v>0</v>
      </c>
      <c r="AM13" s="97">
        <f>Fish!C13*D13/4</f>
        <v>0</v>
      </c>
      <c r="AN13" s="43">
        <f>Fish!C13*P13/4</f>
        <v>0</v>
      </c>
      <c r="AO13" s="41">
        <f>Fish!C13*E13/5</f>
        <v>0</v>
      </c>
      <c r="AP13" s="41">
        <f>Fish!C13*Q13/5</f>
        <v>0</v>
      </c>
      <c r="AQ13" s="35">
        <f>Fish!C13*F13/6</f>
        <v>0</v>
      </c>
      <c r="AR13" s="35">
        <f>Fish!C13*R13/6</f>
        <v>0</v>
      </c>
      <c r="AS13" s="41">
        <f>Fish!C13*G13/7</f>
        <v>0</v>
      </c>
      <c r="AT13" s="41">
        <f>Fish!C13*S13/7</f>
        <v>0</v>
      </c>
      <c r="AU13" s="35">
        <f>Fish!C13*H13/8</f>
        <v>0</v>
      </c>
      <c r="AV13" s="35">
        <f>Fish!C13*T13/8</f>
        <v>0</v>
      </c>
      <c r="AW13" s="41">
        <f>Fish!C13*I13/9</f>
        <v>0</v>
      </c>
      <c r="AX13" s="41">
        <f>Fish!C13*U13/9</f>
        <v>0</v>
      </c>
      <c r="AY13" s="35">
        <f>Fish!C13*J13/10</f>
        <v>0</v>
      </c>
      <c r="AZ13" s="35">
        <f>Fish!C13*V13/10</f>
        <v>0</v>
      </c>
      <c r="BA13" s="41">
        <f>Fish!C13*K13/11</f>
        <v>0</v>
      </c>
      <c r="BB13" s="41">
        <f>Fish!C13*W13/11</f>
        <v>0</v>
      </c>
      <c r="BC13" s="35">
        <f>Fish!C13*L13/12</f>
        <v>0</v>
      </c>
      <c r="BD13" s="44">
        <f>Fish!C13*X13/12</f>
        <v>0</v>
      </c>
      <c r="BF13" s="101" t="s">
        <v>249</v>
      </c>
      <c r="BG13" s="97">
        <f t="shared" si="8"/>
        <v>0</v>
      </c>
      <c r="BH13" s="102">
        <f t="shared" si="8"/>
        <v>55</v>
      </c>
    </row>
    <row r="14" spans="1:60" x14ac:dyDescent="0.25">
      <c r="A14" s="40"/>
      <c r="B14" s="41"/>
      <c r="C14" s="41"/>
      <c r="D14" s="41"/>
      <c r="E14" s="41"/>
      <c r="F14" s="41"/>
      <c r="G14" s="41"/>
      <c r="H14" s="41"/>
      <c r="I14" s="41">
        <v>9</v>
      </c>
      <c r="J14" s="41">
        <v>10</v>
      </c>
      <c r="K14" s="41">
        <v>11</v>
      </c>
      <c r="L14" s="42">
        <v>12</v>
      </c>
      <c r="M14" s="35"/>
      <c r="N14" s="35"/>
      <c r="O14" s="43">
        <v>3</v>
      </c>
      <c r="P14" s="35">
        <v>4</v>
      </c>
      <c r="Q14" s="35">
        <v>5</v>
      </c>
      <c r="R14" s="35">
        <v>6</v>
      </c>
      <c r="S14" s="35"/>
      <c r="T14" s="35"/>
      <c r="U14" s="35"/>
      <c r="V14" s="35"/>
      <c r="W14" s="35"/>
      <c r="X14" s="44"/>
      <c r="Y14" s="45">
        <f t="shared" ca="1" si="0"/>
        <v>0</v>
      </c>
      <c r="Z14" s="41">
        <f t="shared" ca="1" si="1"/>
        <v>0</v>
      </c>
      <c r="AA14" s="35">
        <f t="shared" ca="1" si="2"/>
        <v>1</v>
      </c>
      <c r="AB14" s="44">
        <f t="shared" ca="1" si="3"/>
        <v>1</v>
      </c>
      <c r="AC14" s="40">
        <f t="shared" ca="1" si="4"/>
        <v>0</v>
      </c>
      <c r="AD14" s="41">
        <f t="shared" ca="1" si="5"/>
        <v>0</v>
      </c>
      <c r="AE14" s="35">
        <f t="shared" ca="1" si="6"/>
        <v>0</v>
      </c>
      <c r="AF14" s="55">
        <f t="shared" ca="1" si="7"/>
        <v>0</v>
      </c>
      <c r="AG14" s="40">
        <f>Fish!C14*A14</f>
        <v>0</v>
      </c>
      <c r="AH14" s="41">
        <f>Fish!C14*M14</f>
        <v>0</v>
      </c>
      <c r="AI14" s="35">
        <f>Fish!C14*B14/2</f>
        <v>0</v>
      </c>
      <c r="AJ14" s="35">
        <f>Fish!C14*N14/2</f>
        <v>0</v>
      </c>
      <c r="AK14" s="41">
        <f>Fish!C14*C14/3</f>
        <v>0</v>
      </c>
      <c r="AL14" s="42">
        <f>Fish!C14*O14/3</f>
        <v>0</v>
      </c>
      <c r="AM14" s="97">
        <f>Fish!C14*D14/4</f>
        <v>0</v>
      </c>
      <c r="AN14" s="43">
        <f>Fish!C14*P14/4</f>
        <v>0</v>
      </c>
      <c r="AO14" s="41">
        <f>Fish!C14*E14/5</f>
        <v>0</v>
      </c>
      <c r="AP14" s="41">
        <f>Fish!C14*Q14/5</f>
        <v>0</v>
      </c>
      <c r="AQ14" s="35">
        <f>Fish!C14*F14/6</f>
        <v>0</v>
      </c>
      <c r="AR14" s="35">
        <f>Fish!C14*R14/6</f>
        <v>0</v>
      </c>
      <c r="AS14" s="41">
        <f>Fish!C14*G14/7</f>
        <v>0</v>
      </c>
      <c r="AT14" s="41">
        <f>Fish!C14*S14/7</f>
        <v>0</v>
      </c>
      <c r="AU14" s="35">
        <f>Fish!C14*H14/8</f>
        <v>0</v>
      </c>
      <c r="AV14" s="35">
        <f>Fish!C14*T14/8</f>
        <v>0</v>
      </c>
      <c r="AW14" s="41">
        <f>Fish!C14*I14/9</f>
        <v>0</v>
      </c>
      <c r="AX14" s="41">
        <f>Fish!C14*U14/9</f>
        <v>0</v>
      </c>
      <c r="AY14" s="35">
        <f>Fish!C14*J14/10</f>
        <v>0</v>
      </c>
      <c r="AZ14" s="35">
        <f>Fish!C14*V14/10</f>
        <v>0</v>
      </c>
      <c r="BA14" s="41">
        <f>Fish!C14*K14/11</f>
        <v>0</v>
      </c>
      <c r="BB14" s="41">
        <f>Fish!C14*W14/11</f>
        <v>0</v>
      </c>
      <c r="BC14" s="35">
        <f>Fish!C14*L14/12</f>
        <v>0</v>
      </c>
      <c r="BD14" s="44">
        <f>Fish!C14*X14/12</f>
        <v>0</v>
      </c>
      <c r="BF14" s="101" t="s">
        <v>250</v>
      </c>
      <c r="BG14" s="97">
        <f t="shared" si="8"/>
        <v>0</v>
      </c>
      <c r="BH14" s="102">
        <f t="shared" si="8"/>
        <v>58</v>
      </c>
    </row>
    <row r="15" spans="1:60" x14ac:dyDescent="0.25">
      <c r="A15" s="40">
        <v>1</v>
      </c>
      <c r="B15" s="41">
        <v>2</v>
      </c>
      <c r="C15" s="41"/>
      <c r="D15" s="41"/>
      <c r="E15" s="41"/>
      <c r="F15" s="41"/>
      <c r="G15" s="41"/>
      <c r="H15" s="41"/>
      <c r="I15" s="41"/>
      <c r="J15" s="41"/>
      <c r="K15" s="41"/>
      <c r="L15" s="42">
        <v>12</v>
      </c>
      <c r="M15" s="35"/>
      <c r="N15" s="35"/>
      <c r="O15" s="43"/>
      <c r="P15" s="35"/>
      <c r="Q15" s="35"/>
      <c r="R15" s="35">
        <v>6</v>
      </c>
      <c r="S15" s="35">
        <v>7</v>
      </c>
      <c r="T15" s="35">
        <v>8</v>
      </c>
      <c r="U15" s="35"/>
      <c r="V15" s="35"/>
      <c r="W15" s="35"/>
      <c r="X15" s="44"/>
      <c r="Y15" s="45">
        <f t="shared" ca="1" si="0"/>
        <v>0</v>
      </c>
      <c r="Z15" s="41">
        <f t="shared" ca="1" si="1"/>
        <v>0</v>
      </c>
      <c r="AA15" s="35">
        <f t="shared" ca="1" si="2"/>
        <v>0</v>
      </c>
      <c r="AB15" s="44">
        <f t="shared" ca="1" si="3"/>
        <v>1</v>
      </c>
      <c r="AC15" s="40">
        <f t="shared" ca="1" si="4"/>
        <v>0</v>
      </c>
      <c r="AD15" s="41">
        <f t="shared" ca="1" si="5"/>
        <v>0</v>
      </c>
      <c r="AE15" s="35">
        <f t="shared" ca="1" si="6"/>
        <v>-1</v>
      </c>
      <c r="AF15" s="55">
        <f t="shared" ca="1" si="7"/>
        <v>1</v>
      </c>
      <c r="AG15" s="40">
        <f>Fish!C15*A15</f>
        <v>0</v>
      </c>
      <c r="AH15" s="41">
        <f>Fish!C15*M15</f>
        <v>0</v>
      </c>
      <c r="AI15" s="35">
        <f>Fish!C15*B15/2</f>
        <v>0</v>
      </c>
      <c r="AJ15" s="35">
        <f>Fish!C15*N15/2</f>
        <v>0</v>
      </c>
      <c r="AK15" s="41">
        <f>Fish!C15*C15/3</f>
        <v>0</v>
      </c>
      <c r="AL15" s="42">
        <f>Fish!C15*O15/3</f>
        <v>0</v>
      </c>
      <c r="AM15" s="97">
        <f>Fish!C15*D15/4</f>
        <v>0</v>
      </c>
      <c r="AN15" s="43">
        <f>Fish!C15*P15/4</f>
        <v>0</v>
      </c>
      <c r="AO15" s="41">
        <f>Fish!C15*E15/5</f>
        <v>0</v>
      </c>
      <c r="AP15" s="41">
        <f>Fish!C15*Q15/5</f>
        <v>0</v>
      </c>
      <c r="AQ15" s="35">
        <f>Fish!C15*F15/6</f>
        <v>0</v>
      </c>
      <c r="AR15" s="35">
        <f>Fish!C15*R15/6</f>
        <v>0</v>
      </c>
      <c r="AS15" s="41">
        <f>Fish!C15*G15/7</f>
        <v>0</v>
      </c>
      <c r="AT15" s="41">
        <f>Fish!C15*S15/7</f>
        <v>0</v>
      </c>
      <c r="AU15" s="35">
        <f>Fish!C15*H15/8</f>
        <v>0</v>
      </c>
      <c r="AV15" s="35">
        <f>Fish!C15*T15/8</f>
        <v>0</v>
      </c>
      <c r="AW15" s="41">
        <f>Fish!C15*I15/9</f>
        <v>0</v>
      </c>
      <c r="AX15" s="41">
        <f>Fish!C15*U15/9</f>
        <v>0</v>
      </c>
      <c r="AY15" s="35">
        <f>Fish!C15*J15/10</f>
        <v>0</v>
      </c>
      <c r="AZ15" s="35">
        <f>Fish!C15*V15/10</f>
        <v>0</v>
      </c>
      <c r="BA15" s="41">
        <f>Fish!C15*K15/11</f>
        <v>0</v>
      </c>
      <c r="BB15" s="41">
        <f>Fish!C15*W15/11</f>
        <v>0</v>
      </c>
      <c r="BC15" s="35">
        <f>Fish!C15*L15/12</f>
        <v>0</v>
      </c>
      <c r="BD15" s="44">
        <f>Fish!C15*X15/12</f>
        <v>0</v>
      </c>
      <c r="BF15" s="101" t="s">
        <v>251</v>
      </c>
      <c r="BG15" s="97">
        <f t="shared" si="8"/>
        <v>0</v>
      </c>
      <c r="BH15" s="102">
        <f t="shared" si="8"/>
        <v>60</v>
      </c>
    </row>
    <row r="16" spans="1:60" x14ac:dyDescent="0.25">
      <c r="A16" s="40"/>
      <c r="B16" s="41"/>
      <c r="C16" s="41"/>
      <c r="D16" s="41"/>
      <c r="E16" s="41"/>
      <c r="F16" s="41"/>
      <c r="G16" s="41">
        <v>7</v>
      </c>
      <c r="H16" s="41">
        <v>8</v>
      </c>
      <c r="I16" s="41">
        <v>9</v>
      </c>
      <c r="J16" s="41"/>
      <c r="K16" s="41"/>
      <c r="L16" s="42"/>
      <c r="M16" s="35">
        <v>1</v>
      </c>
      <c r="N16" s="35">
        <v>2</v>
      </c>
      <c r="O16" s="43">
        <v>3</v>
      </c>
      <c r="P16" s="35"/>
      <c r="Q16" s="35"/>
      <c r="R16" s="35"/>
      <c r="S16" s="35"/>
      <c r="T16" s="35"/>
      <c r="U16" s="35"/>
      <c r="V16" s="35"/>
      <c r="W16" s="35"/>
      <c r="X16" s="44"/>
      <c r="Y16" s="45">
        <f t="shared" ca="1" si="0"/>
        <v>0</v>
      </c>
      <c r="Z16" s="41">
        <f t="shared" ca="1" si="1"/>
        <v>0</v>
      </c>
      <c r="AA16" s="35">
        <f t="shared" ca="1" si="2"/>
        <v>0</v>
      </c>
      <c r="AB16" s="44">
        <f t="shared" ca="1" si="3"/>
        <v>0</v>
      </c>
      <c r="AC16" s="40">
        <f t="shared" ca="1" si="4"/>
        <v>0</v>
      </c>
      <c r="AD16" s="41">
        <f t="shared" ca="1" si="5"/>
        <v>0</v>
      </c>
      <c r="AE16" s="35">
        <f t="shared" ca="1" si="6"/>
        <v>0</v>
      </c>
      <c r="AF16" s="55">
        <f t="shared" ca="1" si="7"/>
        <v>0</v>
      </c>
      <c r="AG16" s="40">
        <f>Fish!C16*A16</f>
        <v>0</v>
      </c>
      <c r="AH16" s="41">
        <f>Fish!C16*M16</f>
        <v>0</v>
      </c>
      <c r="AI16" s="35">
        <f>Fish!C16*B16/2</f>
        <v>0</v>
      </c>
      <c r="AJ16" s="35">
        <f>Fish!C16*N16/2</f>
        <v>0</v>
      </c>
      <c r="AK16" s="41">
        <f>Fish!C16*C16/3</f>
        <v>0</v>
      </c>
      <c r="AL16" s="42">
        <f>Fish!C16*O16/3</f>
        <v>0</v>
      </c>
      <c r="AM16" s="97">
        <f>Fish!C16*D16/4</f>
        <v>0</v>
      </c>
      <c r="AN16" s="43">
        <f>Fish!C16*P16/4</f>
        <v>0</v>
      </c>
      <c r="AO16" s="41">
        <f>Fish!C16*E16/5</f>
        <v>0</v>
      </c>
      <c r="AP16" s="41">
        <f>Fish!C16*Q16/5</f>
        <v>0</v>
      </c>
      <c r="AQ16" s="35">
        <f>Fish!C16*F16/6</f>
        <v>0</v>
      </c>
      <c r="AR16" s="35">
        <f>Fish!C16*R16/6</f>
        <v>0</v>
      </c>
      <c r="AS16" s="41">
        <f>Fish!C16*G16/7</f>
        <v>0</v>
      </c>
      <c r="AT16" s="41">
        <f>Fish!C16*S16/7</f>
        <v>0</v>
      </c>
      <c r="AU16" s="35">
        <f>Fish!C16*H16/8</f>
        <v>0</v>
      </c>
      <c r="AV16" s="35">
        <f>Fish!C16*T16/8</f>
        <v>0</v>
      </c>
      <c r="AW16" s="41">
        <f>Fish!C16*I16/9</f>
        <v>0</v>
      </c>
      <c r="AX16" s="41">
        <f>Fish!C16*U16/9</f>
        <v>0</v>
      </c>
      <c r="AY16" s="35">
        <f>Fish!C16*J16/10</f>
        <v>0</v>
      </c>
      <c r="AZ16" s="35">
        <f>Fish!C16*V16/10</f>
        <v>0</v>
      </c>
      <c r="BA16" s="41">
        <f>Fish!C16*K16/11</f>
        <v>0</v>
      </c>
      <c r="BB16" s="41">
        <f>Fish!C16*W16/11</f>
        <v>0</v>
      </c>
      <c r="BC16" s="35">
        <f>Fish!C16*L16/12</f>
        <v>0</v>
      </c>
      <c r="BD16" s="44">
        <f>Fish!C16*X16/12</f>
        <v>0</v>
      </c>
      <c r="BF16" s="101" t="s">
        <v>252</v>
      </c>
      <c r="BG16" s="97">
        <f t="shared" si="8"/>
        <v>0</v>
      </c>
      <c r="BH16" s="102">
        <f t="shared" si="8"/>
        <v>63</v>
      </c>
    </row>
    <row r="17" spans="1:61" x14ac:dyDescent="0.25">
      <c r="A17" s="40"/>
      <c r="B17" s="41"/>
      <c r="C17" s="41"/>
      <c r="D17" s="41"/>
      <c r="E17" s="41"/>
      <c r="F17" s="41"/>
      <c r="G17" s="41"/>
      <c r="H17" s="41"/>
      <c r="I17" s="41">
        <v>9</v>
      </c>
      <c r="J17" s="41">
        <v>10</v>
      </c>
      <c r="K17" s="41">
        <v>11</v>
      </c>
      <c r="L17" s="42"/>
      <c r="M17" s="35"/>
      <c r="N17" s="35"/>
      <c r="O17" s="43">
        <v>3</v>
      </c>
      <c r="P17" s="35">
        <v>4</v>
      </c>
      <c r="Q17" s="35">
        <v>5</v>
      </c>
      <c r="R17" s="35"/>
      <c r="S17" s="35"/>
      <c r="T17" s="35"/>
      <c r="U17" s="35"/>
      <c r="V17" s="35"/>
      <c r="W17" s="35"/>
      <c r="X17" s="44"/>
      <c r="Y17" s="45">
        <f t="shared" ca="1" si="0"/>
        <v>0</v>
      </c>
      <c r="Z17" s="41">
        <f t="shared" ca="1" si="1"/>
        <v>0</v>
      </c>
      <c r="AA17" s="35">
        <f t="shared" ca="1" si="2"/>
        <v>1</v>
      </c>
      <c r="AB17" s="44">
        <f t="shared" ca="1" si="3"/>
        <v>0</v>
      </c>
      <c r="AC17" s="40">
        <f t="shared" ca="1" si="4"/>
        <v>0</v>
      </c>
      <c r="AD17" s="41">
        <f t="shared" ca="1" si="5"/>
        <v>0</v>
      </c>
      <c r="AE17" s="35">
        <f t="shared" ca="1" si="6"/>
        <v>1</v>
      </c>
      <c r="AF17" s="55">
        <f t="shared" ca="1" si="7"/>
        <v>-1</v>
      </c>
      <c r="AG17" s="40">
        <f>Fish!C17*A17</f>
        <v>0</v>
      </c>
      <c r="AH17" s="41">
        <f>Fish!C17*M17</f>
        <v>0</v>
      </c>
      <c r="AI17" s="35">
        <f>Fish!C17*B17/2</f>
        <v>0</v>
      </c>
      <c r="AJ17" s="35">
        <f>Fish!C17*N17/2</f>
        <v>0</v>
      </c>
      <c r="AK17" s="41">
        <f>Fish!C17*C17/3</f>
        <v>0</v>
      </c>
      <c r="AL17" s="42">
        <f>Fish!C17*O17/3</f>
        <v>0</v>
      </c>
      <c r="AM17" s="97">
        <f>Fish!C17*D17/4</f>
        <v>0</v>
      </c>
      <c r="AN17" s="43">
        <f>Fish!C17*P17/4</f>
        <v>0</v>
      </c>
      <c r="AO17" s="41">
        <f>Fish!C17*E17/5</f>
        <v>0</v>
      </c>
      <c r="AP17" s="41">
        <f>Fish!C17*Q17/5</f>
        <v>0</v>
      </c>
      <c r="AQ17" s="35">
        <f>Fish!C17*F17/6</f>
        <v>0</v>
      </c>
      <c r="AR17" s="35">
        <f>Fish!C17*R17/6</f>
        <v>0</v>
      </c>
      <c r="AS17" s="41">
        <f>Fish!C17*G17/7</f>
        <v>0</v>
      </c>
      <c r="AT17" s="41">
        <f>Fish!C17*S17/7</f>
        <v>0</v>
      </c>
      <c r="AU17" s="35">
        <f>Fish!C17*H17/8</f>
        <v>0</v>
      </c>
      <c r="AV17" s="35">
        <f>Fish!C17*T17/8</f>
        <v>0</v>
      </c>
      <c r="AW17" s="41">
        <f>Fish!C17*I17/9</f>
        <v>0</v>
      </c>
      <c r="AX17" s="41">
        <f>Fish!C17*U17/9</f>
        <v>0</v>
      </c>
      <c r="AY17" s="35">
        <f>Fish!C17*J17/10</f>
        <v>0</v>
      </c>
      <c r="AZ17" s="35">
        <f>Fish!C17*V17/10</f>
        <v>0</v>
      </c>
      <c r="BA17" s="41">
        <f>Fish!C17*K17/11</f>
        <v>0</v>
      </c>
      <c r="BB17" s="41">
        <f>Fish!C17*W17/11</f>
        <v>0</v>
      </c>
      <c r="BC17" s="35">
        <f>Fish!C17*L17/12</f>
        <v>0</v>
      </c>
      <c r="BD17" s="44">
        <f>Fish!C17*X17/12</f>
        <v>0</v>
      </c>
      <c r="BF17" s="101" t="s">
        <v>253</v>
      </c>
      <c r="BG17" s="97">
        <f t="shared" si="8"/>
        <v>0</v>
      </c>
      <c r="BH17" s="102">
        <f t="shared" si="8"/>
        <v>42</v>
      </c>
    </row>
    <row r="18" spans="1:61" x14ac:dyDescent="0.25">
      <c r="A18" s="40"/>
      <c r="B18" s="41"/>
      <c r="C18" s="41"/>
      <c r="D18" s="41">
        <v>4</v>
      </c>
      <c r="E18" s="41">
        <v>5</v>
      </c>
      <c r="F18" s="41">
        <v>6</v>
      </c>
      <c r="G18" s="41">
        <v>7</v>
      </c>
      <c r="H18" s="41">
        <v>8</v>
      </c>
      <c r="I18" s="41">
        <v>9</v>
      </c>
      <c r="J18" s="41">
        <v>10</v>
      </c>
      <c r="K18" s="41">
        <v>11</v>
      </c>
      <c r="L18" s="42"/>
      <c r="M18" s="35">
        <v>1</v>
      </c>
      <c r="N18" s="35">
        <v>2</v>
      </c>
      <c r="O18" s="43">
        <v>3</v>
      </c>
      <c r="P18" s="35">
        <v>4</v>
      </c>
      <c r="Q18" s="35">
        <v>5</v>
      </c>
      <c r="R18" s="35"/>
      <c r="S18" s="35"/>
      <c r="T18" s="35"/>
      <c r="U18" s="35"/>
      <c r="V18" s="35">
        <v>10</v>
      </c>
      <c r="W18" s="35">
        <v>11</v>
      </c>
      <c r="X18" s="44">
        <v>12</v>
      </c>
      <c r="Y18" s="45">
        <f t="shared" ca="1" si="0"/>
        <v>1</v>
      </c>
      <c r="Z18" s="41">
        <f t="shared" ca="1" si="1"/>
        <v>1</v>
      </c>
      <c r="AA18" s="35">
        <f t="shared" ca="1" si="2"/>
        <v>1</v>
      </c>
      <c r="AB18" s="44">
        <f t="shared" ca="1" si="3"/>
        <v>0</v>
      </c>
      <c r="AC18" s="40">
        <f t="shared" ca="1" si="4"/>
        <v>0</v>
      </c>
      <c r="AD18" s="41">
        <f t="shared" ca="1" si="5"/>
        <v>0</v>
      </c>
      <c r="AE18" s="35">
        <f t="shared" ca="1" si="6"/>
        <v>1</v>
      </c>
      <c r="AF18" s="55">
        <f t="shared" ca="1" si="7"/>
        <v>-1</v>
      </c>
      <c r="AG18" s="40">
        <f>Fish!C18*A18</f>
        <v>0</v>
      </c>
      <c r="AH18" s="41">
        <f>Fish!C18*M18</f>
        <v>0</v>
      </c>
      <c r="AI18" s="35">
        <f>Fish!C18*B18/2</f>
        <v>0</v>
      </c>
      <c r="AJ18" s="35">
        <f>Fish!C18*N18/2</f>
        <v>0</v>
      </c>
      <c r="AK18" s="41">
        <f>Fish!C18*C18/3</f>
        <v>0</v>
      </c>
      <c r="AL18" s="42">
        <f>Fish!C18*O18/3</f>
        <v>0</v>
      </c>
      <c r="AM18" s="97">
        <f>Fish!C18*D18/4</f>
        <v>0</v>
      </c>
      <c r="AN18" s="43">
        <f>Fish!C18*P18/4</f>
        <v>0</v>
      </c>
      <c r="AO18" s="41">
        <f>Fish!C18*E18/5</f>
        <v>0</v>
      </c>
      <c r="AP18" s="41">
        <f>Fish!C18*Q18/5</f>
        <v>0</v>
      </c>
      <c r="AQ18" s="35">
        <f>Fish!C18*F18/6</f>
        <v>0</v>
      </c>
      <c r="AR18" s="35">
        <f>Fish!C18*R18/6</f>
        <v>0</v>
      </c>
      <c r="AS18" s="41">
        <f>Fish!C18*G18/7</f>
        <v>0</v>
      </c>
      <c r="AT18" s="41">
        <f>Fish!C18*S18/7</f>
        <v>0</v>
      </c>
      <c r="AU18" s="35">
        <f>Fish!C18*H18/8</f>
        <v>0</v>
      </c>
      <c r="AV18" s="35">
        <f>Fish!C18*T18/8</f>
        <v>0</v>
      </c>
      <c r="AW18" s="41">
        <f>Fish!C18*I18/9</f>
        <v>0</v>
      </c>
      <c r="AX18" s="41">
        <f>Fish!C18*U18/9</f>
        <v>0</v>
      </c>
      <c r="AY18" s="35">
        <f>Fish!C18*J18/10</f>
        <v>0</v>
      </c>
      <c r="AZ18" s="35">
        <f>Fish!C18*V18/10</f>
        <v>0</v>
      </c>
      <c r="BA18" s="41">
        <f>Fish!C18*K18/11</f>
        <v>0</v>
      </c>
      <c r="BB18" s="41">
        <f>Fish!C18*W18/11</f>
        <v>0</v>
      </c>
      <c r="BC18" s="35">
        <f>Fish!C18*L18/12</f>
        <v>0</v>
      </c>
      <c r="BD18" s="44">
        <f>Fish!C18*X18/12</f>
        <v>0</v>
      </c>
      <c r="BF18" s="101" t="s">
        <v>254</v>
      </c>
      <c r="BG18" s="97">
        <f t="shared" si="8"/>
        <v>0</v>
      </c>
      <c r="BH18" s="102">
        <f t="shared" si="8"/>
        <v>37</v>
      </c>
    </row>
    <row r="19" spans="1:61" ht="15.75" thickBot="1" x14ac:dyDescent="0.3">
      <c r="A19" s="40"/>
      <c r="B19" s="41"/>
      <c r="C19" s="41"/>
      <c r="D19" s="41"/>
      <c r="E19" s="41">
        <v>5</v>
      </c>
      <c r="F19" s="41">
        <v>6</v>
      </c>
      <c r="G19" s="41">
        <v>7</v>
      </c>
      <c r="H19" s="41">
        <v>8</v>
      </c>
      <c r="I19" s="41">
        <v>9</v>
      </c>
      <c r="J19" s="41"/>
      <c r="K19" s="41"/>
      <c r="L19" s="42"/>
      <c r="M19" s="35">
        <v>1</v>
      </c>
      <c r="N19" s="35">
        <v>2</v>
      </c>
      <c r="O19" s="43">
        <v>3</v>
      </c>
      <c r="P19" s="35"/>
      <c r="Q19" s="35"/>
      <c r="R19" s="35"/>
      <c r="S19" s="35"/>
      <c r="T19" s="35"/>
      <c r="U19" s="35"/>
      <c r="V19" s="35"/>
      <c r="W19" s="35">
        <v>11</v>
      </c>
      <c r="X19" s="44">
        <v>12</v>
      </c>
      <c r="Y19" s="45">
        <f t="shared" ca="1" si="0"/>
        <v>1</v>
      </c>
      <c r="Z19" s="41">
        <f t="shared" ca="1" si="1"/>
        <v>1</v>
      </c>
      <c r="AA19" s="35">
        <f t="shared" ca="1" si="2"/>
        <v>0</v>
      </c>
      <c r="AB19" s="44">
        <f t="shared" ca="1" si="3"/>
        <v>0</v>
      </c>
      <c r="AC19" s="40">
        <f t="shared" ca="1" si="4"/>
        <v>0</v>
      </c>
      <c r="AD19" s="41">
        <f t="shared" ca="1" si="5"/>
        <v>0</v>
      </c>
      <c r="AE19" s="35">
        <f t="shared" ca="1" si="6"/>
        <v>0</v>
      </c>
      <c r="AF19" s="55">
        <f t="shared" ca="1" si="7"/>
        <v>0</v>
      </c>
      <c r="AG19" s="40">
        <f>Fish!C19*A19</f>
        <v>0</v>
      </c>
      <c r="AH19" s="41">
        <f>Fish!C19*M19</f>
        <v>0</v>
      </c>
      <c r="AI19" s="35">
        <f>Fish!C19*B19/2</f>
        <v>0</v>
      </c>
      <c r="AJ19" s="35">
        <f>Fish!C19*N19/2</f>
        <v>0</v>
      </c>
      <c r="AK19" s="41">
        <f>Fish!C19*C19/3</f>
        <v>0</v>
      </c>
      <c r="AL19" s="42">
        <f>Fish!C19*O19/3</f>
        <v>0</v>
      </c>
      <c r="AM19" s="97">
        <f>Fish!C19*D19/4</f>
        <v>0</v>
      </c>
      <c r="AN19" s="43">
        <f>Fish!C19*P19/4</f>
        <v>0</v>
      </c>
      <c r="AO19" s="41">
        <f>Fish!C19*E19/5</f>
        <v>0</v>
      </c>
      <c r="AP19" s="41">
        <f>Fish!C19*Q19/5</f>
        <v>0</v>
      </c>
      <c r="AQ19" s="35">
        <f>Fish!C19*F19/6</f>
        <v>0</v>
      </c>
      <c r="AR19" s="35">
        <f>Fish!C19*R19/6</f>
        <v>0</v>
      </c>
      <c r="AS19" s="41">
        <f>Fish!C19*G19/7</f>
        <v>0</v>
      </c>
      <c r="AT19" s="41">
        <f>Fish!C19*S19/7</f>
        <v>0</v>
      </c>
      <c r="AU19" s="35">
        <f>Fish!C19*H19/8</f>
        <v>0</v>
      </c>
      <c r="AV19" s="35">
        <f>Fish!C19*T19/8</f>
        <v>0</v>
      </c>
      <c r="AW19" s="41">
        <f>Fish!C19*I19/9</f>
        <v>0</v>
      </c>
      <c r="AX19" s="41">
        <f>Fish!C19*U19/9</f>
        <v>0</v>
      </c>
      <c r="AY19" s="35">
        <f>Fish!C19*J19/10</f>
        <v>0</v>
      </c>
      <c r="AZ19" s="35">
        <f>Fish!C19*V19/10</f>
        <v>0</v>
      </c>
      <c r="BA19" s="41">
        <f>Fish!C19*K19/11</f>
        <v>0</v>
      </c>
      <c r="BB19" s="41">
        <f>Fish!C19*W19/11</f>
        <v>0</v>
      </c>
      <c r="BC19" s="35">
        <f>Fish!C19*L19/12</f>
        <v>0</v>
      </c>
      <c r="BD19" s="44">
        <f>Fish!C19*X19/12</f>
        <v>0</v>
      </c>
      <c r="BF19" s="103" t="s">
        <v>255</v>
      </c>
      <c r="BG19" s="104">
        <f t="shared" si="8"/>
        <v>0</v>
      </c>
      <c r="BH19" s="105">
        <f t="shared" si="8"/>
        <v>32</v>
      </c>
    </row>
    <row r="20" spans="1:61" ht="15.75" thickBot="1" x14ac:dyDescent="0.3">
      <c r="A20" s="40"/>
      <c r="B20" s="41"/>
      <c r="C20" s="41"/>
      <c r="D20" s="41"/>
      <c r="E20" s="41">
        <v>5</v>
      </c>
      <c r="F20" s="41">
        <v>6</v>
      </c>
      <c r="G20" s="41">
        <v>7</v>
      </c>
      <c r="H20" s="41">
        <v>8</v>
      </c>
      <c r="I20" s="41">
        <v>9</v>
      </c>
      <c r="J20" s="41">
        <v>10</v>
      </c>
      <c r="K20" s="41"/>
      <c r="L20" s="42"/>
      <c r="M20" s="35">
        <v>1</v>
      </c>
      <c r="N20" s="35">
        <v>2</v>
      </c>
      <c r="O20" s="43">
        <v>3</v>
      </c>
      <c r="P20" s="35">
        <v>4</v>
      </c>
      <c r="Q20" s="35"/>
      <c r="R20" s="35"/>
      <c r="S20" s="35"/>
      <c r="T20" s="35"/>
      <c r="U20" s="35"/>
      <c r="V20" s="35"/>
      <c r="W20" s="35">
        <v>11</v>
      </c>
      <c r="X20" s="44">
        <v>12</v>
      </c>
      <c r="Y20" s="45">
        <f t="shared" ca="1" si="0"/>
        <v>1</v>
      </c>
      <c r="Z20" s="41">
        <f t="shared" ca="1" si="1"/>
        <v>1</v>
      </c>
      <c r="AA20" s="35">
        <f t="shared" ca="1" si="2"/>
        <v>0</v>
      </c>
      <c r="AB20" s="44">
        <f t="shared" ca="1" si="3"/>
        <v>0</v>
      </c>
      <c r="AC20" s="40">
        <f t="shared" ca="1" si="4"/>
        <v>0</v>
      </c>
      <c r="AD20" s="41">
        <f t="shared" ca="1" si="5"/>
        <v>0</v>
      </c>
      <c r="AE20" s="35">
        <f t="shared" ca="1" si="6"/>
        <v>0</v>
      </c>
      <c r="AF20" s="55">
        <f t="shared" ca="1" si="7"/>
        <v>0</v>
      </c>
      <c r="AG20" s="40">
        <f>Fish!C20*A20</f>
        <v>0</v>
      </c>
      <c r="AH20" s="41">
        <f>Fish!C20*M20</f>
        <v>0</v>
      </c>
      <c r="AI20" s="35">
        <f>Fish!C20*B20/2</f>
        <v>0</v>
      </c>
      <c r="AJ20" s="35">
        <f>Fish!C20*N20/2</f>
        <v>0</v>
      </c>
      <c r="AK20" s="41">
        <f>Fish!C20*C20/3</f>
        <v>0</v>
      </c>
      <c r="AL20" s="42">
        <f>Fish!C20*O20/3</f>
        <v>0</v>
      </c>
      <c r="AM20" s="97">
        <f>Fish!C20*D20/4</f>
        <v>0</v>
      </c>
      <c r="AN20" s="43">
        <f>Fish!C20*P20/4</f>
        <v>0</v>
      </c>
      <c r="AO20" s="41">
        <f>Fish!C20*E20/5</f>
        <v>0</v>
      </c>
      <c r="AP20" s="41">
        <f>Fish!C20*Q20/5</f>
        <v>0</v>
      </c>
      <c r="AQ20" s="35">
        <f>Fish!C20*F20/6</f>
        <v>0</v>
      </c>
      <c r="AR20" s="35">
        <f>Fish!C20*R20/6</f>
        <v>0</v>
      </c>
      <c r="AS20" s="41">
        <f>Fish!C20*G20/7</f>
        <v>0</v>
      </c>
      <c r="AT20" s="41">
        <f>Fish!C20*S20/7</f>
        <v>0</v>
      </c>
      <c r="AU20" s="35">
        <f>Fish!C20*H20/8</f>
        <v>0</v>
      </c>
      <c r="AV20" s="35">
        <f>Fish!C20*T20/8</f>
        <v>0</v>
      </c>
      <c r="AW20" s="41">
        <f>Fish!C20*I20/9</f>
        <v>0</v>
      </c>
      <c r="AX20" s="41">
        <f>Fish!C20*U20/9</f>
        <v>0</v>
      </c>
      <c r="AY20" s="35">
        <f>Fish!C20*J20/10</f>
        <v>0</v>
      </c>
      <c r="AZ20" s="35">
        <f>Fish!C20*V20/10</f>
        <v>0</v>
      </c>
      <c r="BA20" s="41">
        <f>Fish!C20*K20/11</f>
        <v>0</v>
      </c>
      <c r="BB20" s="41">
        <f>Fish!C20*W20/11</f>
        <v>0</v>
      </c>
      <c r="BC20" s="35">
        <f>Fish!C20*L20/12</f>
        <v>0</v>
      </c>
      <c r="BD20" s="44">
        <f>Fish!C20*X20/12</f>
        <v>0</v>
      </c>
      <c r="BF20" s="112" t="s">
        <v>256</v>
      </c>
      <c r="BG20" s="78">
        <f>COUNTIF(Fish!C2:C81,TRUE)</f>
        <v>0</v>
      </c>
      <c r="BH20" s="113">
        <f>ROWS(A2:A81)-BG20</f>
        <v>80</v>
      </c>
    </row>
    <row r="21" spans="1:61" ht="15.75" thickBot="1" x14ac:dyDescent="0.3">
      <c r="A21" s="40"/>
      <c r="B21" s="41"/>
      <c r="C21" s="41"/>
      <c r="D21" s="41"/>
      <c r="E21" s="41">
        <v>5</v>
      </c>
      <c r="F21" s="41">
        <v>6</v>
      </c>
      <c r="G21" s="41">
        <v>7</v>
      </c>
      <c r="H21" s="41">
        <v>8</v>
      </c>
      <c r="I21" s="41">
        <v>9</v>
      </c>
      <c r="J21" s="41">
        <v>10</v>
      </c>
      <c r="K21" s="41"/>
      <c r="L21" s="42"/>
      <c r="M21" s="35">
        <v>1</v>
      </c>
      <c r="N21" s="35">
        <v>2</v>
      </c>
      <c r="O21" s="43">
        <v>3</v>
      </c>
      <c r="P21" s="35">
        <v>4</v>
      </c>
      <c r="Q21" s="35"/>
      <c r="R21" s="35"/>
      <c r="S21" s="35"/>
      <c r="T21" s="35"/>
      <c r="U21" s="35"/>
      <c r="V21" s="35"/>
      <c r="W21" s="35">
        <v>11</v>
      </c>
      <c r="X21" s="44">
        <v>12</v>
      </c>
      <c r="Y21" s="45">
        <f t="shared" ca="1" si="0"/>
        <v>1</v>
      </c>
      <c r="Z21" s="41">
        <f t="shared" ca="1" si="1"/>
        <v>1</v>
      </c>
      <c r="AA21" s="35">
        <f t="shared" ca="1" si="2"/>
        <v>0</v>
      </c>
      <c r="AB21" s="44">
        <f t="shared" ca="1" si="3"/>
        <v>0</v>
      </c>
      <c r="AC21" s="40">
        <f t="shared" ca="1" si="4"/>
        <v>0</v>
      </c>
      <c r="AD21" s="41">
        <f t="shared" ca="1" si="5"/>
        <v>0</v>
      </c>
      <c r="AE21" s="35">
        <f t="shared" ca="1" si="6"/>
        <v>0</v>
      </c>
      <c r="AF21" s="55">
        <f t="shared" ca="1" si="7"/>
        <v>0</v>
      </c>
      <c r="AG21" s="40">
        <f>Fish!C21*A21</f>
        <v>0</v>
      </c>
      <c r="AH21" s="41">
        <f>Fish!C21*M21</f>
        <v>0</v>
      </c>
      <c r="AI21" s="35">
        <f>Fish!C21*B21/2</f>
        <v>0</v>
      </c>
      <c r="AJ21" s="35">
        <f>Fish!C21*N21/2</f>
        <v>0</v>
      </c>
      <c r="AK21" s="41">
        <f>Fish!C21*C21/3</f>
        <v>0</v>
      </c>
      <c r="AL21" s="42">
        <f>Fish!C21*O21/3</f>
        <v>0</v>
      </c>
      <c r="AM21" s="97">
        <f>Fish!C21*D21/4</f>
        <v>0</v>
      </c>
      <c r="AN21" s="43">
        <f>Fish!C21*P21/4</f>
        <v>0</v>
      </c>
      <c r="AO21" s="41">
        <f>Fish!C21*E21/5</f>
        <v>0</v>
      </c>
      <c r="AP21" s="41">
        <f>Fish!C21*Q21/5</f>
        <v>0</v>
      </c>
      <c r="AQ21" s="35">
        <f>Fish!C21*F21/6</f>
        <v>0</v>
      </c>
      <c r="AR21" s="35">
        <f>Fish!C21*R21/6</f>
        <v>0</v>
      </c>
      <c r="AS21" s="41">
        <f>Fish!C21*G21/7</f>
        <v>0</v>
      </c>
      <c r="AT21" s="41">
        <f>Fish!C21*S21/7</f>
        <v>0</v>
      </c>
      <c r="AU21" s="35">
        <f>Fish!C21*H21/8</f>
        <v>0</v>
      </c>
      <c r="AV21" s="35">
        <f>Fish!C21*T21/8</f>
        <v>0</v>
      </c>
      <c r="AW21" s="41">
        <f>Fish!C21*I21/9</f>
        <v>0</v>
      </c>
      <c r="AX21" s="41">
        <f>Fish!C21*U21/9</f>
        <v>0</v>
      </c>
      <c r="AY21" s="35">
        <f>Fish!C21*J21/10</f>
        <v>0</v>
      </c>
      <c r="AZ21" s="35">
        <f>Fish!C21*V21/10</f>
        <v>0</v>
      </c>
      <c r="BA21" s="41">
        <f>Fish!C21*K21/11</f>
        <v>0</v>
      </c>
      <c r="BB21" s="41">
        <f>Fish!C21*W21/11</f>
        <v>0</v>
      </c>
      <c r="BC21" s="35">
        <f>Fish!C21*L21/12</f>
        <v>0</v>
      </c>
      <c r="BD21" s="44">
        <f>Fish!C21*X21/12</f>
        <v>0</v>
      </c>
      <c r="BF21" s="109" t="s">
        <v>262</v>
      </c>
      <c r="BG21" s="110">
        <f>COUNTIF(Fish!D2:D81,TRUE)</f>
        <v>0</v>
      </c>
      <c r="BH21" s="111">
        <f>ROWS(A2:A81)-BG21</f>
        <v>80</v>
      </c>
    </row>
    <row r="22" spans="1:61" x14ac:dyDescent="0.25">
      <c r="A22" s="40"/>
      <c r="B22" s="41"/>
      <c r="C22" s="41"/>
      <c r="D22" s="41">
        <v>4</v>
      </c>
      <c r="E22" s="41">
        <v>5</v>
      </c>
      <c r="F22" s="41">
        <v>6</v>
      </c>
      <c r="G22" s="41">
        <v>7</v>
      </c>
      <c r="H22" s="41">
        <v>8</v>
      </c>
      <c r="I22" s="41">
        <v>9</v>
      </c>
      <c r="J22" s="41">
        <v>10</v>
      </c>
      <c r="K22" s="41">
        <v>11</v>
      </c>
      <c r="L22" s="42"/>
      <c r="M22" s="35">
        <v>1</v>
      </c>
      <c r="N22" s="35">
        <v>2</v>
      </c>
      <c r="O22" s="43">
        <v>3</v>
      </c>
      <c r="P22" s="35">
        <v>4</v>
      </c>
      <c r="Q22" s="35">
        <v>5</v>
      </c>
      <c r="R22" s="35"/>
      <c r="S22" s="35"/>
      <c r="T22" s="35"/>
      <c r="U22" s="35"/>
      <c r="V22" s="35">
        <v>10</v>
      </c>
      <c r="W22" s="35">
        <v>11</v>
      </c>
      <c r="X22" s="44">
        <v>12</v>
      </c>
      <c r="Y22" s="45">
        <f t="shared" ca="1" si="0"/>
        <v>1</v>
      </c>
      <c r="Z22" s="41">
        <f t="shared" ca="1" si="1"/>
        <v>1</v>
      </c>
      <c r="AA22" s="35">
        <f t="shared" ca="1" si="2"/>
        <v>1</v>
      </c>
      <c r="AB22" s="44">
        <f t="shared" ca="1" si="3"/>
        <v>0</v>
      </c>
      <c r="AC22" s="40">
        <f t="shared" ca="1" si="4"/>
        <v>0</v>
      </c>
      <c r="AD22" s="41">
        <f t="shared" ca="1" si="5"/>
        <v>0</v>
      </c>
      <c r="AE22" s="35">
        <f t="shared" ca="1" si="6"/>
        <v>1</v>
      </c>
      <c r="AF22" s="55">
        <f t="shared" ca="1" si="7"/>
        <v>-1</v>
      </c>
      <c r="AG22" s="40">
        <f>Fish!C22*A22</f>
        <v>0</v>
      </c>
      <c r="AH22" s="41">
        <f>Fish!C22*M22</f>
        <v>0</v>
      </c>
      <c r="AI22" s="35">
        <f>Fish!C22*B22/2</f>
        <v>0</v>
      </c>
      <c r="AJ22" s="35">
        <f>Fish!C22*N22/2</f>
        <v>0</v>
      </c>
      <c r="AK22" s="41">
        <f>Fish!C22*C22/3</f>
        <v>0</v>
      </c>
      <c r="AL22" s="42">
        <f>Fish!C22*O22/3</f>
        <v>0</v>
      </c>
      <c r="AM22" s="97">
        <f>Fish!C22*D22/4</f>
        <v>0</v>
      </c>
      <c r="AN22" s="43">
        <f>Fish!C22*P22/4</f>
        <v>0</v>
      </c>
      <c r="AO22" s="41">
        <f>Fish!C22*E22/5</f>
        <v>0</v>
      </c>
      <c r="AP22" s="41">
        <f>Fish!C22*Q22/5</f>
        <v>0</v>
      </c>
      <c r="AQ22" s="35">
        <f>Fish!C22*F22/6</f>
        <v>0</v>
      </c>
      <c r="AR22" s="35">
        <f>Fish!C22*R22/6</f>
        <v>0</v>
      </c>
      <c r="AS22" s="41">
        <f>Fish!C22*G22/7</f>
        <v>0</v>
      </c>
      <c r="AT22" s="41">
        <f>Fish!C22*S22/7</f>
        <v>0</v>
      </c>
      <c r="AU22" s="35">
        <f>Fish!C22*H22/8</f>
        <v>0</v>
      </c>
      <c r="AV22" s="35">
        <f>Fish!C22*T22/8</f>
        <v>0</v>
      </c>
      <c r="AW22" s="41">
        <f>Fish!C22*I22/9</f>
        <v>0</v>
      </c>
      <c r="AX22" s="41">
        <f>Fish!C22*U22/9</f>
        <v>0</v>
      </c>
      <c r="AY22" s="35">
        <f>Fish!C22*J22/10</f>
        <v>0</v>
      </c>
      <c r="AZ22" s="35">
        <f>Fish!C22*V22/10</f>
        <v>0</v>
      </c>
      <c r="BA22" s="41">
        <f>Fish!C22*K22/11</f>
        <v>0</v>
      </c>
      <c r="BB22" s="41">
        <f>Fish!C22*W22/11</f>
        <v>0</v>
      </c>
      <c r="BC22" s="35">
        <f>Fish!C22*L22/12</f>
        <v>0</v>
      </c>
      <c r="BD22" s="44">
        <f>Fish!C22*X22/12</f>
        <v>0</v>
      </c>
    </row>
    <row r="23" spans="1:61" ht="15.75" customHeight="1" x14ac:dyDescent="0.25">
      <c r="A23" s="40"/>
      <c r="B23" s="41"/>
      <c r="C23" s="41"/>
      <c r="D23" s="41"/>
      <c r="E23" s="41">
        <v>5</v>
      </c>
      <c r="F23" s="41">
        <v>6</v>
      </c>
      <c r="G23" s="41">
        <v>7</v>
      </c>
      <c r="H23" s="41">
        <v>8</v>
      </c>
      <c r="I23" s="41">
        <v>9</v>
      </c>
      <c r="J23" s="41">
        <v>10</v>
      </c>
      <c r="K23" s="41"/>
      <c r="L23" s="42"/>
      <c r="M23" s="35">
        <v>1</v>
      </c>
      <c r="N23" s="35">
        <v>2</v>
      </c>
      <c r="O23" s="43">
        <v>3</v>
      </c>
      <c r="P23" s="35">
        <v>4</v>
      </c>
      <c r="Q23" s="35"/>
      <c r="R23" s="35"/>
      <c r="S23" s="35"/>
      <c r="T23" s="35"/>
      <c r="U23" s="35"/>
      <c r="V23" s="35"/>
      <c r="W23" s="35">
        <v>11</v>
      </c>
      <c r="X23" s="44">
        <v>12</v>
      </c>
      <c r="Y23" s="45">
        <f t="shared" ca="1" si="0"/>
        <v>1</v>
      </c>
      <c r="Z23" s="41">
        <f t="shared" ca="1" si="1"/>
        <v>1</v>
      </c>
      <c r="AA23" s="35">
        <f t="shared" ca="1" si="2"/>
        <v>0</v>
      </c>
      <c r="AB23" s="44">
        <f t="shared" ca="1" si="3"/>
        <v>0</v>
      </c>
      <c r="AC23" s="40">
        <f t="shared" ca="1" si="4"/>
        <v>0</v>
      </c>
      <c r="AD23" s="41">
        <f t="shared" ca="1" si="5"/>
        <v>0</v>
      </c>
      <c r="AE23" s="35">
        <f t="shared" ca="1" si="6"/>
        <v>0</v>
      </c>
      <c r="AF23" s="55">
        <f t="shared" ca="1" si="7"/>
        <v>0</v>
      </c>
      <c r="AG23" s="40">
        <f>Fish!C23*A23</f>
        <v>0</v>
      </c>
      <c r="AH23" s="41">
        <f>Fish!C23*M23</f>
        <v>0</v>
      </c>
      <c r="AI23" s="35">
        <f>Fish!C23*B23/2</f>
        <v>0</v>
      </c>
      <c r="AJ23" s="35">
        <f>Fish!C23*N23/2</f>
        <v>0</v>
      </c>
      <c r="AK23" s="41">
        <f>Fish!C23*C23/3</f>
        <v>0</v>
      </c>
      <c r="AL23" s="42">
        <f>Fish!C23*O23/3</f>
        <v>0</v>
      </c>
      <c r="AM23" s="97">
        <f>Fish!C23*D23/4</f>
        <v>0</v>
      </c>
      <c r="AN23" s="43">
        <f>Fish!C23*P23/4</f>
        <v>0</v>
      </c>
      <c r="AO23" s="41">
        <f>Fish!C23*E23/5</f>
        <v>0</v>
      </c>
      <c r="AP23" s="41">
        <f>Fish!C23*Q23/5</f>
        <v>0</v>
      </c>
      <c r="AQ23" s="35">
        <f>Fish!C23*F23/6</f>
        <v>0</v>
      </c>
      <c r="AR23" s="35">
        <f>Fish!C23*R23/6</f>
        <v>0</v>
      </c>
      <c r="AS23" s="41">
        <f>Fish!C23*G23/7</f>
        <v>0</v>
      </c>
      <c r="AT23" s="41">
        <f>Fish!C23*S23/7</f>
        <v>0</v>
      </c>
      <c r="AU23" s="35">
        <f>Fish!C23*H23/8</f>
        <v>0</v>
      </c>
      <c r="AV23" s="35">
        <f>Fish!C23*T23/8</f>
        <v>0</v>
      </c>
      <c r="AW23" s="41">
        <f>Fish!C23*I23/9</f>
        <v>0</v>
      </c>
      <c r="AX23" s="41">
        <f>Fish!C23*U23/9</f>
        <v>0</v>
      </c>
      <c r="AY23" s="35">
        <f>Fish!C23*J23/10</f>
        <v>0</v>
      </c>
      <c r="AZ23" s="35">
        <f>Fish!C23*V23/10</f>
        <v>0</v>
      </c>
      <c r="BA23" s="41">
        <f>Fish!C23*K23/11</f>
        <v>0</v>
      </c>
      <c r="BB23" s="41">
        <f>Fish!C23*W23/11</f>
        <v>0</v>
      </c>
      <c r="BC23" s="35">
        <f>Fish!C23*L23/12</f>
        <v>0</v>
      </c>
      <c r="BD23" s="44">
        <f>Fish!C23*X23/12</f>
        <v>0</v>
      </c>
      <c r="BF23" s="163" t="s">
        <v>260</v>
      </c>
      <c r="BG23" s="164"/>
      <c r="BH23" s="142"/>
    </row>
    <row r="24" spans="1:61" ht="15.75" customHeight="1" x14ac:dyDescent="0.25">
      <c r="A24" s="40"/>
      <c r="B24" s="41"/>
      <c r="C24" s="41"/>
      <c r="D24" s="41"/>
      <c r="E24" s="41"/>
      <c r="F24" s="41">
        <v>6</v>
      </c>
      <c r="G24" s="41">
        <v>7</v>
      </c>
      <c r="H24" s="41">
        <v>8</v>
      </c>
      <c r="I24" s="41">
        <v>9</v>
      </c>
      <c r="J24" s="41"/>
      <c r="K24" s="41"/>
      <c r="L24" s="42"/>
      <c r="M24" s="35">
        <v>1</v>
      </c>
      <c r="N24" s="35">
        <v>2</v>
      </c>
      <c r="O24" s="43">
        <v>3</v>
      </c>
      <c r="P24" s="35"/>
      <c r="Q24" s="35"/>
      <c r="R24" s="35"/>
      <c r="S24" s="35"/>
      <c r="T24" s="35"/>
      <c r="U24" s="35"/>
      <c r="V24" s="35"/>
      <c r="W24" s="35"/>
      <c r="X24" s="44">
        <v>12</v>
      </c>
      <c r="Y24" s="45">
        <f t="shared" ca="1" si="0"/>
        <v>0</v>
      </c>
      <c r="Z24" s="41">
        <f t="shared" ca="1" si="1"/>
        <v>1</v>
      </c>
      <c r="AA24" s="35">
        <f t="shared" ca="1" si="2"/>
        <v>0</v>
      </c>
      <c r="AB24" s="44">
        <f t="shared" ca="1" si="3"/>
        <v>0</v>
      </c>
      <c r="AC24" s="40">
        <f t="shared" ca="1" si="4"/>
        <v>-1</v>
      </c>
      <c r="AD24" s="41">
        <f t="shared" ca="1" si="5"/>
        <v>1</v>
      </c>
      <c r="AE24" s="35">
        <f t="shared" ca="1" si="6"/>
        <v>0</v>
      </c>
      <c r="AF24" s="55">
        <f t="shared" ca="1" si="7"/>
        <v>0</v>
      </c>
      <c r="AG24" s="40">
        <f>Fish!C24*A24</f>
        <v>0</v>
      </c>
      <c r="AH24" s="41">
        <f>Fish!C24*M24</f>
        <v>0</v>
      </c>
      <c r="AI24" s="35">
        <f>Fish!C24*B24/2</f>
        <v>0</v>
      </c>
      <c r="AJ24" s="35">
        <f>Fish!C24*N24/2</f>
        <v>0</v>
      </c>
      <c r="AK24" s="41">
        <f>Fish!C24*C24/3</f>
        <v>0</v>
      </c>
      <c r="AL24" s="42">
        <f>Fish!C24*O24/3</f>
        <v>0</v>
      </c>
      <c r="AM24" s="97">
        <f>Fish!C24*D24/4</f>
        <v>0</v>
      </c>
      <c r="AN24" s="43">
        <f>Fish!C24*P24/4</f>
        <v>0</v>
      </c>
      <c r="AO24" s="41">
        <f>Fish!C24*E24/5</f>
        <v>0</v>
      </c>
      <c r="AP24" s="41">
        <f>Fish!C24*Q24/5</f>
        <v>0</v>
      </c>
      <c r="AQ24" s="35">
        <f>Fish!C24*F24/6</f>
        <v>0</v>
      </c>
      <c r="AR24" s="35">
        <f>Fish!C24*R24/6</f>
        <v>0</v>
      </c>
      <c r="AS24" s="41">
        <f>Fish!C24*G24/7</f>
        <v>0</v>
      </c>
      <c r="AT24" s="41">
        <f>Fish!C24*S24/7</f>
        <v>0</v>
      </c>
      <c r="AU24" s="35">
        <f>Fish!C24*H24/8</f>
        <v>0</v>
      </c>
      <c r="AV24" s="35">
        <f>Fish!C24*T24/8</f>
        <v>0</v>
      </c>
      <c r="AW24" s="41">
        <f>Fish!C24*I24/9</f>
        <v>0</v>
      </c>
      <c r="AX24" s="41">
        <f>Fish!C24*U24/9</f>
        <v>0</v>
      </c>
      <c r="AY24" s="35">
        <f>Fish!C24*J24/10</f>
        <v>0</v>
      </c>
      <c r="AZ24" s="35">
        <f>Fish!C24*V24/10</f>
        <v>0</v>
      </c>
      <c r="BA24" s="41">
        <f>Fish!C24*K24/11</f>
        <v>0</v>
      </c>
      <c r="BB24" s="41">
        <f>Fish!C24*W24/11</f>
        <v>0</v>
      </c>
      <c r="BC24" s="35">
        <f>Fish!C24*L24/12</f>
        <v>0</v>
      </c>
      <c r="BD24" s="44">
        <f>Fish!C24*X24/12</f>
        <v>0</v>
      </c>
      <c r="BF24" s="163"/>
      <c r="BG24" s="164"/>
      <c r="BH24" s="142"/>
    </row>
    <row r="25" spans="1:61" ht="15.75" customHeight="1" x14ac:dyDescent="0.25">
      <c r="A25" s="40"/>
      <c r="B25" s="41"/>
      <c r="C25" s="41"/>
      <c r="D25" s="41"/>
      <c r="E25" s="41"/>
      <c r="F25" s="41">
        <v>6</v>
      </c>
      <c r="G25" s="41">
        <v>7</v>
      </c>
      <c r="H25" s="41">
        <v>8</v>
      </c>
      <c r="I25" s="41">
        <v>9</v>
      </c>
      <c r="J25" s="41"/>
      <c r="K25" s="41"/>
      <c r="L25" s="42"/>
      <c r="M25" s="35">
        <v>1</v>
      </c>
      <c r="N25" s="35">
        <v>2</v>
      </c>
      <c r="O25" s="43">
        <v>3</v>
      </c>
      <c r="P25" s="35"/>
      <c r="Q25" s="35"/>
      <c r="R25" s="35"/>
      <c r="S25" s="35"/>
      <c r="T25" s="35"/>
      <c r="U25" s="35"/>
      <c r="V25" s="35"/>
      <c r="W25" s="35"/>
      <c r="X25" s="44">
        <v>12</v>
      </c>
      <c r="Y25" s="45">
        <f t="shared" ca="1" si="0"/>
        <v>0</v>
      </c>
      <c r="Z25" s="41">
        <f t="shared" ca="1" si="1"/>
        <v>1</v>
      </c>
      <c r="AA25" s="35">
        <f t="shared" ca="1" si="2"/>
        <v>0</v>
      </c>
      <c r="AB25" s="44">
        <f t="shared" ca="1" si="3"/>
        <v>0</v>
      </c>
      <c r="AC25" s="40">
        <f t="shared" ca="1" si="4"/>
        <v>-1</v>
      </c>
      <c r="AD25" s="41">
        <f t="shared" ca="1" si="5"/>
        <v>1</v>
      </c>
      <c r="AE25" s="35">
        <f t="shared" ca="1" si="6"/>
        <v>0</v>
      </c>
      <c r="AF25" s="55">
        <f t="shared" ca="1" si="7"/>
        <v>0</v>
      </c>
      <c r="AG25" s="40">
        <f>Fish!C25*A25</f>
        <v>0</v>
      </c>
      <c r="AH25" s="41">
        <f>Fish!C25*M25</f>
        <v>0</v>
      </c>
      <c r="AI25" s="35">
        <f>Fish!C25*B25/2</f>
        <v>0</v>
      </c>
      <c r="AJ25" s="35">
        <f>Fish!C25*N25/2</f>
        <v>0</v>
      </c>
      <c r="AK25" s="41">
        <f>Fish!C25*C25/3</f>
        <v>0</v>
      </c>
      <c r="AL25" s="42">
        <f>Fish!C25*O25/3</f>
        <v>0</v>
      </c>
      <c r="AM25" s="97">
        <f>Fish!C25*D25/4</f>
        <v>0</v>
      </c>
      <c r="AN25" s="43">
        <f>Fish!C25*P25/4</f>
        <v>0</v>
      </c>
      <c r="AO25" s="41">
        <f>Fish!C25*E25/5</f>
        <v>0</v>
      </c>
      <c r="AP25" s="41">
        <f>Fish!C25*Q25/5</f>
        <v>0</v>
      </c>
      <c r="AQ25" s="35">
        <f>Fish!C25*F25/6</f>
        <v>0</v>
      </c>
      <c r="AR25" s="35">
        <f>Fish!C25*R25/6</f>
        <v>0</v>
      </c>
      <c r="AS25" s="41">
        <f>Fish!C25*G25/7</f>
        <v>0</v>
      </c>
      <c r="AT25" s="41">
        <f>Fish!C25*S25/7</f>
        <v>0</v>
      </c>
      <c r="AU25" s="35">
        <f>Fish!C25*H25/8</f>
        <v>0</v>
      </c>
      <c r="AV25" s="35">
        <f>Fish!C25*T25/8</f>
        <v>0</v>
      </c>
      <c r="AW25" s="41">
        <f>Fish!C25*I25/9</f>
        <v>0</v>
      </c>
      <c r="AX25" s="41">
        <f>Fish!C25*U25/9</f>
        <v>0</v>
      </c>
      <c r="AY25" s="35">
        <f>Fish!C25*J25/10</f>
        <v>0</v>
      </c>
      <c r="AZ25" s="35">
        <f>Fish!C25*V25/10</f>
        <v>0</v>
      </c>
      <c r="BA25" s="41">
        <f>Fish!C25*K25/11</f>
        <v>0</v>
      </c>
      <c r="BB25" s="41">
        <f>Fish!C25*W25/11</f>
        <v>0</v>
      </c>
      <c r="BC25" s="35">
        <f>Fish!C25*L25/12</f>
        <v>0</v>
      </c>
      <c r="BD25" s="44">
        <f>Fish!C25*X25/12</f>
        <v>0</v>
      </c>
      <c r="BF25" s="165"/>
      <c r="BG25" s="166"/>
      <c r="BH25" s="142"/>
    </row>
    <row r="26" spans="1:61" x14ac:dyDescent="0.25">
      <c r="A26" s="40"/>
      <c r="B26" s="41"/>
      <c r="C26" s="41"/>
      <c r="D26" s="41"/>
      <c r="E26" s="41"/>
      <c r="F26" s="41">
        <v>6</v>
      </c>
      <c r="G26" s="41">
        <v>7</v>
      </c>
      <c r="H26" s="41">
        <v>8</v>
      </c>
      <c r="I26" s="41">
        <v>9</v>
      </c>
      <c r="J26" s="41"/>
      <c r="K26" s="41"/>
      <c r="L26" s="42"/>
      <c r="M26" s="35">
        <v>1</v>
      </c>
      <c r="N26" s="35">
        <v>2</v>
      </c>
      <c r="O26" s="43">
        <v>3</v>
      </c>
      <c r="P26" s="35"/>
      <c r="Q26" s="35"/>
      <c r="R26" s="35"/>
      <c r="S26" s="35"/>
      <c r="T26" s="35"/>
      <c r="U26" s="35"/>
      <c r="V26" s="35"/>
      <c r="W26" s="35"/>
      <c r="X26" s="44">
        <v>12</v>
      </c>
      <c r="Y26" s="45">
        <f t="shared" ca="1" si="0"/>
        <v>0</v>
      </c>
      <c r="Z26" s="41">
        <f t="shared" ca="1" si="1"/>
        <v>1</v>
      </c>
      <c r="AA26" s="35">
        <f t="shared" ca="1" si="2"/>
        <v>0</v>
      </c>
      <c r="AB26" s="44">
        <f t="shared" ca="1" si="3"/>
        <v>0</v>
      </c>
      <c r="AC26" s="40">
        <f t="shared" ca="1" si="4"/>
        <v>-1</v>
      </c>
      <c r="AD26" s="41">
        <f t="shared" ca="1" si="5"/>
        <v>1</v>
      </c>
      <c r="AE26" s="35">
        <f t="shared" ca="1" si="6"/>
        <v>0</v>
      </c>
      <c r="AF26" s="55">
        <f t="shared" ca="1" si="7"/>
        <v>0</v>
      </c>
      <c r="AG26" s="40">
        <f>Fish!C26*A26</f>
        <v>0</v>
      </c>
      <c r="AH26" s="41">
        <f>Fish!C26*M26</f>
        <v>0</v>
      </c>
      <c r="AI26" s="35">
        <f>Fish!C26*B26/2</f>
        <v>0</v>
      </c>
      <c r="AJ26" s="35">
        <f>Fish!C26*N26/2</f>
        <v>0</v>
      </c>
      <c r="AK26" s="41">
        <f>Fish!C26*C26/3</f>
        <v>0</v>
      </c>
      <c r="AL26" s="42">
        <f>Fish!C26*O26/3</f>
        <v>0</v>
      </c>
      <c r="AM26" s="97">
        <f>Fish!C26*D26/4</f>
        <v>0</v>
      </c>
      <c r="AN26" s="43">
        <f>Fish!C26*P26/4</f>
        <v>0</v>
      </c>
      <c r="AO26" s="41">
        <f>Fish!C26*E26/5</f>
        <v>0</v>
      </c>
      <c r="AP26" s="41">
        <f>Fish!C26*Q26/5</f>
        <v>0</v>
      </c>
      <c r="AQ26" s="35">
        <f>Fish!C26*F26/6</f>
        <v>0</v>
      </c>
      <c r="AR26" s="35">
        <f>Fish!C26*R26/6</f>
        <v>0</v>
      </c>
      <c r="AS26" s="41">
        <f>Fish!C26*G26/7</f>
        <v>0</v>
      </c>
      <c r="AT26" s="41">
        <f>Fish!C26*S26/7</f>
        <v>0</v>
      </c>
      <c r="AU26" s="35">
        <f>Fish!C26*H26/8</f>
        <v>0</v>
      </c>
      <c r="AV26" s="35">
        <f>Fish!C26*T26/8</f>
        <v>0</v>
      </c>
      <c r="AW26" s="41">
        <f>Fish!C26*I26/9</f>
        <v>0</v>
      </c>
      <c r="AX26" s="41">
        <f>Fish!C26*U26/9</f>
        <v>0</v>
      </c>
      <c r="AY26" s="35">
        <f>Fish!C26*J26/10</f>
        <v>0</v>
      </c>
      <c r="AZ26" s="35">
        <f>Fish!C26*V26/10</f>
        <v>0</v>
      </c>
      <c r="BA26" s="41">
        <f>Fish!C26*K26/11</f>
        <v>0</v>
      </c>
      <c r="BB26" s="41">
        <f>Fish!C26*W26/11</f>
        <v>0</v>
      </c>
      <c r="BC26" s="35">
        <f>Fish!C26*L26/12</f>
        <v>0</v>
      </c>
      <c r="BD26" s="44">
        <f>Fish!C26*X26/12</f>
        <v>0</v>
      </c>
      <c r="BF26" s="72" t="s">
        <v>212</v>
      </c>
      <c r="BG26" s="62">
        <f ca="1">MONTH(TODAY())</f>
        <v>5</v>
      </c>
      <c r="BH26" s="143" t="str">
        <f ca="1">"BH"&amp;(BG26+7)</f>
        <v>BH12</v>
      </c>
      <c r="BI26" s="143"/>
    </row>
    <row r="27" spans="1:61" x14ac:dyDescent="0.25">
      <c r="A27" s="40"/>
      <c r="B27" s="41"/>
      <c r="C27" s="41"/>
      <c r="D27" s="41"/>
      <c r="E27" s="41"/>
      <c r="F27" s="41">
        <v>6</v>
      </c>
      <c r="G27" s="41">
        <v>7</v>
      </c>
      <c r="H27" s="41">
        <v>8</v>
      </c>
      <c r="I27" s="41">
        <v>9</v>
      </c>
      <c r="J27" s="41"/>
      <c r="K27" s="41"/>
      <c r="L27" s="42"/>
      <c r="M27" s="35">
        <v>1</v>
      </c>
      <c r="N27" s="35">
        <v>2</v>
      </c>
      <c r="O27" s="43">
        <v>3</v>
      </c>
      <c r="P27" s="35"/>
      <c r="Q27" s="35"/>
      <c r="R27" s="35"/>
      <c r="S27" s="35"/>
      <c r="T27" s="35"/>
      <c r="U27" s="35"/>
      <c r="V27" s="35"/>
      <c r="W27" s="35"/>
      <c r="X27" s="44">
        <v>12</v>
      </c>
      <c r="Y27" s="45">
        <f t="shared" ca="1" si="0"/>
        <v>0</v>
      </c>
      <c r="Z27" s="41">
        <f t="shared" ca="1" si="1"/>
        <v>1</v>
      </c>
      <c r="AA27" s="35">
        <f t="shared" ca="1" si="2"/>
        <v>0</v>
      </c>
      <c r="AB27" s="44">
        <f t="shared" ca="1" si="3"/>
        <v>0</v>
      </c>
      <c r="AC27" s="40">
        <f t="shared" ca="1" si="4"/>
        <v>-1</v>
      </c>
      <c r="AD27" s="41">
        <f t="shared" ca="1" si="5"/>
        <v>1</v>
      </c>
      <c r="AE27" s="35">
        <f t="shared" ca="1" si="6"/>
        <v>0</v>
      </c>
      <c r="AF27" s="55">
        <f t="shared" ca="1" si="7"/>
        <v>0</v>
      </c>
      <c r="AG27" s="40">
        <f>Fish!C27*A27</f>
        <v>0</v>
      </c>
      <c r="AH27" s="41">
        <f>Fish!C27*M27</f>
        <v>0</v>
      </c>
      <c r="AI27" s="35">
        <f>Fish!C27*B27/2</f>
        <v>0</v>
      </c>
      <c r="AJ27" s="35">
        <f>Fish!C27*N27/2</f>
        <v>0</v>
      </c>
      <c r="AK27" s="41">
        <f>Fish!C27*C27/3</f>
        <v>0</v>
      </c>
      <c r="AL27" s="42">
        <f>Fish!C27*O27/3</f>
        <v>0</v>
      </c>
      <c r="AM27" s="97">
        <f>Fish!C27*D27/4</f>
        <v>0</v>
      </c>
      <c r="AN27" s="43">
        <f>Fish!C27*P27/4</f>
        <v>0</v>
      </c>
      <c r="AO27" s="41">
        <f>Fish!C27*E27/5</f>
        <v>0</v>
      </c>
      <c r="AP27" s="41">
        <f>Fish!C27*Q27/5</f>
        <v>0</v>
      </c>
      <c r="AQ27" s="35">
        <f>Fish!C27*F27/6</f>
        <v>0</v>
      </c>
      <c r="AR27" s="35">
        <f>Fish!C27*R27/6</f>
        <v>0</v>
      </c>
      <c r="AS27" s="41">
        <f>Fish!C27*G27/7</f>
        <v>0</v>
      </c>
      <c r="AT27" s="41">
        <f>Fish!C27*S27/7</f>
        <v>0</v>
      </c>
      <c r="AU27" s="35">
        <f>Fish!C27*H27/8</f>
        <v>0</v>
      </c>
      <c r="AV27" s="35">
        <f>Fish!C27*T27/8</f>
        <v>0</v>
      </c>
      <c r="AW27" s="41">
        <f>Fish!C27*I27/9</f>
        <v>0</v>
      </c>
      <c r="AX27" s="41">
        <f>Fish!C27*U27/9</f>
        <v>0</v>
      </c>
      <c r="AY27" s="35">
        <f>Fish!C27*J27/10</f>
        <v>0</v>
      </c>
      <c r="AZ27" s="35">
        <f>Fish!C27*V27/10</f>
        <v>0</v>
      </c>
      <c r="BA27" s="41">
        <f>Fish!C27*K27/11</f>
        <v>0</v>
      </c>
      <c r="BB27" s="41">
        <f>Fish!C27*W27/11</f>
        <v>0</v>
      </c>
      <c r="BC27" s="35">
        <f>Fish!C27*L27/12</f>
        <v>0</v>
      </c>
      <c r="BD27" s="44">
        <f>Fish!C27*X27/12</f>
        <v>0</v>
      </c>
      <c r="BF27" s="72" t="s">
        <v>213</v>
      </c>
      <c r="BG27" s="62">
        <f ca="1">MONTH(TODAY())+1</f>
        <v>6</v>
      </c>
      <c r="BH27" s="143" t="str">
        <f ca="1">"BF"&amp;(BG26+7)</f>
        <v>BF12</v>
      </c>
      <c r="BI27" s="143"/>
    </row>
    <row r="28" spans="1:61" ht="15.75" thickBot="1" x14ac:dyDescent="0.3">
      <c r="A28" s="40"/>
      <c r="B28" s="41"/>
      <c r="C28" s="41"/>
      <c r="D28" s="41"/>
      <c r="E28" s="41"/>
      <c r="F28" s="41">
        <v>6</v>
      </c>
      <c r="G28" s="41">
        <v>7</v>
      </c>
      <c r="H28" s="41">
        <v>8</v>
      </c>
      <c r="I28" s="41">
        <v>9</v>
      </c>
      <c r="J28" s="41"/>
      <c r="K28" s="41"/>
      <c r="L28" s="42"/>
      <c r="M28" s="35">
        <v>1</v>
      </c>
      <c r="N28" s="35">
        <v>2</v>
      </c>
      <c r="O28" s="43">
        <v>3</v>
      </c>
      <c r="P28" s="35"/>
      <c r="Q28" s="35"/>
      <c r="R28" s="35"/>
      <c r="S28" s="35"/>
      <c r="T28" s="35"/>
      <c r="U28" s="35"/>
      <c r="V28" s="35"/>
      <c r="W28" s="35"/>
      <c r="X28" s="44">
        <v>12</v>
      </c>
      <c r="Y28" s="45">
        <f t="shared" ca="1" si="0"/>
        <v>0</v>
      </c>
      <c r="Z28" s="41">
        <f t="shared" ca="1" si="1"/>
        <v>1</v>
      </c>
      <c r="AA28" s="35">
        <f t="shared" ca="1" si="2"/>
        <v>0</v>
      </c>
      <c r="AB28" s="44">
        <f t="shared" ca="1" si="3"/>
        <v>0</v>
      </c>
      <c r="AC28" s="40">
        <f t="shared" ca="1" si="4"/>
        <v>-1</v>
      </c>
      <c r="AD28" s="41">
        <f t="shared" ca="1" si="5"/>
        <v>1</v>
      </c>
      <c r="AE28" s="35">
        <f t="shared" ca="1" si="6"/>
        <v>0</v>
      </c>
      <c r="AF28" s="55">
        <f t="shared" ca="1" si="7"/>
        <v>0</v>
      </c>
      <c r="AG28" s="40">
        <f>Fish!C28*A28</f>
        <v>0</v>
      </c>
      <c r="AH28" s="41">
        <f>Fish!C28*M28</f>
        <v>0</v>
      </c>
      <c r="AI28" s="35">
        <f>Fish!C28*B28/2</f>
        <v>0</v>
      </c>
      <c r="AJ28" s="35">
        <f>Fish!C28*N28/2</f>
        <v>0</v>
      </c>
      <c r="AK28" s="41">
        <f>Fish!C28*C28/3</f>
        <v>0</v>
      </c>
      <c r="AL28" s="42">
        <f>Fish!C28*O28/3</f>
        <v>0</v>
      </c>
      <c r="AM28" s="97">
        <f>Fish!C28*D28/4</f>
        <v>0</v>
      </c>
      <c r="AN28" s="43">
        <f>Fish!C28*P28/4</f>
        <v>0</v>
      </c>
      <c r="AO28" s="41">
        <f>Fish!C28*E28/5</f>
        <v>0</v>
      </c>
      <c r="AP28" s="41">
        <f>Fish!C28*Q28/5</f>
        <v>0</v>
      </c>
      <c r="AQ28" s="35">
        <f>Fish!C28*F28/6</f>
        <v>0</v>
      </c>
      <c r="AR28" s="35">
        <f>Fish!C28*R28/6</f>
        <v>0</v>
      </c>
      <c r="AS28" s="41">
        <f>Fish!C28*G28/7</f>
        <v>0</v>
      </c>
      <c r="AT28" s="41">
        <f>Fish!C28*S28/7</f>
        <v>0</v>
      </c>
      <c r="AU28" s="35">
        <f>Fish!C28*H28/8</f>
        <v>0</v>
      </c>
      <c r="AV28" s="35">
        <f>Fish!C28*T28/8</f>
        <v>0</v>
      </c>
      <c r="AW28" s="41">
        <f>Fish!C28*I28/9</f>
        <v>0</v>
      </c>
      <c r="AX28" s="41">
        <f>Fish!C28*U28/9</f>
        <v>0</v>
      </c>
      <c r="AY28" s="35">
        <f>Fish!C28*J28/10</f>
        <v>0</v>
      </c>
      <c r="AZ28" s="35">
        <f>Fish!C28*V28/10</f>
        <v>0</v>
      </c>
      <c r="BA28" s="41">
        <f>Fish!C28*K28/11</f>
        <v>0</v>
      </c>
      <c r="BB28" s="41">
        <f>Fish!C28*W28/11</f>
        <v>0</v>
      </c>
      <c r="BC28" s="35">
        <f>Fish!C28*L28/12</f>
        <v>0</v>
      </c>
      <c r="BD28" s="44">
        <f>Fish!C28*X28/12</f>
        <v>0</v>
      </c>
      <c r="BF28" s="74" t="s">
        <v>210</v>
      </c>
      <c r="BG28" s="141">
        <v>1</v>
      </c>
      <c r="BH28" s="143">
        <f ca="1">INDIRECT(BH26)</f>
        <v>44</v>
      </c>
      <c r="BI28" s="143" t="str">
        <f ca="1">INDIRECT(BH27)</f>
        <v>May</v>
      </c>
    </row>
    <row r="29" spans="1:61" ht="15.75" thickBot="1" x14ac:dyDescent="0.3">
      <c r="A29" s="40">
        <v>1</v>
      </c>
      <c r="B29" s="41">
        <v>2</v>
      </c>
      <c r="C29" s="41">
        <v>3</v>
      </c>
      <c r="D29" s="41"/>
      <c r="E29" s="41"/>
      <c r="F29" s="41"/>
      <c r="G29" s="41"/>
      <c r="H29" s="41"/>
      <c r="I29" s="41"/>
      <c r="J29" s="41"/>
      <c r="K29" s="41"/>
      <c r="L29" s="42">
        <v>12</v>
      </c>
      <c r="M29" s="35"/>
      <c r="N29" s="35"/>
      <c r="O29" s="43"/>
      <c r="P29" s="35"/>
      <c r="Q29" s="35"/>
      <c r="R29" s="35">
        <v>6</v>
      </c>
      <c r="S29" s="35">
        <v>7</v>
      </c>
      <c r="T29" s="35">
        <v>8</v>
      </c>
      <c r="U29" s="35">
        <v>9</v>
      </c>
      <c r="V29" s="35"/>
      <c r="W29" s="35"/>
      <c r="X29" s="44"/>
      <c r="Y29" s="45">
        <f t="shared" ca="1" si="0"/>
        <v>0</v>
      </c>
      <c r="Z29" s="41">
        <f t="shared" ca="1" si="1"/>
        <v>0</v>
      </c>
      <c r="AA29" s="35">
        <f t="shared" ca="1" si="2"/>
        <v>0</v>
      </c>
      <c r="AB29" s="44">
        <f t="shared" ca="1" si="3"/>
        <v>1</v>
      </c>
      <c r="AC29" s="40">
        <f t="shared" ca="1" si="4"/>
        <v>0</v>
      </c>
      <c r="AD29" s="41">
        <f t="shared" ca="1" si="5"/>
        <v>0</v>
      </c>
      <c r="AE29" s="35">
        <f t="shared" ca="1" si="6"/>
        <v>-1</v>
      </c>
      <c r="AF29" s="55">
        <f t="shared" ca="1" si="7"/>
        <v>1</v>
      </c>
      <c r="AG29" s="40">
        <f>Fish!C29*A29</f>
        <v>0</v>
      </c>
      <c r="AH29" s="41">
        <f>Fish!C29*M29</f>
        <v>0</v>
      </c>
      <c r="AI29" s="35">
        <f>Fish!C29*B29/2</f>
        <v>0</v>
      </c>
      <c r="AJ29" s="35">
        <f>Fish!C29*N29/2</f>
        <v>0</v>
      </c>
      <c r="AK29" s="41">
        <f>Fish!C29*C29/3</f>
        <v>0</v>
      </c>
      <c r="AL29" s="42">
        <f>Fish!C29*O29/3</f>
        <v>0</v>
      </c>
      <c r="AM29" s="97">
        <f>Fish!C29*D29/4</f>
        <v>0</v>
      </c>
      <c r="AN29" s="43">
        <f>Fish!C29*P29/4</f>
        <v>0</v>
      </c>
      <c r="AO29" s="41">
        <f>Fish!C29*E29/5</f>
        <v>0</v>
      </c>
      <c r="AP29" s="41">
        <f>Fish!C29*Q29/5</f>
        <v>0</v>
      </c>
      <c r="AQ29" s="35">
        <f>Fish!C29*F29/6</f>
        <v>0</v>
      </c>
      <c r="AR29" s="35">
        <f>Fish!C29*R29/6</f>
        <v>0</v>
      </c>
      <c r="AS29" s="41">
        <f>Fish!C29*G29/7</f>
        <v>0</v>
      </c>
      <c r="AT29" s="41">
        <f>Fish!C29*S29/7</f>
        <v>0</v>
      </c>
      <c r="AU29" s="35">
        <f>Fish!C29*H29/8</f>
        <v>0</v>
      </c>
      <c r="AV29" s="35">
        <f>Fish!C29*T29/8</f>
        <v>0</v>
      </c>
      <c r="AW29" s="41">
        <f>Fish!C29*I29/9</f>
        <v>0</v>
      </c>
      <c r="AX29" s="41">
        <f>Fish!C29*U29/9</f>
        <v>0</v>
      </c>
      <c r="AY29" s="35">
        <f>Fish!C29*J29/10</f>
        <v>0</v>
      </c>
      <c r="AZ29" s="35">
        <f>Fish!C29*V29/10</f>
        <v>0</v>
      </c>
      <c r="BA29" s="41">
        <f>Fish!C29*K29/11</f>
        <v>0</v>
      </c>
      <c r="BB29" s="41">
        <f>Fish!C29*W29/11</f>
        <v>0</v>
      </c>
      <c r="BC29" s="35">
        <f>Fish!C29*L29/12</f>
        <v>0</v>
      </c>
      <c r="BD29" s="44">
        <f>Fish!C29*X29/12</f>
        <v>0</v>
      </c>
    </row>
    <row r="30" spans="1:61" x14ac:dyDescent="0.25">
      <c r="A30" s="40"/>
      <c r="B30" s="41"/>
      <c r="C30" s="41"/>
      <c r="D30" s="41">
        <v>4</v>
      </c>
      <c r="E30" s="41">
        <v>5</v>
      </c>
      <c r="F30" s="41">
        <v>6</v>
      </c>
      <c r="G30" s="41">
        <v>7</v>
      </c>
      <c r="H30" s="41">
        <v>8</v>
      </c>
      <c r="I30" s="41">
        <v>9</v>
      </c>
      <c r="J30" s="41">
        <v>10</v>
      </c>
      <c r="K30" s="41">
        <v>11</v>
      </c>
      <c r="L30" s="42"/>
      <c r="M30" s="35">
        <v>1</v>
      </c>
      <c r="N30" s="35">
        <v>2</v>
      </c>
      <c r="O30" s="43">
        <v>3</v>
      </c>
      <c r="P30" s="35">
        <v>4</v>
      </c>
      <c r="Q30" s="35">
        <v>5</v>
      </c>
      <c r="R30" s="35"/>
      <c r="S30" s="35"/>
      <c r="T30" s="35"/>
      <c r="U30" s="35"/>
      <c r="V30" s="35">
        <v>10</v>
      </c>
      <c r="W30" s="35">
        <v>11</v>
      </c>
      <c r="X30" s="44">
        <v>12</v>
      </c>
      <c r="Y30" s="45">
        <f t="shared" ca="1" si="0"/>
        <v>1</v>
      </c>
      <c r="Z30" s="41">
        <f t="shared" ca="1" si="1"/>
        <v>1</v>
      </c>
      <c r="AA30" s="35">
        <f t="shared" ca="1" si="2"/>
        <v>1</v>
      </c>
      <c r="AB30" s="44">
        <f t="shared" ca="1" si="3"/>
        <v>0</v>
      </c>
      <c r="AC30" s="40">
        <f t="shared" ca="1" si="4"/>
        <v>0</v>
      </c>
      <c r="AD30" s="41">
        <f t="shared" ca="1" si="5"/>
        <v>0</v>
      </c>
      <c r="AE30" s="35">
        <f t="shared" ca="1" si="6"/>
        <v>1</v>
      </c>
      <c r="AF30" s="55">
        <f t="shared" ca="1" si="7"/>
        <v>-1</v>
      </c>
      <c r="AG30" s="40">
        <f>Fish!C30*A30</f>
        <v>0</v>
      </c>
      <c r="AH30" s="41">
        <f>Fish!C30*M30</f>
        <v>0</v>
      </c>
      <c r="AI30" s="35">
        <f>Fish!C30*B30/2</f>
        <v>0</v>
      </c>
      <c r="AJ30" s="35">
        <f>Fish!C30*N30/2</f>
        <v>0</v>
      </c>
      <c r="AK30" s="41">
        <f>Fish!C30*C30/3</f>
        <v>0</v>
      </c>
      <c r="AL30" s="42">
        <f>Fish!C30*O30/3</f>
        <v>0</v>
      </c>
      <c r="AM30" s="97">
        <f>Fish!C30*D30/4</f>
        <v>0</v>
      </c>
      <c r="AN30" s="43">
        <f>Fish!C30*P30/4</f>
        <v>0</v>
      </c>
      <c r="AO30" s="41">
        <f>Fish!C30*E30/5</f>
        <v>0</v>
      </c>
      <c r="AP30" s="41">
        <f>Fish!C30*Q30/5</f>
        <v>0</v>
      </c>
      <c r="AQ30" s="35">
        <f>Fish!C30*F30/6</f>
        <v>0</v>
      </c>
      <c r="AR30" s="35">
        <f>Fish!C30*R30/6</f>
        <v>0</v>
      </c>
      <c r="AS30" s="41">
        <f>Fish!C30*G30/7</f>
        <v>0</v>
      </c>
      <c r="AT30" s="41">
        <f>Fish!C30*S30/7</f>
        <v>0</v>
      </c>
      <c r="AU30" s="35">
        <f>Fish!C30*H30/8</f>
        <v>0</v>
      </c>
      <c r="AV30" s="35">
        <f>Fish!C30*T30/8</f>
        <v>0</v>
      </c>
      <c r="AW30" s="41">
        <f>Fish!C30*I30/9</f>
        <v>0</v>
      </c>
      <c r="AX30" s="41">
        <f>Fish!C30*U30/9</f>
        <v>0</v>
      </c>
      <c r="AY30" s="35">
        <f>Fish!C30*J30/10</f>
        <v>0</v>
      </c>
      <c r="AZ30" s="35">
        <f>Fish!C30*V30/10</f>
        <v>0</v>
      </c>
      <c r="BA30" s="41">
        <f>Fish!C30*K30/11</f>
        <v>0</v>
      </c>
      <c r="BB30" s="41">
        <f>Fish!C30*W30/11</f>
        <v>0</v>
      </c>
      <c r="BC30" s="35">
        <f>Fish!C30*L30/12</f>
        <v>0</v>
      </c>
      <c r="BD30" s="44">
        <f>Fish!C30*X30/12</f>
        <v>0</v>
      </c>
      <c r="BF30" s="68" t="s">
        <v>244</v>
      </c>
      <c r="BG30" s="37">
        <f>SUM(AG2:AG81)</f>
        <v>0</v>
      </c>
      <c r="BH30" s="38">
        <f>COUNTIF(A2:A81,1)-BG30</f>
        <v>31</v>
      </c>
    </row>
    <row r="31" spans="1:61" x14ac:dyDescent="0.25">
      <c r="A31" s="40"/>
      <c r="B31" s="41"/>
      <c r="C31" s="41"/>
      <c r="D31" s="41">
        <v>4</v>
      </c>
      <c r="E31" s="41">
        <v>5</v>
      </c>
      <c r="F31" s="41">
        <v>6</v>
      </c>
      <c r="G31" s="41">
        <v>7</v>
      </c>
      <c r="H31" s="41">
        <v>8</v>
      </c>
      <c r="I31" s="41">
        <v>9</v>
      </c>
      <c r="J31" s="41"/>
      <c r="K31" s="41"/>
      <c r="L31" s="42"/>
      <c r="M31" s="35">
        <v>1</v>
      </c>
      <c r="N31" s="35">
        <v>2</v>
      </c>
      <c r="O31" s="43">
        <v>3</v>
      </c>
      <c r="P31" s="35">
        <v>4</v>
      </c>
      <c r="Q31" s="35">
        <v>5</v>
      </c>
      <c r="R31" s="35"/>
      <c r="S31" s="35"/>
      <c r="T31" s="35"/>
      <c r="U31" s="35"/>
      <c r="V31" s="35">
        <v>10</v>
      </c>
      <c r="W31" s="35">
        <v>11</v>
      </c>
      <c r="X31" s="44">
        <v>12</v>
      </c>
      <c r="Y31" s="45">
        <f t="shared" ca="1" si="0"/>
        <v>1</v>
      </c>
      <c r="Z31" s="41">
        <f t="shared" ca="1" si="1"/>
        <v>1</v>
      </c>
      <c r="AA31" s="35">
        <f t="shared" ca="1" si="2"/>
        <v>1</v>
      </c>
      <c r="AB31" s="44">
        <f t="shared" ca="1" si="3"/>
        <v>0</v>
      </c>
      <c r="AC31" s="40">
        <f t="shared" ca="1" si="4"/>
        <v>0</v>
      </c>
      <c r="AD31" s="41">
        <f t="shared" ca="1" si="5"/>
        <v>0</v>
      </c>
      <c r="AE31" s="35">
        <f t="shared" ca="1" si="6"/>
        <v>1</v>
      </c>
      <c r="AF31" s="55">
        <f t="shared" ca="1" si="7"/>
        <v>-1</v>
      </c>
      <c r="AG31" s="40">
        <f>Fish!C31*A31</f>
        <v>0</v>
      </c>
      <c r="AH31" s="41">
        <f>Fish!C31*M31</f>
        <v>0</v>
      </c>
      <c r="AI31" s="35">
        <f>Fish!C31*B31/2</f>
        <v>0</v>
      </c>
      <c r="AJ31" s="35">
        <f>Fish!C31*N31/2</f>
        <v>0</v>
      </c>
      <c r="AK31" s="41">
        <f>Fish!C31*C31/3</f>
        <v>0</v>
      </c>
      <c r="AL31" s="42">
        <f>Fish!C31*O31/3</f>
        <v>0</v>
      </c>
      <c r="AM31" s="97">
        <f>Fish!C31*D31/4</f>
        <v>0</v>
      </c>
      <c r="AN31" s="43">
        <f>Fish!C31*P31/4</f>
        <v>0</v>
      </c>
      <c r="AO31" s="41">
        <f>Fish!C31*E31/5</f>
        <v>0</v>
      </c>
      <c r="AP31" s="41">
        <f>Fish!C31*Q31/5</f>
        <v>0</v>
      </c>
      <c r="AQ31" s="35">
        <f>Fish!C31*F31/6</f>
        <v>0</v>
      </c>
      <c r="AR31" s="35">
        <f>Fish!C31*R31/6</f>
        <v>0</v>
      </c>
      <c r="AS31" s="41">
        <f>Fish!C31*G31/7</f>
        <v>0</v>
      </c>
      <c r="AT31" s="41">
        <f>Fish!C31*S31/7</f>
        <v>0</v>
      </c>
      <c r="AU31" s="35">
        <f>Fish!C31*H31/8</f>
        <v>0</v>
      </c>
      <c r="AV31" s="35">
        <f>Fish!C31*T31/8</f>
        <v>0</v>
      </c>
      <c r="AW31" s="41">
        <f>Fish!C31*I31/9</f>
        <v>0</v>
      </c>
      <c r="AX31" s="41">
        <f>Fish!C31*U31/9</f>
        <v>0</v>
      </c>
      <c r="AY31" s="35">
        <f>Fish!C31*J31/10</f>
        <v>0</v>
      </c>
      <c r="AZ31" s="35">
        <f>Fish!C31*V31/10</f>
        <v>0</v>
      </c>
      <c r="BA31" s="41">
        <f>Fish!C31*K31/11</f>
        <v>0</v>
      </c>
      <c r="BB31" s="41">
        <f>Fish!C31*W31/11</f>
        <v>0</v>
      </c>
      <c r="BC31" s="35">
        <f>Fish!C31*L31/12</f>
        <v>0</v>
      </c>
      <c r="BD31" s="44">
        <f>Fish!C31*X31/12</f>
        <v>0</v>
      </c>
      <c r="BF31" s="69" t="s">
        <v>245</v>
      </c>
      <c r="BG31" s="35">
        <f>SUM(AI2:AI81)</f>
        <v>0</v>
      </c>
      <c r="BH31" s="44">
        <f>COUNTIF(B2:B81,2)-BG31</f>
        <v>31</v>
      </c>
    </row>
    <row r="32" spans="1:61" x14ac:dyDescent="0.25">
      <c r="A32" s="40"/>
      <c r="B32" s="41"/>
      <c r="C32" s="41"/>
      <c r="D32" s="41">
        <v>4</v>
      </c>
      <c r="E32" s="41">
        <v>5</v>
      </c>
      <c r="F32" s="41">
        <v>6</v>
      </c>
      <c r="G32" s="41">
        <v>7</v>
      </c>
      <c r="H32" s="41">
        <v>8</v>
      </c>
      <c r="I32" s="41">
        <v>9</v>
      </c>
      <c r="J32" s="41"/>
      <c r="K32" s="41"/>
      <c r="L32" s="42"/>
      <c r="M32" s="35">
        <v>1</v>
      </c>
      <c r="N32" s="35">
        <v>2</v>
      </c>
      <c r="O32" s="43">
        <v>3</v>
      </c>
      <c r="P32" s="35"/>
      <c r="Q32" s="35"/>
      <c r="R32" s="35"/>
      <c r="S32" s="35"/>
      <c r="T32" s="35"/>
      <c r="U32" s="35"/>
      <c r="V32" s="35">
        <v>10</v>
      </c>
      <c r="W32" s="35">
        <v>11</v>
      </c>
      <c r="X32" s="44">
        <v>12</v>
      </c>
      <c r="Y32" s="45">
        <f t="shared" ca="1" si="0"/>
        <v>1</v>
      </c>
      <c r="Z32" s="41">
        <f t="shared" ca="1" si="1"/>
        <v>1</v>
      </c>
      <c r="AA32" s="35">
        <f t="shared" ca="1" si="2"/>
        <v>0</v>
      </c>
      <c r="AB32" s="44">
        <f t="shared" ca="1" si="3"/>
        <v>0</v>
      </c>
      <c r="AC32" s="40">
        <f t="shared" ca="1" si="4"/>
        <v>0</v>
      </c>
      <c r="AD32" s="41">
        <f t="shared" ca="1" si="5"/>
        <v>0</v>
      </c>
      <c r="AE32" s="35">
        <f t="shared" ca="1" si="6"/>
        <v>0</v>
      </c>
      <c r="AF32" s="55">
        <f t="shared" ca="1" si="7"/>
        <v>0</v>
      </c>
      <c r="AG32" s="40">
        <f>Fish!C32*A32</f>
        <v>0</v>
      </c>
      <c r="AH32" s="41">
        <f>Fish!C32*M32</f>
        <v>0</v>
      </c>
      <c r="AI32" s="35">
        <f>Fish!C32*B32/2</f>
        <v>0</v>
      </c>
      <c r="AJ32" s="35">
        <f>Fish!C32*N32/2</f>
        <v>0</v>
      </c>
      <c r="AK32" s="41">
        <f>Fish!C32*C32/3</f>
        <v>0</v>
      </c>
      <c r="AL32" s="42">
        <f>Fish!C32*O32/3</f>
        <v>0</v>
      </c>
      <c r="AM32" s="97">
        <f>Fish!C32*D32/4</f>
        <v>0</v>
      </c>
      <c r="AN32" s="43">
        <f>Fish!C32*P32/4</f>
        <v>0</v>
      </c>
      <c r="AO32" s="41">
        <f>Fish!C32*E32/5</f>
        <v>0</v>
      </c>
      <c r="AP32" s="41">
        <f>Fish!C32*Q32/5</f>
        <v>0</v>
      </c>
      <c r="AQ32" s="35">
        <f>Fish!C32*F32/6</f>
        <v>0</v>
      </c>
      <c r="AR32" s="35">
        <f>Fish!C32*R32/6</f>
        <v>0</v>
      </c>
      <c r="AS32" s="41">
        <f>Fish!C32*G32/7</f>
        <v>0</v>
      </c>
      <c r="AT32" s="41">
        <f>Fish!C32*S32/7</f>
        <v>0</v>
      </c>
      <c r="AU32" s="35">
        <f>Fish!C32*H32/8</f>
        <v>0</v>
      </c>
      <c r="AV32" s="35">
        <f>Fish!C32*T32/8</f>
        <v>0</v>
      </c>
      <c r="AW32" s="41">
        <f>Fish!C32*I32/9</f>
        <v>0</v>
      </c>
      <c r="AX32" s="41">
        <f>Fish!C32*U32/9</f>
        <v>0</v>
      </c>
      <c r="AY32" s="35">
        <f>Fish!C32*J32/10</f>
        <v>0</v>
      </c>
      <c r="AZ32" s="35">
        <f>Fish!C32*V32/10</f>
        <v>0</v>
      </c>
      <c r="BA32" s="41">
        <f>Fish!C32*K32/11</f>
        <v>0</v>
      </c>
      <c r="BB32" s="41">
        <f>Fish!C32*W32/11</f>
        <v>0</v>
      </c>
      <c r="BC32" s="35">
        <f>Fish!C32*L32/12</f>
        <v>0</v>
      </c>
      <c r="BD32" s="44">
        <f>Fish!C32*X32/12</f>
        <v>0</v>
      </c>
      <c r="BF32" s="69" t="s">
        <v>246</v>
      </c>
      <c r="BG32" s="35">
        <f>SUM(AK2:AK81)</f>
        <v>0</v>
      </c>
      <c r="BH32" s="44">
        <f>COUNTIF(C2:C81,3)-BG32</f>
        <v>35</v>
      </c>
    </row>
    <row r="33" spans="1:60" x14ac:dyDescent="0.25">
      <c r="A33" s="40"/>
      <c r="B33" s="41"/>
      <c r="C33" s="41"/>
      <c r="D33" s="41">
        <v>4</v>
      </c>
      <c r="E33" s="41">
        <v>5</v>
      </c>
      <c r="F33" s="41">
        <v>6</v>
      </c>
      <c r="G33" s="41">
        <v>7</v>
      </c>
      <c r="H33" s="41">
        <v>8</v>
      </c>
      <c r="I33" s="41">
        <v>9</v>
      </c>
      <c r="J33" s="41"/>
      <c r="K33" s="41"/>
      <c r="L33" s="42"/>
      <c r="M33" s="35">
        <v>1</v>
      </c>
      <c r="N33" s="35">
        <v>2</v>
      </c>
      <c r="O33" s="43">
        <v>3</v>
      </c>
      <c r="P33" s="35">
        <v>4</v>
      </c>
      <c r="Q33" s="35">
        <v>5</v>
      </c>
      <c r="R33" s="35"/>
      <c r="S33" s="35"/>
      <c r="T33" s="35"/>
      <c r="U33" s="35"/>
      <c r="V33" s="35">
        <v>10</v>
      </c>
      <c r="W33" s="35">
        <v>11</v>
      </c>
      <c r="X33" s="44">
        <v>12</v>
      </c>
      <c r="Y33" s="45">
        <f t="shared" ca="1" si="0"/>
        <v>1</v>
      </c>
      <c r="Z33" s="41">
        <f t="shared" ca="1" si="1"/>
        <v>1</v>
      </c>
      <c r="AA33" s="35">
        <f t="shared" ca="1" si="2"/>
        <v>1</v>
      </c>
      <c r="AB33" s="44">
        <f t="shared" ca="1" si="3"/>
        <v>0</v>
      </c>
      <c r="AC33" s="40">
        <f t="shared" ca="1" si="4"/>
        <v>0</v>
      </c>
      <c r="AD33" s="41">
        <f t="shared" ca="1" si="5"/>
        <v>0</v>
      </c>
      <c r="AE33" s="35">
        <f t="shared" ca="1" si="6"/>
        <v>1</v>
      </c>
      <c r="AF33" s="55">
        <f t="shared" ca="1" si="7"/>
        <v>-1</v>
      </c>
      <c r="AG33" s="40">
        <f>Fish!C33*A33</f>
        <v>0</v>
      </c>
      <c r="AH33" s="41">
        <f>Fish!C33*M33</f>
        <v>0</v>
      </c>
      <c r="AI33" s="35">
        <f>Fish!C33*B33/2</f>
        <v>0</v>
      </c>
      <c r="AJ33" s="35">
        <f>Fish!C33*N33/2</f>
        <v>0</v>
      </c>
      <c r="AK33" s="41">
        <f>Fish!C33*C33/3</f>
        <v>0</v>
      </c>
      <c r="AL33" s="42">
        <f>Fish!C33*O33/3</f>
        <v>0</v>
      </c>
      <c r="AM33" s="97">
        <f>Fish!C33*D33/4</f>
        <v>0</v>
      </c>
      <c r="AN33" s="43">
        <f>Fish!C33*P33/4</f>
        <v>0</v>
      </c>
      <c r="AO33" s="41">
        <f>Fish!C33*E33/5</f>
        <v>0</v>
      </c>
      <c r="AP33" s="41">
        <f>Fish!C33*Q33/5</f>
        <v>0</v>
      </c>
      <c r="AQ33" s="35">
        <f>Fish!C33*F33/6</f>
        <v>0</v>
      </c>
      <c r="AR33" s="35">
        <f>Fish!C33*R33/6</f>
        <v>0</v>
      </c>
      <c r="AS33" s="41">
        <f>Fish!C33*G33/7</f>
        <v>0</v>
      </c>
      <c r="AT33" s="41">
        <f>Fish!C33*S33/7</f>
        <v>0</v>
      </c>
      <c r="AU33" s="35">
        <f>Fish!C33*H33/8</f>
        <v>0</v>
      </c>
      <c r="AV33" s="35">
        <f>Fish!C33*T33/8</f>
        <v>0</v>
      </c>
      <c r="AW33" s="41">
        <f>Fish!C33*I33/9</f>
        <v>0</v>
      </c>
      <c r="AX33" s="41">
        <f>Fish!C33*U33/9</f>
        <v>0</v>
      </c>
      <c r="AY33" s="35">
        <f>Fish!C33*J33/10</f>
        <v>0</v>
      </c>
      <c r="AZ33" s="35">
        <f>Fish!C33*V33/10</f>
        <v>0</v>
      </c>
      <c r="BA33" s="41">
        <f>Fish!C33*K33/11</f>
        <v>0</v>
      </c>
      <c r="BB33" s="41">
        <f>Fish!C33*W33/11</f>
        <v>0</v>
      </c>
      <c r="BC33" s="35">
        <f>Fish!C33*L33/12</f>
        <v>0</v>
      </c>
      <c r="BD33" s="44">
        <f>Fish!C33*X33/12</f>
        <v>0</v>
      </c>
      <c r="BF33" s="69" t="s">
        <v>247</v>
      </c>
      <c r="BG33" s="35">
        <f>SUM(AM2:AM81)</f>
        <v>0</v>
      </c>
      <c r="BH33" s="44">
        <f>COUNTIF(D2:D81,4)-BG33</f>
        <v>39</v>
      </c>
    </row>
    <row r="34" spans="1:60" x14ac:dyDescent="0.25">
      <c r="A34" s="40"/>
      <c r="B34" s="41"/>
      <c r="C34" s="41"/>
      <c r="D34" s="41"/>
      <c r="E34" s="41"/>
      <c r="F34" s="41"/>
      <c r="G34" s="41">
        <v>7</v>
      </c>
      <c r="H34" s="41">
        <v>8</v>
      </c>
      <c r="I34" s="41"/>
      <c r="J34" s="41"/>
      <c r="K34" s="41"/>
      <c r="L34" s="42"/>
      <c r="M34" s="35">
        <v>1</v>
      </c>
      <c r="N34" s="35">
        <v>2</v>
      </c>
      <c r="O34" s="43"/>
      <c r="P34" s="35"/>
      <c r="Q34" s="35"/>
      <c r="R34" s="35"/>
      <c r="S34" s="35"/>
      <c r="T34" s="35"/>
      <c r="U34" s="35"/>
      <c r="V34" s="35"/>
      <c r="W34" s="35"/>
      <c r="X34" s="44"/>
      <c r="Y34" s="45">
        <f t="shared" ref="Y34:Y65" ca="1" si="9">IF(ISNUMBER(MATCH($BG$26,A34:L34,0)),1,0)</f>
        <v>0</v>
      </c>
      <c r="Z34" s="41">
        <f t="shared" ref="Z34:Z65" ca="1" si="10">IF(ISNUMBER(MATCH($BG$27,A34:L34,0)),1,0)</f>
        <v>0</v>
      </c>
      <c r="AA34" s="35">
        <f t="shared" ref="AA34:AA65" ca="1" si="11">IF(ISNUMBER(MATCH($BG$26,M34:X34,0)),1,0)</f>
        <v>0</v>
      </c>
      <c r="AB34" s="44">
        <f t="shared" ref="AB34:AB65" ca="1" si="12">IF(ISNUMBER(MATCH($BG$27,M34:X34,0)),1,0)</f>
        <v>0</v>
      </c>
      <c r="AC34" s="40">
        <f t="shared" ca="1" si="4"/>
        <v>0</v>
      </c>
      <c r="AD34" s="41">
        <f t="shared" ca="1" si="5"/>
        <v>0</v>
      </c>
      <c r="AE34" s="35">
        <f t="shared" ca="1" si="6"/>
        <v>0</v>
      </c>
      <c r="AF34" s="55">
        <f t="shared" ca="1" si="7"/>
        <v>0</v>
      </c>
      <c r="AG34" s="40">
        <f>Fish!C34*A34</f>
        <v>0</v>
      </c>
      <c r="AH34" s="41">
        <f>Fish!C34*M34</f>
        <v>0</v>
      </c>
      <c r="AI34" s="35">
        <f>Fish!C34*B34/2</f>
        <v>0</v>
      </c>
      <c r="AJ34" s="35">
        <f>Fish!C34*N34/2</f>
        <v>0</v>
      </c>
      <c r="AK34" s="41">
        <f>Fish!C34*C34/3</f>
        <v>0</v>
      </c>
      <c r="AL34" s="42">
        <f>Fish!C34*O34/3</f>
        <v>0</v>
      </c>
      <c r="AM34" s="97">
        <f>Fish!C34*D34/4</f>
        <v>0</v>
      </c>
      <c r="AN34" s="43">
        <f>Fish!C34*P34/4</f>
        <v>0</v>
      </c>
      <c r="AO34" s="41">
        <f>Fish!C34*E34/5</f>
        <v>0</v>
      </c>
      <c r="AP34" s="41">
        <f>Fish!C34*Q34/5</f>
        <v>0</v>
      </c>
      <c r="AQ34" s="35">
        <f>Fish!C34*F34/6</f>
        <v>0</v>
      </c>
      <c r="AR34" s="35">
        <f>Fish!C34*R34/6</f>
        <v>0</v>
      </c>
      <c r="AS34" s="41">
        <f>Fish!C34*G34/7</f>
        <v>0</v>
      </c>
      <c r="AT34" s="41">
        <f>Fish!C34*S34/7</f>
        <v>0</v>
      </c>
      <c r="AU34" s="35">
        <f>Fish!C34*H34/8</f>
        <v>0</v>
      </c>
      <c r="AV34" s="35">
        <f>Fish!C34*T34/8</f>
        <v>0</v>
      </c>
      <c r="AW34" s="41">
        <f>Fish!C34*I34/9</f>
        <v>0</v>
      </c>
      <c r="AX34" s="41">
        <f>Fish!C34*U34/9</f>
        <v>0</v>
      </c>
      <c r="AY34" s="35">
        <f>Fish!C34*J34/10</f>
        <v>0</v>
      </c>
      <c r="AZ34" s="35">
        <f>Fish!C34*V34/10</f>
        <v>0</v>
      </c>
      <c r="BA34" s="41">
        <f>Fish!C34*K34/11</f>
        <v>0</v>
      </c>
      <c r="BB34" s="41">
        <f>Fish!C34*W34/11</f>
        <v>0</v>
      </c>
      <c r="BC34" s="35">
        <f>Fish!C34*L34/12</f>
        <v>0</v>
      </c>
      <c r="BD34" s="44">
        <f>Fish!C34*X34/12</f>
        <v>0</v>
      </c>
      <c r="BF34" s="69" t="s">
        <v>248</v>
      </c>
      <c r="BG34" s="35">
        <f>SUM(AO2:AO81)</f>
        <v>0</v>
      </c>
      <c r="BH34" s="44">
        <f>COUNTIF(E2:E81,5)-BG34</f>
        <v>44</v>
      </c>
    </row>
    <row r="35" spans="1:60" ht="15.75" customHeight="1" x14ac:dyDescent="0.25">
      <c r="A35" s="40"/>
      <c r="B35" s="41"/>
      <c r="C35" s="41"/>
      <c r="D35" s="41">
        <v>4</v>
      </c>
      <c r="E35" s="41">
        <v>5</v>
      </c>
      <c r="F35" s="41">
        <v>6</v>
      </c>
      <c r="G35" s="41">
        <v>7</v>
      </c>
      <c r="H35" s="41">
        <v>8</v>
      </c>
      <c r="I35" s="41">
        <v>9</v>
      </c>
      <c r="J35" s="41">
        <v>10</v>
      </c>
      <c r="K35" s="41">
        <v>11</v>
      </c>
      <c r="L35" s="42"/>
      <c r="M35" s="35">
        <v>1</v>
      </c>
      <c r="N35" s="35">
        <v>2</v>
      </c>
      <c r="O35" s="43">
        <v>3</v>
      </c>
      <c r="P35" s="35">
        <v>4</v>
      </c>
      <c r="Q35" s="35">
        <v>5</v>
      </c>
      <c r="R35" s="35"/>
      <c r="S35" s="35"/>
      <c r="T35" s="35"/>
      <c r="U35" s="35"/>
      <c r="V35" s="35">
        <v>10</v>
      </c>
      <c r="W35" s="35">
        <v>11</v>
      </c>
      <c r="X35" s="44">
        <v>12</v>
      </c>
      <c r="Y35" s="45">
        <f t="shared" ca="1" si="9"/>
        <v>1</v>
      </c>
      <c r="Z35" s="41">
        <f t="shared" ca="1" si="10"/>
        <v>1</v>
      </c>
      <c r="AA35" s="35">
        <f t="shared" ca="1" si="11"/>
        <v>1</v>
      </c>
      <c r="AB35" s="44">
        <f t="shared" ca="1" si="12"/>
        <v>0</v>
      </c>
      <c r="AC35" s="40">
        <f t="shared" ca="1" si="4"/>
        <v>0</v>
      </c>
      <c r="AD35" s="41">
        <f t="shared" ca="1" si="5"/>
        <v>0</v>
      </c>
      <c r="AE35" s="35">
        <f t="shared" ca="1" si="6"/>
        <v>1</v>
      </c>
      <c r="AF35" s="55">
        <f t="shared" ca="1" si="7"/>
        <v>-1</v>
      </c>
      <c r="AG35" s="40">
        <f>Fish!C35*A35</f>
        <v>0</v>
      </c>
      <c r="AH35" s="41">
        <f>Fish!C35*M35</f>
        <v>0</v>
      </c>
      <c r="AI35" s="35">
        <f>Fish!C35*B35/2</f>
        <v>0</v>
      </c>
      <c r="AJ35" s="35">
        <f>Fish!C35*N35/2</f>
        <v>0</v>
      </c>
      <c r="AK35" s="41">
        <f>Fish!C35*C35/3</f>
        <v>0</v>
      </c>
      <c r="AL35" s="42">
        <f>Fish!C35*O35/3</f>
        <v>0</v>
      </c>
      <c r="AM35" s="97">
        <f>Fish!C35*D35/4</f>
        <v>0</v>
      </c>
      <c r="AN35" s="43">
        <f>Fish!C35*P35/4</f>
        <v>0</v>
      </c>
      <c r="AO35" s="41">
        <f>Fish!C35*E35/5</f>
        <v>0</v>
      </c>
      <c r="AP35" s="41">
        <f>Fish!C35*Q35/5</f>
        <v>0</v>
      </c>
      <c r="AQ35" s="35">
        <f>Fish!C35*F35/6</f>
        <v>0</v>
      </c>
      <c r="AR35" s="35">
        <f>Fish!C35*R35/6</f>
        <v>0</v>
      </c>
      <c r="AS35" s="41">
        <f>Fish!C35*G35/7</f>
        <v>0</v>
      </c>
      <c r="AT35" s="41">
        <f>Fish!C35*S35/7</f>
        <v>0</v>
      </c>
      <c r="AU35" s="35">
        <f>Fish!C35*H35/8</f>
        <v>0</v>
      </c>
      <c r="AV35" s="35">
        <f>Fish!C35*T35/8</f>
        <v>0</v>
      </c>
      <c r="AW35" s="41">
        <f>Fish!C35*I35/9</f>
        <v>0</v>
      </c>
      <c r="AX35" s="41">
        <f>Fish!C35*U35/9</f>
        <v>0</v>
      </c>
      <c r="AY35" s="35">
        <f>Fish!C35*J35/10</f>
        <v>0</v>
      </c>
      <c r="AZ35" s="35">
        <f>Fish!C35*V35/10</f>
        <v>0</v>
      </c>
      <c r="BA35" s="41">
        <f>Fish!C35*K35/11</f>
        <v>0</v>
      </c>
      <c r="BB35" s="41">
        <f>Fish!C35*W35/11</f>
        <v>0</v>
      </c>
      <c r="BC35" s="35">
        <f>Fish!C35*L35/12</f>
        <v>0</v>
      </c>
      <c r="BD35" s="44">
        <f>Fish!C35*X35/12</f>
        <v>0</v>
      </c>
      <c r="BF35" s="69" t="s">
        <v>249</v>
      </c>
      <c r="BG35" s="35">
        <f>SUM(AQ2:AQ81)</f>
        <v>0</v>
      </c>
      <c r="BH35" s="44">
        <f>COUNTIF(F2:F81,6)-BG35</f>
        <v>55</v>
      </c>
    </row>
    <row r="36" spans="1:60" ht="15.75" customHeight="1" x14ac:dyDescent="0.25">
      <c r="A36" s="40">
        <v>1</v>
      </c>
      <c r="B36" s="41">
        <v>2</v>
      </c>
      <c r="C36" s="41"/>
      <c r="D36" s="41"/>
      <c r="E36" s="41"/>
      <c r="F36" s="41"/>
      <c r="G36" s="41"/>
      <c r="H36" s="41"/>
      <c r="I36" s="41"/>
      <c r="J36" s="41"/>
      <c r="K36" s="41">
        <v>11</v>
      </c>
      <c r="L36" s="42">
        <v>12</v>
      </c>
      <c r="M36" s="35"/>
      <c r="N36" s="35"/>
      <c r="O36" s="43"/>
      <c r="P36" s="35"/>
      <c r="Q36" s="35">
        <v>5</v>
      </c>
      <c r="R36" s="35">
        <v>6</v>
      </c>
      <c r="S36" s="35">
        <v>7</v>
      </c>
      <c r="T36" s="35">
        <v>8</v>
      </c>
      <c r="U36" s="35"/>
      <c r="V36" s="35"/>
      <c r="W36" s="35"/>
      <c r="X36" s="44"/>
      <c r="Y36" s="45">
        <f t="shared" ca="1" si="9"/>
        <v>0</v>
      </c>
      <c r="Z36" s="41">
        <f t="shared" ca="1" si="10"/>
        <v>0</v>
      </c>
      <c r="AA36" s="35">
        <f t="shared" ca="1" si="11"/>
        <v>1</v>
      </c>
      <c r="AB36" s="44">
        <f t="shared" ca="1" si="12"/>
        <v>1</v>
      </c>
      <c r="AC36" s="40">
        <f t="shared" ca="1" si="4"/>
        <v>0</v>
      </c>
      <c r="AD36" s="41">
        <f t="shared" ca="1" si="5"/>
        <v>0</v>
      </c>
      <c r="AE36" s="35">
        <f t="shared" ca="1" si="6"/>
        <v>0</v>
      </c>
      <c r="AF36" s="55">
        <f t="shared" ca="1" si="7"/>
        <v>0</v>
      </c>
      <c r="AG36" s="40">
        <f>Fish!C36*A36</f>
        <v>0</v>
      </c>
      <c r="AH36" s="41">
        <f>Fish!C36*M36</f>
        <v>0</v>
      </c>
      <c r="AI36" s="35">
        <f>Fish!C36*B36/2</f>
        <v>0</v>
      </c>
      <c r="AJ36" s="35">
        <f>Fish!C36*N36/2</f>
        <v>0</v>
      </c>
      <c r="AK36" s="41">
        <f>Fish!C36*C36/3</f>
        <v>0</v>
      </c>
      <c r="AL36" s="42">
        <f>Fish!C36*O36/3</f>
        <v>0</v>
      </c>
      <c r="AM36" s="97">
        <f>Fish!C36*D36/4</f>
        <v>0</v>
      </c>
      <c r="AN36" s="43">
        <f>Fish!C36*P36/4</f>
        <v>0</v>
      </c>
      <c r="AO36" s="41">
        <f>Fish!C36*E36/5</f>
        <v>0</v>
      </c>
      <c r="AP36" s="41">
        <f>Fish!C36*Q36/5</f>
        <v>0</v>
      </c>
      <c r="AQ36" s="35">
        <f>Fish!C36*F36/6</f>
        <v>0</v>
      </c>
      <c r="AR36" s="35">
        <f>Fish!C36*R36/6</f>
        <v>0</v>
      </c>
      <c r="AS36" s="41">
        <f>Fish!C36*G36/7</f>
        <v>0</v>
      </c>
      <c r="AT36" s="41">
        <f>Fish!C36*S36/7</f>
        <v>0</v>
      </c>
      <c r="AU36" s="35">
        <f>Fish!C36*H36/8</f>
        <v>0</v>
      </c>
      <c r="AV36" s="35">
        <f>Fish!C36*T36/8</f>
        <v>0</v>
      </c>
      <c r="AW36" s="41">
        <f>Fish!C36*I36/9</f>
        <v>0</v>
      </c>
      <c r="AX36" s="41">
        <f>Fish!C36*U36/9</f>
        <v>0</v>
      </c>
      <c r="AY36" s="35">
        <f>Fish!C36*J36/10</f>
        <v>0</v>
      </c>
      <c r="AZ36" s="35">
        <f>Fish!C36*V36/10</f>
        <v>0</v>
      </c>
      <c r="BA36" s="41">
        <f>Fish!C36*K36/11</f>
        <v>0</v>
      </c>
      <c r="BB36" s="41">
        <f>Fish!C36*W36/11</f>
        <v>0</v>
      </c>
      <c r="BC36" s="35">
        <f>Fish!C36*L36/12</f>
        <v>0</v>
      </c>
      <c r="BD36" s="44">
        <f>Fish!C36*X36/12</f>
        <v>0</v>
      </c>
      <c r="BF36" s="69" t="s">
        <v>250</v>
      </c>
      <c r="BG36" s="35">
        <f>SUM(AS2:AS81)</f>
        <v>0</v>
      </c>
      <c r="BH36" s="44">
        <f>COUNTIF(G2:G81,7)-BG36</f>
        <v>58</v>
      </c>
    </row>
    <row r="37" spans="1:60" ht="15.75" customHeight="1" x14ac:dyDescent="0.25">
      <c r="A37" s="40"/>
      <c r="B37" s="41"/>
      <c r="C37" s="41"/>
      <c r="D37" s="41"/>
      <c r="E37" s="41"/>
      <c r="F37" s="41"/>
      <c r="G37" s="41">
        <v>7</v>
      </c>
      <c r="H37" s="41">
        <v>8</v>
      </c>
      <c r="I37" s="41">
        <v>9</v>
      </c>
      <c r="J37" s="41"/>
      <c r="K37" s="41"/>
      <c r="L37" s="42"/>
      <c r="M37" s="35">
        <v>1</v>
      </c>
      <c r="N37" s="35">
        <v>2</v>
      </c>
      <c r="O37" s="43">
        <v>3</v>
      </c>
      <c r="P37" s="35"/>
      <c r="Q37" s="35"/>
      <c r="R37" s="35"/>
      <c r="S37" s="35"/>
      <c r="T37" s="35"/>
      <c r="U37" s="35"/>
      <c r="V37" s="35"/>
      <c r="W37" s="35"/>
      <c r="X37" s="44"/>
      <c r="Y37" s="45">
        <f t="shared" ca="1" si="9"/>
        <v>0</v>
      </c>
      <c r="Z37" s="41">
        <f t="shared" ca="1" si="10"/>
        <v>0</v>
      </c>
      <c r="AA37" s="35">
        <f t="shared" ca="1" si="11"/>
        <v>0</v>
      </c>
      <c r="AB37" s="44">
        <f t="shared" ca="1" si="12"/>
        <v>0</v>
      </c>
      <c r="AC37" s="40">
        <f t="shared" ca="1" si="4"/>
        <v>0</v>
      </c>
      <c r="AD37" s="41">
        <f t="shared" ca="1" si="5"/>
        <v>0</v>
      </c>
      <c r="AE37" s="35">
        <f t="shared" ca="1" si="6"/>
        <v>0</v>
      </c>
      <c r="AF37" s="55">
        <f t="shared" ca="1" si="7"/>
        <v>0</v>
      </c>
      <c r="AG37" s="40">
        <f>Fish!C37*A37</f>
        <v>0</v>
      </c>
      <c r="AH37" s="41">
        <f>Fish!C37*M37</f>
        <v>0</v>
      </c>
      <c r="AI37" s="35">
        <f>Fish!C37*B37/2</f>
        <v>0</v>
      </c>
      <c r="AJ37" s="35">
        <f>Fish!C37*N37/2</f>
        <v>0</v>
      </c>
      <c r="AK37" s="41">
        <f>Fish!C37*C37/3</f>
        <v>0</v>
      </c>
      <c r="AL37" s="42">
        <f>Fish!C37*O37/3</f>
        <v>0</v>
      </c>
      <c r="AM37" s="97">
        <f>Fish!C37*D37/4</f>
        <v>0</v>
      </c>
      <c r="AN37" s="43">
        <f>Fish!C37*P37/4</f>
        <v>0</v>
      </c>
      <c r="AO37" s="41">
        <f>Fish!C37*E37/5</f>
        <v>0</v>
      </c>
      <c r="AP37" s="41">
        <f>Fish!C37*Q37/5</f>
        <v>0</v>
      </c>
      <c r="AQ37" s="35">
        <f>Fish!C37*F37/6</f>
        <v>0</v>
      </c>
      <c r="AR37" s="35">
        <f>Fish!C37*R37/6</f>
        <v>0</v>
      </c>
      <c r="AS37" s="41">
        <f>Fish!C37*G37/7</f>
        <v>0</v>
      </c>
      <c r="AT37" s="41">
        <f>Fish!C37*S37/7</f>
        <v>0</v>
      </c>
      <c r="AU37" s="35">
        <f>Fish!C37*H37/8</f>
        <v>0</v>
      </c>
      <c r="AV37" s="35">
        <f>Fish!C37*T37/8</f>
        <v>0</v>
      </c>
      <c r="AW37" s="41">
        <f>Fish!C37*I37/9</f>
        <v>0</v>
      </c>
      <c r="AX37" s="41">
        <f>Fish!C37*U37/9</f>
        <v>0</v>
      </c>
      <c r="AY37" s="35">
        <f>Fish!C37*J37/10</f>
        <v>0</v>
      </c>
      <c r="AZ37" s="35">
        <f>Fish!C37*V37/10</f>
        <v>0</v>
      </c>
      <c r="BA37" s="41">
        <f>Fish!C37*K37/11</f>
        <v>0</v>
      </c>
      <c r="BB37" s="41">
        <f>Fish!C37*W37/11</f>
        <v>0</v>
      </c>
      <c r="BC37" s="35">
        <f>Fish!C37*L37/12</f>
        <v>0</v>
      </c>
      <c r="BD37" s="44">
        <f>Fish!C37*X37/12</f>
        <v>0</v>
      </c>
      <c r="BF37" s="69" t="s">
        <v>251</v>
      </c>
      <c r="BG37" s="35">
        <f>SUM(AU2:AU81)</f>
        <v>0</v>
      </c>
      <c r="BH37" s="44">
        <f>COUNTIF(H2:H81,8)-BG37</f>
        <v>60</v>
      </c>
    </row>
    <row r="38" spans="1:60" x14ac:dyDescent="0.25">
      <c r="A38" s="40">
        <v>1</v>
      </c>
      <c r="B38" s="41">
        <v>2</v>
      </c>
      <c r="C38" s="41">
        <v>3</v>
      </c>
      <c r="D38" s="41">
        <v>4</v>
      </c>
      <c r="E38" s="41">
        <v>5</v>
      </c>
      <c r="F38" s="41">
        <v>6</v>
      </c>
      <c r="G38" s="41">
        <v>7</v>
      </c>
      <c r="H38" s="41">
        <v>8</v>
      </c>
      <c r="I38" s="41">
        <v>9</v>
      </c>
      <c r="J38" s="41">
        <v>10</v>
      </c>
      <c r="K38" s="41">
        <v>11</v>
      </c>
      <c r="L38" s="42">
        <v>12</v>
      </c>
      <c r="M38" s="35">
        <v>1</v>
      </c>
      <c r="N38" s="35">
        <v>2</v>
      </c>
      <c r="O38" s="43">
        <v>3</v>
      </c>
      <c r="P38" s="35">
        <v>4</v>
      </c>
      <c r="Q38" s="35">
        <v>5</v>
      </c>
      <c r="R38" s="35">
        <v>6</v>
      </c>
      <c r="S38" s="35">
        <v>7</v>
      </c>
      <c r="T38" s="35">
        <v>8</v>
      </c>
      <c r="U38" s="35">
        <v>9</v>
      </c>
      <c r="V38" s="35">
        <v>10</v>
      </c>
      <c r="W38" s="35">
        <v>11</v>
      </c>
      <c r="X38" s="44">
        <v>12</v>
      </c>
      <c r="Y38" s="45">
        <f t="shared" ca="1" si="9"/>
        <v>1</v>
      </c>
      <c r="Z38" s="41">
        <f t="shared" ca="1" si="10"/>
        <v>1</v>
      </c>
      <c r="AA38" s="35">
        <f t="shared" ca="1" si="11"/>
        <v>1</v>
      </c>
      <c r="AB38" s="44">
        <f t="shared" ca="1" si="12"/>
        <v>1</v>
      </c>
      <c r="AC38" s="40">
        <f t="shared" ca="1" si="4"/>
        <v>0</v>
      </c>
      <c r="AD38" s="41">
        <f t="shared" ca="1" si="5"/>
        <v>0</v>
      </c>
      <c r="AE38" s="35">
        <f t="shared" ca="1" si="6"/>
        <v>0</v>
      </c>
      <c r="AF38" s="55">
        <f t="shared" ca="1" si="7"/>
        <v>0</v>
      </c>
      <c r="AG38" s="40">
        <f>Fish!C38*A38</f>
        <v>0</v>
      </c>
      <c r="AH38" s="41">
        <f>Fish!C38*M38</f>
        <v>0</v>
      </c>
      <c r="AI38" s="35">
        <f>Fish!C38*B38/2</f>
        <v>0</v>
      </c>
      <c r="AJ38" s="35">
        <f>Fish!C38*N38/2</f>
        <v>0</v>
      </c>
      <c r="AK38" s="41">
        <f>Fish!C38*C38/3</f>
        <v>0</v>
      </c>
      <c r="AL38" s="42">
        <f>Fish!C38*O38/3</f>
        <v>0</v>
      </c>
      <c r="AM38" s="97">
        <f>Fish!C38*D38/4</f>
        <v>0</v>
      </c>
      <c r="AN38" s="43">
        <f>Fish!C38*P38/4</f>
        <v>0</v>
      </c>
      <c r="AO38" s="41">
        <f>Fish!C38*E38/5</f>
        <v>0</v>
      </c>
      <c r="AP38" s="41">
        <f>Fish!C38*Q38/5</f>
        <v>0</v>
      </c>
      <c r="AQ38" s="35">
        <f>Fish!C38*F38/6</f>
        <v>0</v>
      </c>
      <c r="AR38" s="35">
        <f>Fish!C38*R38/6</f>
        <v>0</v>
      </c>
      <c r="AS38" s="41">
        <f>Fish!C38*G38/7</f>
        <v>0</v>
      </c>
      <c r="AT38" s="41">
        <f>Fish!C38*S38/7</f>
        <v>0</v>
      </c>
      <c r="AU38" s="35">
        <f>Fish!C38*H38/8</f>
        <v>0</v>
      </c>
      <c r="AV38" s="35">
        <f>Fish!C38*T38/8</f>
        <v>0</v>
      </c>
      <c r="AW38" s="41">
        <f>Fish!C38*I38/9</f>
        <v>0</v>
      </c>
      <c r="AX38" s="41">
        <f>Fish!C38*U38/9</f>
        <v>0</v>
      </c>
      <c r="AY38" s="35">
        <f>Fish!C38*J38/10</f>
        <v>0</v>
      </c>
      <c r="AZ38" s="35">
        <f>Fish!C38*V38/10</f>
        <v>0</v>
      </c>
      <c r="BA38" s="41">
        <f>Fish!C38*K38/11</f>
        <v>0</v>
      </c>
      <c r="BB38" s="41">
        <f>Fish!C38*W38/11</f>
        <v>0</v>
      </c>
      <c r="BC38" s="35">
        <f>Fish!C38*L38/12</f>
        <v>0</v>
      </c>
      <c r="BD38" s="44">
        <f>Fish!C38*X38/12</f>
        <v>0</v>
      </c>
      <c r="BF38" s="69" t="s">
        <v>252</v>
      </c>
      <c r="BG38" s="35">
        <f>SUM(AW2:AW81)</f>
        <v>0</v>
      </c>
      <c r="BH38" s="44">
        <f>COUNTIF(I2:I81,9)-BG38</f>
        <v>63</v>
      </c>
    </row>
    <row r="39" spans="1:60" x14ac:dyDescent="0.25">
      <c r="A39" s="40">
        <v>1</v>
      </c>
      <c r="B39" s="41">
        <v>2</v>
      </c>
      <c r="C39" s="41">
        <v>3</v>
      </c>
      <c r="D39" s="41">
        <v>4</v>
      </c>
      <c r="E39" s="41">
        <v>5</v>
      </c>
      <c r="F39" s="41">
        <v>6</v>
      </c>
      <c r="G39" s="41">
        <v>7</v>
      </c>
      <c r="H39" s="41">
        <v>8</v>
      </c>
      <c r="I39" s="41">
        <v>9</v>
      </c>
      <c r="J39" s="41">
        <v>10</v>
      </c>
      <c r="K39" s="41">
        <v>11</v>
      </c>
      <c r="L39" s="42">
        <v>12</v>
      </c>
      <c r="M39" s="35">
        <v>1</v>
      </c>
      <c r="N39" s="35">
        <v>2</v>
      </c>
      <c r="O39" s="43">
        <v>3</v>
      </c>
      <c r="P39" s="35">
        <v>4</v>
      </c>
      <c r="Q39" s="35">
        <v>5</v>
      </c>
      <c r="R39" s="35">
        <v>6</v>
      </c>
      <c r="S39" s="35">
        <v>7</v>
      </c>
      <c r="T39" s="35">
        <v>8</v>
      </c>
      <c r="U39" s="35">
        <v>9</v>
      </c>
      <c r="V39" s="35">
        <v>10</v>
      </c>
      <c r="W39" s="35">
        <v>11</v>
      </c>
      <c r="X39" s="44">
        <v>12</v>
      </c>
      <c r="Y39" s="45">
        <f t="shared" ca="1" si="9"/>
        <v>1</v>
      </c>
      <c r="Z39" s="41">
        <f t="shared" ca="1" si="10"/>
        <v>1</v>
      </c>
      <c r="AA39" s="35">
        <f t="shared" ca="1" si="11"/>
        <v>1</v>
      </c>
      <c r="AB39" s="44">
        <f t="shared" ca="1" si="12"/>
        <v>1</v>
      </c>
      <c r="AC39" s="40">
        <f t="shared" ca="1" si="4"/>
        <v>0</v>
      </c>
      <c r="AD39" s="41">
        <f t="shared" ca="1" si="5"/>
        <v>0</v>
      </c>
      <c r="AE39" s="35">
        <f t="shared" ca="1" si="6"/>
        <v>0</v>
      </c>
      <c r="AF39" s="55">
        <f t="shared" ca="1" si="7"/>
        <v>0</v>
      </c>
      <c r="AG39" s="40">
        <f>Fish!C39*A39</f>
        <v>0</v>
      </c>
      <c r="AH39" s="41">
        <f>Fish!C39*M39</f>
        <v>0</v>
      </c>
      <c r="AI39" s="35">
        <f>Fish!C39*B39/2</f>
        <v>0</v>
      </c>
      <c r="AJ39" s="35">
        <f>Fish!C39*N39/2</f>
        <v>0</v>
      </c>
      <c r="AK39" s="41">
        <f>Fish!C39*C39/3</f>
        <v>0</v>
      </c>
      <c r="AL39" s="42">
        <f>Fish!C39*O39/3</f>
        <v>0</v>
      </c>
      <c r="AM39" s="97">
        <f>Fish!C39*D39/4</f>
        <v>0</v>
      </c>
      <c r="AN39" s="43">
        <f>Fish!C39*P39/4</f>
        <v>0</v>
      </c>
      <c r="AO39" s="41">
        <f>Fish!C39*E39/5</f>
        <v>0</v>
      </c>
      <c r="AP39" s="41">
        <f>Fish!C39*Q39/5</f>
        <v>0</v>
      </c>
      <c r="AQ39" s="35">
        <f>Fish!C39*F39/6</f>
        <v>0</v>
      </c>
      <c r="AR39" s="35">
        <f>Fish!C39*R39/6</f>
        <v>0</v>
      </c>
      <c r="AS39" s="41">
        <f>Fish!C39*G39/7</f>
        <v>0</v>
      </c>
      <c r="AT39" s="41">
        <f>Fish!C39*S39/7</f>
        <v>0</v>
      </c>
      <c r="AU39" s="35">
        <f>Fish!C39*H39/8</f>
        <v>0</v>
      </c>
      <c r="AV39" s="35">
        <f>Fish!C39*T39/8</f>
        <v>0</v>
      </c>
      <c r="AW39" s="41">
        <f>Fish!C39*I39/9</f>
        <v>0</v>
      </c>
      <c r="AX39" s="41">
        <f>Fish!C39*U39/9</f>
        <v>0</v>
      </c>
      <c r="AY39" s="35">
        <f>Fish!C39*J39/10</f>
        <v>0</v>
      </c>
      <c r="AZ39" s="35">
        <f>Fish!C39*V39/10</f>
        <v>0</v>
      </c>
      <c r="BA39" s="41">
        <f>Fish!C39*K39/11</f>
        <v>0</v>
      </c>
      <c r="BB39" s="41">
        <f>Fish!C39*W39/11</f>
        <v>0</v>
      </c>
      <c r="BC39" s="35">
        <f>Fish!C39*L39/12</f>
        <v>0</v>
      </c>
      <c r="BD39" s="44">
        <f>Fish!C39*X39/12</f>
        <v>0</v>
      </c>
      <c r="BF39" s="69" t="s">
        <v>253</v>
      </c>
      <c r="BG39" s="35">
        <f>SUM(AY2:AY81)</f>
        <v>0</v>
      </c>
      <c r="BH39" s="44">
        <f>COUNTIF(J2:J81,10)-BG39</f>
        <v>42</v>
      </c>
    </row>
    <row r="40" spans="1:60" ht="15.75" customHeight="1" x14ac:dyDescent="0.25">
      <c r="A40" s="40"/>
      <c r="B40" s="41"/>
      <c r="C40" s="41">
        <v>3</v>
      </c>
      <c r="D40" s="41">
        <v>4</v>
      </c>
      <c r="E40" s="41">
        <v>5</v>
      </c>
      <c r="F40" s="41">
        <v>6</v>
      </c>
      <c r="G40" s="41">
        <v>7</v>
      </c>
      <c r="H40" s="41">
        <v>8</v>
      </c>
      <c r="I40" s="41">
        <v>9</v>
      </c>
      <c r="J40" s="41">
        <v>10</v>
      </c>
      <c r="K40" s="41">
        <v>11</v>
      </c>
      <c r="L40" s="42"/>
      <c r="M40" s="35">
        <v>1</v>
      </c>
      <c r="N40" s="35">
        <v>2</v>
      </c>
      <c r="O40" s="43">
        <v>3</v>
      </c>
      <c r="P40" s="35">
        <v>4</v>
      </c>
      <c r="Q40" s="35">
        <v>5</v>
      </c>
      <c r="R40" s="35"/>
      <c r="S40" s="35"/>
      <c r="T40" s="35"/>
      <c r="U40" s="35">
        <v>9</v>
      </c>
      <c r="V40" s="35">
        <v>10</v>
      </c>
      <c r="W40" s="35">
        <v>11</v>
      </c>
      <c r="X40" s="44">
        <v>12</v>
      </c>
      <c r="Y40" s="45">
        <f t="shared" ca="1" si="9"/>
        <v>1</v>
      </c>
      <c r="Z40" s="41">
        <f t="shared" ca="1" si="10"/>
        <v>1</v>
      </c>
      <c r="AA40" s="35">
        <f t="shared" ca="1" si="11"/>
        <v>1</v>
      </c>
      <c r="AB40" s="44">
        <f t="shared" ca="1" si="12"/>
        <v>0</v>
      </c>
      <c r="AC40" s="40">
        <f t="shared" ca="1" si="4"/>
        <v>0</v>
      </c>
      <c r="AD40" s="41">
        <f t="shared" ca="1" si="5"/>
        <v>0</v>
      </c>
      <c r="AE40" s="35">
        <f t="shared" ca="1" si="6"/>
        <v>1</v>
      </c>
      <c r="AF40" s="55">
        <f t="shared" ca="1" si="7"/>
        <v>-1</v>
      </c>
      <c r="AG40" s="40">
        <f>Fish!C40*A40</f>
        <v>0</v>
      </c>
      <c r="AH40" s="41">
        <f>Fish!C40*M40</f>
        <v>0</v>
      </c>
      <c r="AI40" s="35">
        <f>Fish!C40*B40/2</f>
        <v>0</v>
      </c>
      <c r="AJ40" s="35">
        <f>Fish!C40*N40/2</f>
        <v>0</v>
      </c>
      <c r="AK40" s="41">
        <f>Fish!C40*C40/3</f>
        <v>0</v>
      </c>
      <c r="AL40" s="42">
        <f>Fish!C40*O40/3</f>
        <v>0</v>
      </c>
      <c r="AM40" s="97">
        <f>Fish!C40*D40/4</f>
        <v>0</v>
      </c>
      <c r="AN40" s="43">
        <f>Fish!C40*P40/4</f>
        <v>0</v>
      </c>
      <c r="AO40" s="41">
        <f>Fish!C40*E40/5</f>
        <v>0</v>
      </c>
      <c r="AP40" s="41">
        <f>Fish!C40*Q40/5</f>
        <v>0</v>
      </c>
      <c r="AQ40" s="35">
        <f>Fish!C40*F40/6</f>
        <v>0</v>
      </c>
      <c r="AR40" s="35">
        <f>Fish!C40*R40/6</f>
        <v>0</v>
      </c>
      <c r="AS40" s="41">
        <f>Fish!C40*G40/7</f>
        <v>0</v>
      </c>
      <c r="AT40" s="41">
        <f>Fish!C40*S40/7</f>
        <v>0</v>
      </c>
      <c r="AU40" s="35">
        <f>Fish!C40*H40/8</f>
        <v>0</v>
      </c>
      <c r="AV40" s="35">
        <f>Fish!C40*T40/8</f>
        <v>0</v>
      </c>
      <c r="AW40" s="41">
        <f>Fish!C40*I40/9</f>
        <v>0</v>
      </c>
      <c r="AX40" s="41">
        <f>Fish!C40*U40/9</f>
        <v>0</v>
      </c>
      <c r="AY40" s="35">
        <f>Fish!C40*J40/10</f>
        <v>0</v>
      </c>
      <c r="AZ40" s="35">
        <f>Fish!C40*V40/10</f>
        <v>0</v>
      </c>
      <c r="BA40" s="41">
        <f>Fish!C40*K40/11</f>
        <v>0</v>
      </c>
      <c r="BB40" s="41">
        <f>Fish!C40*W40/11</f>
        <v>0</v>
      </c>
      <c r="BC40" s="35">
        <f>Fish!C40*L40/12</f>
        <v>0</v>
      </c>
      <c r="BD40" s="44">
        <f>Fish!C40*X40/12</f>
        <v>0</v>
      </c>
      <c r="BF40" s="69" t="s">
        <v>254</v>
      </c>
      <c r="BG40" s="35">
        <f>SUM(BA2:BA81)</f>
        <v>0</v>
      </c>
      <c r="BH40" s="44">
        <f>COUNTIF(K2:K81,11)-BG40</f>
        <v>37</v>
      </c>
    </row>
    <row r="41" spans="1:60" ht="15.75" customHeight="1" thickBot="1" x14ac:dyDescent="0.3">
      <c r="A41" s="40">
        <v>1</v>
      </c>
      <c r="B41" s="41">
        <v>2</v>
      </c>
      <c r="C41" s="41">
        <v>3</v>
      </c>
      <c r="D41" s="41">
        <v>4</v>
      </c>
      <c r="E41" s="41">
        <v>5</v>
      </c>
      <c r="F41" s="41">
        <v>6</v>
      </c>
      <c r="G41" s="41">
        <v>7</v>
      </c>
      <c r="H41" s="41">
        <v>8</v>
      </c>
      <c r="I41" s="41">
        <v>9</v>
      </c>
      <c r="J41" s="41">
        <v>10</v>
      </c>
      <c r="K41" s="41">
        <v>11</v>
      </c>
      <c r="L41" s="42">
        <v>12</v>
      </c>
      <c r="M41" s="35">
        <v>1</v>
      </c>
      <c r="N41" s="35">
        <v>2</v>
      </c>
      <c r="O41" s="43">
        <v>3</v>
      </c>
      <c r="P41" s="35">
        <v>4</v>
      </c>
      <c r="Q41" s="35">
        <v>5</v>
      </c>
      <c r="R41" s="35">
        <v>6</v>
      </c>
      <c r="S41" s="35">
        <v>7</v>
      </c>
      <c r="T41" s="35">
        <v>8</v>
      </c>
      <c r="U41" s="35">
        <v>9</v>
      </c>
      <c r="V41" s="35">
        <v>10</v>
      </c>
      <c r="W41" s="35">
        <v>11</v>
      </c>
      <c r="X41" s="44">
        <v>12</v>
      </c>
      <c r="Y41" s="45">
        <f t="shared" ca="1" si="9"/>
        <v>1</v>
      </c>
      <c r="Z41" s="41">
        <f t="shared" ca="1" si="10"/>
        <v>1</v>
      </c>
      <c r="AA41" s="35">
        <f t="shared" ca="1" si="11"/>
        <v>1</v>
      </c>
      <c r="AB41" s="44">
        <f t="shared" ca="1" si="12"/>
        <v>1</v>
      </c>
      <c r="AC41" s="40">
        <f t="shared" ca="1" si="4"/>
        <v>0</v>
      </c>
      <c r="AD41" s="41">
        <f t="shared" ca="1" si="5"/>
        <v>0</v>
      </c>
      <c r="AE41" s="35">
        <f t="shared" ca="1" si="6"/>
        <v>0</v>
      </c>
      <c r="AF41" s="55">
        <f t="shared" ca="1" si="7"/>
        <v>0</v>
      </c>
      <c r="AG41" s="40">
        <f>Fish!C41*A41</f>
        <v>0</v>
      </c>
      <c r="AH41" s="41">
        <f>Fish!C41*M41</f>
        <v>0</v>
      </c>
      <c r="AI41" s="35">
        <f>Fish!C41*B41/2</f>
        <v>0</v>
      </c>
      <c r="AJ41" s="35">
        <f>Fish!C41*N41/2</f>
        <v>0</v>
      </c>
      <c r="AK41" s="41">
        <f>Fish!C41*C41/3</f>
        <v>0</v>
      </c>
      <c r="AL41" s="42">
        <f>Fish!C41*O41/3</f>
        <v>0</v>
      </c>
      <c r="AM41" s="97">
        <f>Fish!C41*D41/4</f>
        <v>0</v>
      </c>
      <c r="AN41" s="43">
        <f>Fish!C41*P41/4</f>
        <v>0</v>
      </c>
      <c r="AO41" s="41">
        <f>Fish!C41*E41/5</f>
        <v>0</v>
      </c>
      <c r="AP41" s="41">
        <f>Fish!C41*Q41/5</f>
        <v>0</v>
      </c>
      <c r="AQ41" s="35">
        <f>Fish!C41*F41/6</f>
        <v>0</v>
      </c>
      <c r="AR41" s="35">
        <f>Fish!C41*R41/6</f>
        <v>0</v>
      </c>
      <c r="AS41" s="41">
        <f>Fish!C41*G41/7</f>
        <v>0</v>
      </c>
      <c r="AT41" s="41">
        <f>Fish!C41*S41/7</f>
        <v>0</v>
      </c>
      <c r="AU41" s="35">
        <f>Fish!C41*H41/8</f>
        <v>0</v>
      </c>
      <c r="AV41" s="35">
        <f>Fish!C41*T41/8</f>
        <v>0</v>
      </c>
      <c r="AW41" s="41">
        <f>Fish!C41*I41/9</f>
        <v>0</v>
      </c>
      <c r="AX41" s="41">
        <f>Fish!C41*U41/9</f>
        <v>0</v>
      </c>
      <c r="AY41" s="35">
        <f>Fish!C41*J41/10</f>
        <v>0</v>
      </c>
      <c r="AZ41" s="35">
        <f>Fish!C41*V41/10</f>
        <v>0</v>
      </c>
      <c r="BA41" s="41">
        <f>Fish!C41*K41/11</f>
        <v>0</v>
      </c>
      <c r="BB41" s="41">
        <f>Fish!C41*W41/11</f>
        <v>0</v>
      </c>
      <c r="BC41" s="35">
        <f>Fish!C41*L41/12</f>
        <v>0</v>
      </c>
      <c r="BD41" s="44">
        <f>Fish!C41*X41/12</f>
        <v>0</v>
      </c>
      <c r="BF41" s="70" t="s">
        <v>255</v>
      </c>
      <c r="BG41" s="50">
        <f>SUM(BC2:BC81)</f>
        <v>0</v>
      </c>
      <c r="BH41" s="52">
        <f>COUNTIF(L2:L81,12)-BG41</f>
        <v>32</v>
      </c>
    </row>
    <row r="42" spans="1:60" ht="15.75" customHeight="1" x14ac:dyDescent="0.25">
      <c r="A42" s="40">
        <v>1</v>
      </c>
      <c r="B42" s="41">
        <v>2</v>
      </c>
      <c r="C42" s="41">
        <v>3</v>
      </c>
      <c r="D42" s="41">
        <v>4</v>
      </c>
      <c r="E42" s="41">
        <v>5</v>
      </c>
      <c r="F42" s="41">
        <v>6</v>
      </c>
      <c r="G42" s="41">
        <v>7</v>
      </c>
      <c r="H42" s="41">
        <v>8</v>
      </c>
      <c r="I42" s="41">
        <v>9</v>
      </c>
      <c r="J42" s="41">
        <v>10</v>
      </c>
      <c r="K42" s="41">
        <v>11</v>
      </c>
      <c r="L42" s="42">
        <v>12</v>
      </c>
      <c r="M42" s="35">
        <v>1</v>
      </c>
      <c r="N42" s="35">
        <v>2</v>
      </c>
      <c r="O42" s="43">
        <v>3</v>
      </c>
      <c r="P42" s="35">
        <v>4</v>
      </c>
      <c r="Q42" s="35">
        <v>5</v>
      </c>
      <c r="R42" s="35">
        <v>6</v>
      </c>
      <c r="S42" s="35">
        <v>7</v>
      </c>
      <c r="T42" s="35">
        <v>8</v>
      </c>
      <c r="U42" s="35">
        <v>9</v>
      </c>
      <c r="V42" s="35">
        <v>10</v>
      </c>
      <c r="W42" s="35">
        <v>11</v>
      </c>
      <c r="X42" s="44">
        <v>12</v>
      </c>
      <c r="Y42" s="45">
        <f t="shared" ca="1" si="9"/>
        <v>1</v>
      </c>
      <c r="Z42" s="41">
        <f t="shared" ca="1" si="10"/>
        <v>1</v>
      </c>
      <c r="AA42" s="35">
        <f t="shared" ca="1" si="11"/>
        <v>1</v>
      </c>
      <c r="AB42" s="44">
        <f t="shared" ca="1" si="12"/>
        <v>1</v>
      </c>
      <c r="AC42" s="40">
        <f t="shared" ca="1" si="4"/>
        <v>0</v>
      </c>
      <c r="AD42" s="41">
        <f t="shared" ca="1" si="5"/>
        <v>0</v>
      </c>
      <c r="AE42" s="35">
        <f t="shared" ca="1" si="6"/>
        <v>0</v>
      </c>
      <c r="AF42" s="55">
        <f t="shared" ca="1" si="7"/>
        <v>0</v>
      </c>
      <c r="AG42" s="40">
        <f>Fish!C42*A42</f>
        <v>0</v>
      </c>
      <c r="AH42" s="41">
        <f>Fish!C42*M42</f>
        <v>0</v>
      </c>
      <c r="AI42" s="35">
        <f>Fish!C42*B42/2</f>
        <v>0</v>
      </c>
      <c r="AJ42" s="35">
        <f>Fish!C42*N42/2</f>
        <v>0</v>
      </c>
      <c r="AK42" s="41">
        <f>Fish!C42*C42/3</f>
        <v>0</v>
      </c>
      <c r="AL42" s="42">
        <f>Fish!C42*O42/3</f>
        <v>0</v>
      </c>
      <c r="AM42" s="97">
        <f>Fish!C42*D42/4</f>
        <v>0</v>
      </c>
      <c r="AN42" s="43">
        <f>Fish!C42*P42/4</f>
        <v>0</v>
      </c>
      <c r="AO42" s="41">
        <f>Fish!C42*E42/5</f>
        <v>0</v>
      </c>
      <c r="AP42" s="41">
        <f>Fish!C42*Q42/5</f>
        <v>0</v>
      </c>
      <c r="AQ42" s="35">
        <f>Fish!C42*F42/6</f>
        <v>0</v>
      </c>
      <c r="AR42" s="35">
        <f>Fish!C42*R42/6</f>
        <v>0</v>
      </c>
      <c r="AS42" s="41">
        <f>Fish!C42*G42/7</f>
        <v>0</v>
      </c>
      <c r="AT42" s="41">
        <f>Fish!C42*S42/7</f>
        <v>0</v>
      </c>
      <c r="AU42" s="35">
        <f>Fish!C42*H42/8</f>
        <v>0</v>
      </c>
      <c r="AV42" s="35">
        <f>Fish!C42*T42/8</f>
        <v>0</v>
      </c>
      <c r="AW42" s="41">
        <f>Fish!C42*I42/9</f>
        <v>0</v>
      </c>
      <c r="AX42" s="41">
        <f>Fish!C42*U42/9</f>
        <v>0</v>
      </c>
      <c r="AY42" s="35">
        <f>Fish!C42*J42/10</f>
        <v>0</v>
      </c>
      <c r="AZ42" s="35">
        <f>Fish!C42*V42/10</f>
        <v>0</v>
      </c>
      <c r="BA42" s="41">
        <f>Fish!C42*K42/11</f>
        <v>0</v>
      </c>
      <c r="BB42" s="41">
        <f>Fish!C42*W42/11</f>
        <v>0</v>
      </c>
      <c r="BC42" s="35">
        <f>Fish!C42*L42/12</f>
        <v>0</v>
      </c>
      <c r="BD42" s="44">
        <f>Fish!C42*X42/12</f>
        <v>0</v>
      </c>
      <c r="BF42" s="71" t="s">
        <v>244</v>
      </c>
      <c r="BG42" s="33">
        <f>SUM(AH2:AH81)</f>
        <v>0</v>
      </c>
      <c r="BH42" s="61">
        <f>COUNTIF(M2:M81,1)-BG42</f>
        <v>58</v>
      </c>
    </row>
    <row r="43" spans="1:60" x14ac:dyDescent="0.25">
      <c r="A43" s="40">
        <v>1</v>
      </c>
      <c r="B43" s="41">
        <v>2</v>
      </c>
      <c r="C43" s="41">
        <v>3</v>
      </c>
      <c r="D43" s="41">
        <v>4</v>
      </c>
      <c r="E43" s="41"/>
      <c r="F43" s="41"/>
      <c r="G43" s="41"/>
      <c r="H43" s="41"/>
      <c r="I43" s="41"/>
      <c r="J43" s="41">
        <v>10</v>
      </c>
      <c r="K43" s="41">
        <v>11</v>
      </c>
      <c r="L43" s="42">
        <v>12</v>
      </c>
      <c r="M43" s="35"/>
      <c r="N43" s="35"/>
      <c r="O43" s="43"/>
      <c r="P43" s="35">
        <v>4</v>
      </c>
      <c r="Q43" s="35">
        <v>5</v>
      </c>
      <c r="R43" s="35">
        <v>6</v>
      </c>
      <c r="S43" s="35">
        <v>7</v>
      </c>
      <c r="T43" s="35">
        <v>8</v>
      </c>
      <c r="U43" s="35">
        <v>9</v>
      </c>
      <c r="V43" s="35">
        <v>10</v>
      </c>
      <c r="W43" s="35"/>
      <c r="X43" s="44"/>
      <c r="Y43" s="45">
        <f t="shared" ca="1" si="9"/>
        <v>0</v>
      </c>
      <c r="Z43" s="41">
        <f t="shared" ca="1" si="10"/>
        <v>0</v>
      </c>
      <c r="AA43" s="35">
        <f t="shared" ca="1" si="11"/>
        <v>1</v>
      </c>
      <c r="AB43" s="44">
        <f t="shared" ca="1" si="12"/>
        <v>1</v>
      </c>
      <c r="AC43" s="40">
        <f t="shared" ca="1" si="4"/>
        <v>0</v>
      </c>
      <c r="AD43" s="41">
        <f t="shared" ca="1" si="5"/>
        <v>0</v>
      </c>
      <c r="AE43" s="35">
        <f t="shared" ca="1" si="6"/>
        <v>0</v>
      </c>
      <c r="AF43" s="55">
        <f t="shared" ca="1" si="7"/>
        <v>0</v>
      </c>
      <c r="AG43" s="40">
        <f>Fish!C43*A43</f>
        <v>0</v>
      </c>
      <c r="AH43" s="41">
        <f>Fish!C43*M43</f>
        <v>0</v>
      </c>
      <c r="AI43" s="35">
        <f>Fish!C43*B43/2</f>
        <v>0</v>
      </c>
      <c r="AJ43" s="35">
        <f>Fish!C43*N43/2</f>
        <v>0</v>
      </c>
      <c r="AK43" s="41">
        <f>Fish!C43*C43/3</f>
        <v>0</v>
      </c>
      <c r="AL43" s="42">
        <f>Fish!C43*O43/3</f>
        <v>0</v>
      </c>
      <c r="AM43" s="97">
        <f>Fish!C43*D43/4</f>
        <v>0</v>
      </c>
      <c r="AN43" s="43">
        <f>Fish!C43*P43/4</f>
        <v>0</v>
      </c>
      <c r="AO43" s="41">
        <f>Fish!C43*E43/5</f>
        <v>0</v>
      </c>
      <c r="AP43" s="41">
        <f>Fish!C43*Q43/5</f>
        <v>0</v>
      </c>
      <c r="AQ43" s="35">
        <f>Fish!C43*F43/6</f>
        <v>0</v>
      </c>
      <c r="AR43" s="35">
        <f>Fish!C43*R43/6</f>
        <v>0</v>
      </c>
      <c r="AS43" s="41">
        <f>Fish!C43*G43/7</f>
        <v>0</v>
      </c>
      <c r="AT43" s="41">
        <f>Fish!C43*S43/7</f>
        <v>0</v>
      </c>
      <c r="AU43" s="35">
        <f>Fish!C43*H43/8</f>
        <v>0</v>
      </c>
      <c r="AV43" s="35">
        <f>Fish!C43*T43/8</f>
        <v>0</v>
      </c>
      <c r="AW43" s="41">
        <f>Fish!C43*I43/9</f>
        <v>0</v>
      </c>
      <c r="AX43" s="41">
        <f>Fish!C43*U43/9</f>
        <v>0</v>
      </c>
      <c r="AY43" s="35">
        <f>Fish!C43*J43/10</f>
        <v>0</v>
      </c>
      <c r="AZ43" s="35">
        <f>Fish!C43*V43/10</f>
        <v>0</v>
      </c>
      <c r="BA43" s="41">
        <f>Fish!C43*K43/11</f>
        <v>0</v>
      </c>
      <c r="BB43" s="41">
        <f>Fish!C43*W43/11</f>
        <v>0</v>
      </c>
      <c r="BC43" s="35">
        <f>Fish!C43*L43/12</f>
        <v>0</v>
      </c>
      <c r="BD43" s="44">
        <f>Fish!C43*X43/12</f>
        <v>0</v>
      </c>
      <c r="BF43" s="72" t="s">
        <v>245</v>
      </c>
      <c r="BG43" s="41">
        <f>SUM(AJ2:AJ81)</f>
        <v>0</v>
      </c>
      <c r="BH43" s="62">
        <f>COUNTIF(N2:N81,2)-BG43</f>
        <v>60</v>
      </c>
    </row>
    <row r="44" spans="1:60" x14ac:dyDescent="0.25">
      <c r="A44" s="40">
        <v>1</v>
      </c>
      <c r="B44" s="41">
        <v>2</v>
      </c>
      <c r="C44" s="41">
        <v>3</v>
      </c>
      <c r="D44" s="41">
        <v>4</v>
      </c>
      <c r="E44" s="41">
        <v>5</v>
      </c>
      <c r="F44" s="41">
        <v>6</v>
      </c>
      <c r="G44" s="41">
        <v>7</v>
      </c>
      <c r="H44" s="41">
        <v>8</v>
      </c>
      <c r="I44" s="41">
        <v>9</v>
      </c>
      <c r="J44" s="41">
        <v>10</v>
      </c>
      <c r="K44" s="41">
        <v>11</v>
      </c>
      <c r="L44" s="42">
        <v>12</v>
      </c>
      <c r="M44" s="35">
        <v>1</v>
      </c>
      <c r="N44" s="35">
        <v>2</v>
      </c>
      <c r="O44" s="43">
        <v>3</v>
      </c>
      <c r="P44" s="35">
        <v>4</v>
      </c>
      <c r="Q44" s="35">
        <v>5</v>
      </c>
      <c r="R44" s="35">
        <v>6</v>
      </c>
      <c r="S44" s="35">
        <v>7</v>
      </c>
      <c r="T44" s="35">
        <v>8</v>
      </c>
      <c r="U44" s="35">
        <v>9</v>
      </c>
      <c r="V44" s="35">
        <v>10</v>
      </c>
      <c r="W44" s="35">
        <v>11</v>
      </c>
      <c r="X44" s="44">
        <v>12</v>
      </c>
      <c r="Y44" s="45">
        <f t="shared" ca="1" si="9"/>
        <v>1</v>
      </c>
      <c r="Z44" s="41">
        <f t="shared" ca="1" si="10"/>
        <v>1</v>
      </c>
      <c r="AA44" s="35">
        <f t="shared" ca="1" si="11"/>
        <v>1</v>
      </c>
      <c r="AB44" s="44">
        <f t="shared" ca="1" si="12"/>
        <v>1</v>
      </c>
      <c r="AC44" s="40">
        <f t="shared" ca="1" si="4"/>
        <v>0</v>
      </c>
      <c r="AD44" s="41">
        <f t="shared" ca="1" si="5"/>
        <v>0</v>
      </c>
      <c r="AE44" s="35">
        <f t="shared" ca="1" si="6"/>
        <v>0</v>
      </c>
      <c r="AF44" s="55">
        <f t="shared" ca="1" si="7"/>
        <v>0</v>
      </c>
      <c r="AG44" s="40">
        <f>Fish!C44*A44</f>
        <v>0</v>
      </c>
      <c r="AH44" s="41">
        <f>Fish!C44*M44</f>
        <v>0</v>
      </c>
      <c r="AI44" s="35">
        <f>Fish!C44*B44/2</f>
        <v>0</v>
      </c>
      <c r="AJ44" s="35">
        <f>Fish!C44*N44/2</f>
        <v>0</v>
      </c>
      <c r="AK44" s="41">
        <f>Fish!C44*C44/3</f>
        <v>0</v>
      </c>
      <c r="AL44" s="42">
        <f>Fish!C44*O44/3</f>
        <v>0</v>
      </c>
      <c r="AM44" s="97">
        <f>Fish!C44*D44/4</f>
        <v>0</v>
      </c>
      <c r="AN44" s="43">
        <f>Fish!C44*P44/4</f>
        <v>0</v>
      </c>
      <c r="AO44" s="41">
        <f>Fish!C44*E44/5</f>
        <v>0</v>
      </c>
      <c r="AP44" s="41">
        <f>Fish!C44*Q44/5</f>
        <v>0</v>
      </c>
      <c r="AQ44" s="35">
        <f>Fish!C44*F44/6</f>
        <v>0</v>
      </c>
      <c r="AR44" s="35">
        <f>Fish!C44*R44/6</f>
        <v>0</v>
      </c>
      <c r="AS44" s="41">
        <f>Fish!C44*G44/7</f>
        <v>0</v>
      </c>
      <c r="AT44" s="41">
        <f>Fish!C44*S44/7</f>
        <v>0</v>
      </c>
      <c r="AU44" s="35">
        <f>Fish!C44*H44/8</f>
        <v>0</v>
      </c>
      <c r="AV44" s="35">
        <f>Fish!C44*T44/8</f>
        <v>0</v>
      </c>
      <c r="AW44" s="41">
        <f>Fish!C44*I44/9</f>
        <v>0</v>
      </c>
      <c r="AX44" s="41">
        <f>Fish!C44*U44/9</f>
        <v>0</v>
      </c>
      <c r="AY44" s="35">
        <f>Fish!C44*J44/10</f>
        <v>0</v>
      </c>
      <c r="AZ44" s="35">
        <f>Fish!C44*V44/10</f>
        <v>0</v>
      </c>
      <c r="BA44" s="41">
        <f>Fish!C44*K44/11</f>
        <v>0</v>
      </c>
      <c r="BB44" s="41">
        <f>Fish!C44*W44/11</f>
        <v>0</v>
      </c>
      <c r="BC44" s="35">
        <f>Fish!C44*L44/12</f>
        <v>0</v>
      </c>
      <c r="BD44" s="44">
        <f>Fish!C44*X44/12</f>
        <v>0</v>
      </c>
      <c r="BF44" s="72" t="s">
        <v>246</v>
      </c>
      <c r="BG44" s="41">
        <f>SUM(AL2:AL81)</f>
        <v>0</v>
      </c>
      <c r="BH44" s="62">
        <f>COUNTIF(O2:O81,3)-BG44</f>
        <v>63</v>
      </c>
    </row>
    <row r="45" spans="1:60" x14ac:dyDescent="0.25">
      <c r="A45" s="40">
        <v>1</v>
      </c>
      <c r="B45" s="41">
        <v>2</v>
      </c>
      <c r="C45" s="41">
        <v>3</v>
      </c>
      <c r="D45" s="41">
        <v>4</v>
      </c>
      <c r="E45" s="41">
        <v>5</v>
      </c>
      <c r="F45" s="41">
        <v>6</v>
      </c>
      <c r="G45" s="41">
        <v>7</v>
      </c>
      <c r="H45" s="41">
        <v>8</v>
      </c>
      <c r="I45" s="41"/>
      <c r="J45" s="41"/>
      <c r="K45" s="41"/>
      <c r="L45" s="42">
        <v>12</v>
      </c>
      <c r="M45" s="35">
        <v>1</v>
      </c>
      <c r="N45" s="35">
        <v>2</v>
      </c>
      <c r="O45" s="43"/>
      <c r="P45" s="35"/>
      <c r="Q45" s="35"/>
      <c r="R45" s="35">
        <v>6</v>
      </c>
      <c r="S45" s="35">
        <v>7</v>
      </c>
      <c r="T45" s="35">
        <v>8</v>
      </c>
      <c r="U45" s="35">
        <v>9</v>
      </c>
      <c r="V45" s="35">
        <v>10</v>
      </c>
      <c r="W45" s="35">
        <v>11</v>
      </c>
      <c r="X45" s="44">
        <v>12</v>
      </c>
      <c r="Y45" s="45">
        <f t="shared" ca="1" si="9"/>
        <v>1</v>
      </c>
      <c r="Z45" s="41">
        <f t="shared" ca="1" si="10"/>
        <v>1</v>
      </c>
      <c r="AA45" s="35">
        <f t="shared" ca="1" si="11"/>
        <v>0</v>
      </c>
      <c r="AB45" s="44">
        <f t="shared" ca="1" si="12"/>
        <v>1</v>
      </c>
      <c r="AC45" s="40">
        <f t="shared" ca="1" si="4"/>
        <v>0</v>
      </c>
      <c r="AD45" s="41">
        <f t="shared" ca="1" si="5"/>
        <v>0</v>
      </c>
      <c r="AE45" s="35">
        <f t="shared" ca="1" si="6"/>
        <v>-1</v>
      </c>
      <c r="AF45" s="55">
        <f t="shared" ca="1" si="7"/>
        <v>1</v>
      </c>
      <c r="AG45" s="40">
        <f>Fish!C45*A45</f>
        <v>0</v>
      </c>
      <c r="AH45" s="41">
        <f>Fish!C45*M45</f>
        <v>0</v>
      </c>
      <c r="AI45" s="35">
        <f>Fish!C45*B45/2</f>
        <v>0</v>
      </c>
      <c r="AJ45" s="35">
        <f>Fish!C45*N45/2</f>
        <v>0</v>
      </c>
      <c r="AK45" s="41">
        <f>Fish!C45*C45/3</f>
        <v>0</v>
      </c>
      <c r="AL45" s="42">
        <f>Fish!C45*O45/3</f>
        <v>0</v>
      </c>
      <c r="AM45" s="97">
        <f>Fish!C45*D45/4</f>
        <v>0</v>
      </c>
      <c r="AN45" s="43">
        <f>Fish!C45*P45/4</f>
        <v>0</v>
      </c>
      <c r="AO45" s="41">
        <f>Fish!C45*E45/5</f>
        <v>0</v>
      </c>
      <c r="AP45" s="41">
        <f>Fish!C45*Q45/5</f>
        <v>0</v>
      </c>
      <c r="AQ45" s="35">
        <f>Fish!C45*F45/6</f>
        <v>0</v>
      </c>
      <c r="AR45" s="35">
        <f>Fish!C45*R45/6</f>
        <v>0</v>
      </c>
      <c r="AS45" s="41">
        <f>Fish!C45*G45/7</f>
        <v>0</v>
      </c>
      <c r="AT45" s="41">
        <f>Fish!C45*S45/7</f>
        <v>0</v>
      </c>
      <c r="AU45" s="35">
        <f>Fish!C45*H45/8</f>
        <v>0</v>
      </c>
      <c r="AV45" s="35">
        <f>Fish!C45*T45/8</f>
        <v>0</v>
      </c>
      <c r="AW45" s="41">
        <f>Fish!C45*I45/9</f>
        <v>0</v>
      </c>
      <c r="AX45" s="41">
        <f>Fish!C45*U45/9</f>
        <v>0</v>
      </c>
      <c r="AY45" s="35">
        <f>Fish!C45*J45/10</f>
        <v>0</v>
      </c>
      <c r="AZ45" s="35">
        <f>Fish!C45*V45/10</f>
        <v>0</v>
      </c>
      <c r="BA45" s="41">
        <f>Fish!C45*K45/11</f>
        <v>0</v>
      </c>
      <c r="BB45" s="41">
        <f>Fish!C45*W45/11</f>
        <v>0</v>
      </c>
      <c r="BC45" s="35">
        <f>Fish!C45*L45/12</f>
        <v>0</v>
      </c>
      <c r="BD45" s="44">
        <f>Fish!C45*X45/12</f>
        <v>0</v>
      </c>
      <c r="BF45" s="72" t="s">
        <v>247</v>
      </c>
      <c r="BG45" s="41">
        <f>SUM(AN2:AN81)</f>
        <v>0</v>
      </c>
      <c r="BH45" s="62">
        <f>COUNTIF(P2:P81,4)-BG45</f>
        <v>44</v>
      </c>
    </row>
    <row r="46" spans="1:60" x14ac:dyDescent="0.25">
      <c r="A46" s="40"/>
      <c r="B46" s="41"/>
      <c r="C46" s="41"/>
      <c r="D46" s="41"/>
      <c r="E46" s="41"/>
      <c r="F46" s="41"/>
      <c r="G46" s="41"/>
      <c r="H46" s="41">
        <v>8</v>
      </c>
      <c r="I46" s="41">
        <v>9</v>
      </c>
      <c r="J46" s="41">
        <v>10</v>
      </c>
      <c r="K46" s="41"/>
      <c r="L46" s="42"/>
      <c r="M46" s="35"/>
      <c r="N46" s="35">
        <v>2</v>
      </c>
      <c r="O46" s="43">
        <v>3</v>
      </c>
      <c r="P46" s="35">
        <v>4</v>
      </c>
      <c r="Q46" s="35"/>
      <c r="R46" s="35"/>
      <c r="S46" s="35"/>
      <c r="T46" s="35"/>
      <c r="U46" s="35"/>
      <c r="V46" s="35"/>
      <c r="W46" s="35"/>
      <c r="X46" s="44"/>
      <c r="Y46" s="45">
        <f t="shared" ca="1" si="9"/>
        <v>0</v>
      </c>
      <c r="Z46" s="41">
        <f t="shared" ca="1" si="10"/>
        <v>0</v>
      </c>
      <c r="AA46" s="35">
        <f t="shared" ca="1" si="11"/>
        <v>0</v>
      </c>
      <c r="AB46" s="44">
        <f t="shared" ca="1" si="12"/>
        <v>0</v>
      </c>
      <c r="AC46" s="40">
        <f t="shared" ca="1" si="4"/>
        <v>0</v>
      </c>
      <c r="AD46" s="41">
        <f t="shared" ca="1" si="5"/>
        <v>0</v>
      </c>
      <c r="AE46" s="35">
        <f t="shared" ca="1" si="6"/>
        <v>0</v>
      </c>
      <c r="AF46" s="55">
        <f t="shared" ca="1" si="7"/>
        <v>0</v>
      </c>
      <c r="AG46" s="40">
        <f>Fish!C46*A46</f>
        <v>0</v>
      </c>
      <c r="AH46" s="41">
        <f>Fish!C46*M46</f>
        <v>0</v>
      </c>
      <c r="AI46" s="35">
        <f>Fish!C46*B46/2</f>
        <v>0</v>
      </c>
      <c r="AJ46" s="35">
        <f>Fish!C46*N46/2</f>
        <v>0</v>
      </c>
      <c r="AK46" s="41">
        <f>Fish!C46*C46/3</f>
        <v>0</v>
      </c>
      <c r="AL46" s="42">
        <f>Fish!C46*O46/3</f>
        <v>0</v>
      </c>
      <c r="AM46" s="97">
        <f>Fish!C46*D46/4</f>
        <v>0</v>
      </c>
      <c r="AN46" s="43">
        <f>Fish!C46*P46/4</f>
        <v>0</v>
      </c>
      <c r="AO46" s="41">
        <f>Fish!C46*E46/5</f>
        <v>0</v>
      </c>
      <c r="AP46" s="41">
        <f>Fish!C46*Q46/5</f>
        <v>0</v>
      </c>
      <c r="AQ46" s="35">
        <f>Fish!C46*F46/6</f>
        <v>0</v>
      </c>
      <c r="AR46" s="35">
        <f>Fish!C46*R46/6</f>
        <v>0</v>
      </c>
      <c r="AS46" s="41">
        <f>Fish!C46*G46/7</f>
        <v>0</v>
      </c>
      <c r="AT46" s="41">
        <f>Fish!C46*S46/7</f>
        <v>0</v>
      </c>
      <c r="AU46" s="35">
        <f>Fish!C46*H46/8</f>
        <v>0</v>
      </c>
      <c r="AV46" s="35">
        <f>Fish!C46*T46/8</f>
        <v>0</v>
      </c>
      <c r="AW46" s="41">
        <f>Fish!C46*I46/9</f>
        <v>0</v>
      </c>
      <c r="AX46" s="41">
        <f>Fish!C46*U46/9</f>
        <v>0</v>
      </c>
      <c r="AY46" s="35">
        <f>Fish!C46*J46/10</f>
        <v>0</v>
      </c>
      <c r="AZ46" s="35">
        <f>Fish!C46*V46/10</f>
        <v>0</v>
      </c>
      <c r="BA46" s="41">
        <f>Fish!C46*K46/11</f>
        <v>0</v>
      </c>
      <c r="BB46" s="41">
        <f>Fish!C46*W46/11</f>
        <v>0</v>
      </c>
      <c r="BC46" s="35">
        <f>Fish!C46*L46/12</f>
        <v>0</v>
      </c>
      <c r="BD46" s="44">
        <f>Fish!C46*X46/12</f>
        <v>0</v>
      </c>
      <c r="BF46" s="72" t="s">
        <v>248</v>
      </c>
      <c r="BG46" s="41">
        <f>SUM(AP2:AP81)</f>
        <v>0</v>
      </c>
      <c r="BH46" s="62">
        <f>COUNTIF(Q2:Q81,5)-BG46</f>
        <v>39</v>
      </c>
    </row>
    <row r="47" spans="1:60" x14ac:dyDescent="0.25">
      <c r="A47" s="40"/>
      <c r="B47" s="41"/>
      <c r="C47" s="41"/>
      <c r="D47" s="41"/>
      <c r="E47" s="41"/>
      <c r="F47" s="41">
        <v>6</v>
      </c>
      <c r="G47" s="41">
        <v>7</v>
      </c>
      <c r="H47" s="41">
        <v>8</v>
      </c>
      <c r="I47" s="41">
        <v>9</v>
      </c>
      <c r="J47" s="41">
        <v>10</v>
      </c>
      <c r="K47" s="41"/>
      <c r="L47" s="42"/>
      <c r="M47" s="35">
        <v>1</v>
      </c>
      <c r="N47" s="35">
        <v>2</v>
      </c>
      <c r="O47" s="43">
        <v>3</v>
      </c>
      <c r="P47" s="35">
        <v>4</v>
      </c>
      <c r="Q47" s="35"/>
      <c r="R47" s="35"/>
      <c r="S47" s="35"/>
      <c r="T47" s="35"/>
      <c r="U47" s="35"/>
      <c r="V47" s="35"/>
      <c r="W47" s="35"/>
      <c r="X47" s="44">
        <v>12</v>
      </c>
      <c r="Y47" s="45">
        <f t="shared" ca="1" si="9"/>
        <v>0</v>
      </c>
      <c r="Z47" s="41">
        <f t="shared" ca="1" si="10"/>
        <v>1</v>
      </c>
      <c r="AA47" s="35">
        <f t="shared" ca="1" si="11"/>
        <v>0</v>
      </c>
      <c r="AB47" s="44">
        <f t="shared" ca="1" si="12"/>
        <v>0</v>
      </c>
      <c r="AC47" s="40">
        <f t="shared" ca="1" si="4"/>
        <v>-1</v>
      </c>
      <c r="AD47" s="41">
        <f t="shared" ca="1" si="5"/>
        <v>1</v>
      </c>
      <c r="AE47" s="35">
        <f t="shared" ca="1" si="6"/>
        <v>0</v>
      </c>
      <c r="AF47" s="55">
        <f t="shared" ca="1" si="7"/>
        <v>0</v>
      </c>
      <c r="AG47" s="40">
        <f>Fish!C47*A47</f>
        <v>0</v>
      </c>
      <c r="AH47" s="41">
        <f>Fish!C47*M47</f>
        <v>0</v>
      </c>
      <c r="AI47" s="35">
        <f>Fish!C47*B47/2</f>
        <v>0</v>
      </c>
      <c r="AJ47" s="35">
        <f>Fish!C47*N47/2</f>
        <v>0</v>
      </c>
      <c r="AK47" s="41">
        <f>Fish!C47*C47/3</f>
        <v>0</v>
      </c>
      <c r="AL47" s="42">
        <f>Fish!C47*O47/3</f>
        <v>0</v>
      </c>
      <c r="AM47" s="97">
        <f>Fish!C47*D47/4</f>
        <v>0</v>
      </c>
      <c r="AN47" s="43">
        <f>Fish!C47*P47/4</f>
        <v>0</v>
      </c>
      <c r="AO47" s="41">
        <f>Fish!C47*E47/5</f>
        <v>0</v>
      </c>
      <c r="AP47" s="41">
        <f>Fish!C47*Q47/5</f>
        <v>0</v>
      </c>
      <c r="AQ47" s="35">
        <f>Fish!C47*F47/6</f>
        <v>0</v>
      </c>
      <c r="AR47" s="35">
        <f>Fish!C47*R47/6</f>
        <v>0</v>
      </c>
      <c r="AS47" s="41">
        <f>Fish!C47*G47/7</f>
        <v>0</v>
      </c>
      <c r="AT47" s="41">
        <f>Fish!C47*S47/7</f>
        <v>0</v>
      </c>
      <c r="AU47" s="35">
        <f>Fish!C47*H47/8</f>
        <v>0</v>
      </c>
      <c r="AV47" s="35">
        <f>Fish!C47*T47/8</f>
        <v>0</v>
      </c>
      <c r="AW47" s="41">
        <f>Fish!C47*I47/9</f>
        <v>0</v>
      </c>
      <c r="AX47" s="41">
        <f>Fish!C47*U47/9</f>
        <v>0</v>
      </c>
      <c r="AY47" s="35">
        <f>Fish!C47*J47/10</f>
        <v>0</v>
      </c>
      <c r="AZ47" s="35">
        <f>Fish!C47*V47/10</f>
        <v>0</v>
      </c>
      <c r="BA47" s="41">
        <f>Fish!C47*K47/11</f>
        <v>0</v>
      </c>
      <c r="BB47" s="41">
        <f>Fish!C47*W47/11</f>
        <v>0</v>
      </c>
      <c r="BC47" s="35">
        <f>Fish!C47*L47/12</f>
        <v>0</v>
      </c>
      <c r="BD47" s="44">
        <f>Fish!C47*X47/12</f>
        <v>0</v>
      </c>
      <c r="BF47" s="72" t="s">
        <v>249</v>
      </c>
      <c r="BG47" s="41">
        <f>SUM(AR2:AR81)</f>
        <v>0</v>
      </c>
      <c r="BH47" s="62">
        <f>COUNTIF(R2:R81,6)-BG47</f>
        <v>32</v>
      </c>
    </row>
    <row r="48" spans="1:60" x14ac:dyDescent="0.25">
      <c r="A48" s="40"/>
      <c r="B48" s="41"/>
      <c r="C48" s="41"/>
      <c r="D48" s="41"/>
      <c r="E48" s="41"/>
      <c r="F48" s="41"/>
      <c r="G48" s="41">
        <v>7</v>
      </c>
      <c r="H48" s="41">
        <v>8</v>
      </c>
      <c r="I48" s="41">
        <v>9</v>
      </c>
      <c r="J48" s="41"/>
      <c r="K48" s="41"/>
      <c r="L48" s="42"/>
      <c r="M48" s="35">
        <v>1</v>
      </c>
      <c r="N48" s="35">
        <v>2</v>
      </c>
      <c r="O48" s="43">
        <v>3</v>
      </c>
      <c r="P48" s="35"/>
      <c r="Q48" s="35"/>
      <c r="R48" s="35"/>
      <c r="S48" s="35"/>
      <c r="T48" s="35"/>
      <c r="U48" s="35"/>
      <c r="V48" s="35"/>
      <c r="W48" s="35"/>
      <c r="X48" s="44"/>
      <c r="Y48" s="45">
        <f t="shared" ca="1" si="9"/>
        <v>0</v>
      </c>
      <c r="Z48" s="41">
        <f t="shared" ca="1" si="10"/>
        <v>0</v>
      </c>
      <c r="AA48" s="35">
        <f t="shared" ca="1" si="11"/>
        <v>0</v>
      </c>
      <c r="AB48" s="44">
        <f t="shared" ca="1" si="12"/>
        <v>0</v>
      </c>
      <c r="AC48" s="40">
        <f t="shared" ca="1" si="4"/>
        <v>0</v>
      </c>
      <c r="AD48" s="41">
        <f t="shared" ca="1" si="5"/>
        <v>0</v>
      </c>
      <c r="AE48" s="35">
        <f t="shared" ca="1" si="6"/>
        <v>0</v>
      </c>
      <c r="AF48" s="55">
        <f t="shared" ca="1" si="7"/>
        <v>0</v>
      </c>
      <c r="AG48" s="40">
        <f>Fish!C48*A48</f>
        <v>0</v>
      </c>
      <c r="AH48" s="41">
        <f>Fish!C48*M48</f>
        <v>0</v>
      </c>
      <c r="AI48" s="35">
        <f>Fish!C48*B48/2</f>
        <v>0</v>
      </c>
      <c r="AJ48" s="35">
        <f>Fish!C48*N48/2</f>
        <v>0</v>
      </c>
      <c r="AK48" s="41">
        <f>Fish!C48*C48/3</f>
        <v>0</v>
      </c>
      <c r="AL48" s="42">
        <f>Fish!C48*O48/3</f>
        <v>0</v>
      </c>
      <c r="AM48" s="97">
        <f>Fish!C48*D48/4</f>
        <v>0</v>
      </c>
      <c r="AN48" s="43">
        <f>Fish!C48*P48/4</f>
        <v>0</v>
      </c>
      <c r="AO48" s="41">
        <f>Fish!C48*E48/5</f>
        <v>0</v>
      </c>
      <c r="AP48" s="41">
        <f>Fish!C48*Q48/5</f>
        <v>0</v>
      </c>
      <c r="AQ48" s="35">
        <f>Fish!C48*F48/6</f>
        <v>0</v>
      </c>
      <c r="AR48" s="35">
        <f>Fish!C48*R48/6</f>
        <v>0</v>
      </c>
      <c r="AS48" s="41">
        <f>Fish!C48*G48/7</f>
        <v>0</v>
      </c>
      <c r="AT48" s="41">
        <f>Fish!C48*S48/7</f>
        <v>0</v>
      </c>
      <c r="AU48" s="35">
        <f>Fish!C48*H48/8</f>
        <v>0</v>
      </c>
      <c r="AV48" s="35">
        <f>Fish!C48*T48/8</f>
        <v>0</v>
      </c>
      <c r="AW48" s="41">
        <f>Fish!C48*I48/9</f>
        <v>0</v>
      </c>
      <c r="AX48" s="41">
        <f>Fish!C48*U48/9</f>
        <v>0</v>
      </c>
      <c r="AY48" s="35">
        <f>Fish!C48*J48/10</f>
        <v>0</v>
      </c>
      <c r="AZ48" s="35">
        <f>Fish!C48*V48/10</f>
        <v>0</v>
      </c>
      <c r="BA48" s="41">
        <f>Fish!C48*K48/11</f>
        <v>0</v>
      </c>
      <c r="BB48" s="41">
        <f>Fish!C48*W48/11</f>
        <v>0</v>
      </c>
      <c r="BC48" s="35">
        <f>Fish!C48*L48/12</f>
        <v>0</v>
      </c>
      <c r="BD48" s="44">
        <f>Fish!C48*X48/12</f>
        <v>0</v>
      </c>
      <c r="BF48" s="72" t="s">
        <v>250</v>
      </c>
      <c r="BG48" s="41">
        <f>SUM(AT2:AT81)</f>
        <v>0</v>
      </c>
      <c r="BH48" s="62">
        <f>COUNTIF(S2:S81,7)-BG48</f>
        <v>31</v>
      </c>
    </row>
    <row r="49" spans="1:60" x14ac:dyDescent="0.25">
      <c r="A49" s="40"/>
      <c r="B49" s="41"/>
      <c r="C49" s="41"/>
      <c r="D49" s="41"/>
      <c r="E49" s="41"/>
      <c r="F49" s="41"/>
      <c r="G49" s="41"/>
      <c r="H49" s="41">
        <v>8</v>
      </c>
      <c r="I49" s="41">
        <v>9</v>
      </c>
      <c r="J49" s="41">
        <v>10</v>
      </c>
      <c r="K49" s="41">
        <v>11</v>
      </c>
      <c r="L49" s="42"/>
      <c r="M49" s="35"/>
      <c r="N49" s="35">
        <v>2</v>
      </c>
      <c r="O49" s="43">
        <v>3</v>
      </c>
      <c r="P49" s="35">
        <v>4</v>
      </c>
      <c r="Q49" s="35">
        <v>5</v>
      </c>
      <c r="R49" s="35"/>
      <c r="S49" s="35"/>
      <c r="T49" s="35"/>
      <c r="U49" s="35"/>
      <c r="V49" s="35"/>
      <c r="W49" s="35"/>
      <c r="X49" s="44"/>
      <c r="Y49" s="45">
        <f t="shared" ca="1" si="9"/>
        <v>0</v>
      </c>
      <c r="Z49" s="41">
        <f t="shared" ca="1" si="10"/>
        <v>0</v>
      </c>
      <c r="AA49" s="35">
        <f t="shared" ca="1" si="11"/>
        <v>1</v>
      </c>
      <c r="AB49" s="44">
        <f t="shared" ca="1" si="12"/>
        <v>0</v>
      </c>
      <c r="AC49" s="40">
        <f t="shared" ca="1" si="4"/>
        <v>0</v>
      </c>
      <c r="AD49" s="41">
        <f t="shared" ca="1" si="5"/>
        <v>0</v>
      </c>
      <c r="AE49" s="35">
        <f t="shared" ca="1" si="6"/>
        <v>1</v>
      </c>
      <c r="AF49" s="55">
        <f t="shared" ca="1" si="7"/>
        <v>-1</v>
      </c>
      <c r="AG49" s="40">
        <f>Fish!C49*A49</f>
        <v>0</v>
      </c>
      <c r="AH49" s="41">
        <f>Fish!C49*M49</f>
        <v>0</v>
      </c>
      <c r="AI49" s="35">
        <f>Fish!C49*B49/2</f>
        <v>0</v>
      </c>
      <c r="AJ49" s="35">
        <f>Fish!C49*N49/2</f>
        <v>0</v>
      </c>
      <c r="AK49" s="41">
        <f>Fish!C49*C49/3</f>
        <v>0</v>
      </c>
      <c r="AL49" s="42">
        <f>Fish!C49*O49/3</f>
        <v>0</v>
      </c>
      <c r="AM49" s="97">
        <f>Fish!C49*D49/4</f>
        <v>0</v>
      </c>
      <c r="AN49" s="43">
        <f>Fish!C49*P49/4</f>
        <v>0</v>
      </c>
      <c r="AO49" s="41">
        <f>Fish!C49*E49/5</f>
        <v>0</v>
      </c>
      <c r="AP49" s="41">
        <f>Fish!C49*Q49/5</f>
        <v>0</v>
      </c>
      <c r="AQ49" s="35">
        <f>Fish!C49*F49/6</f>
        <v>0</v>
      </c>
      <c r="AR49" s="35">
        <f>Fish!C49*R49/6</f>
        <v>0</v>
      </c>
      <c r="AS49" s="41">
        <f>Fish!C49*G49/7</f>
        <v>0</v>
      </c>
      <c r="AT49" s="41">
        <f>Fish!C49*S49/7</f>
        <v>0</v>
      </c>
      <c r="AU49" s="35">
        <f>Fish!C49*H49/8</f>
        <v>0</v>
      </c>
      <c r="AV49" s="35">
        <f>Fish!C49*T49/8</f>
        <v>0</v>
      </c>
      <c r="AW49" s="41">
        <f>Fish!C49*I49/9</f>
        <v>0</v>
      </c>
      <c r="AX49" s="41">
        <f>Fish!C49*U49/9</f>
        <v>0</v>
      </c>
      <c r="AY49" s="35">
        <f>Fish!C49*J49/10</f>
        <v>0</v>
      </c>
      <c r="AZ49" s="35">
        <f>Fish!C49*V49/10</f>
        <v>0</v>
      </c>
      <c r="BA49" s="41">
        <f>Fish!C49*K49/11</f>
        <v>0</v>
      </c>
      <c r="BB49" s="41">
        <f>Fish!C49*W49/11</f>
        <v>0</v>
      </c>
      <c r="BC49" s="35">
        <f>Fish!C49*L49/12</f>
        <v>0</v>
      </c>
      <c r="BD49" s="44">
        <f>Fish!C49*X49/12</f>
        <v>0</v>
      </c>
      <c r="BF49" s="72" t="s">
        <v>251</v>
      </c>
      <c r="BG49" s="41">
        <f>SUM(AV2:AV81)</f>
        <v>0</v>
      </c>
      <c r="BH49" s="62">
        <f>COUNTIF(T2:T81,8)-BG49</f>
        <v>31</v>
      </c>
    </row>
    <row r="50" spans="1:60" x14ac:dyDescent="0.25">
      <c r="A50" s="40"/>
      <c r="B50" s="41"/>
      <c r="C50" s="41"/>
      <c r="D50" s="41"/>
      <c r="E50" s="41"/>
      <c r="F50" s="41">
        <v>6</v>
      </c>
      <c r="G50" s="41">
        <v>7</v>
      </c>
      <c r="H50" s="41">
        <v>8</v>
      </c>
      <c r="I50" s="41">
        <v>9</v>
      </c>
      <c r="J50" s="41"/>
      <c r="K50" s="41"/>
      <c r="L50" s="42"/>
      <c r="M50" s="35">
        <v>1</v>
      </c>
      <c r="N50" s="35">
        <v>2</v>
      </c>
      <c r="O50" s="43">
        <v>3</v>
      </c>
      <c r="P50" s="35"/>
      <c r="Q50" s="35"/>
      <c r="R50" s="35"/>
      <c r="S50" s="35"/>
      <c r="T50" s="35"/>
      <c r="U50" s="35"/>
      <c r="V50" s="35"/>
      <c r="W50" s="35"/>
      <c r="X50" s="44">
        <v>12</v>
      </c>
      <c r="Y50" s="45">
        <f t="shared" ca="1" si="9"/>
        <v>0</v>
      </c>
      <c r="Z50" s="41">
        <f t="shared" ca="1" si="10"/>
        <v>1</v>
      </c>
      <c r="AA50" s="35">
        <f t="shared" ca="1" si="11"/>
        <v>0</v>
      </c>
      <c r="AB50" s="44">
        <f t="shared" ca="1" si="12"/>
        <v>0</v>
      </c>
      <c r="AC50" s="40">
        <f t="shared" ca="1" si="4"/>
        <v>-1</v>
      </c>
      <c r="AD50" s="41">
        <f t="shared" ca="1" si="5"/>
        <v>1</v>
      </c>
      <c r="AE50" s="35">
        <f t="shared" ca="1" si="6"/>
        <v>0</v>
      </c>
      <c r="AF50" s="55">
        <f t="shared" ca="1" si="7"/>
        <v>0</v>
      </c>
      <c r="AG50" s="40">
        <f>Fish!C50*A50</f>
        <v>0</v>
      </c>
      <c r="AH50" s="41">
        <f>Fish!C50*M50</f>
        <v>0</v>
      </c>
      <c r="AI50" s="35">
        <f>Fish!C50*B50/2</f>
        <v>0</v>
      </c>
      <c r="AJ50" s="35">
        <f>Fish!C50*N50/2</f>
        <v>0</v>
      </c>
      <c r="AK50" s="41">
        <f>Fish!C50*C50/3</f>
        <v>0</v>
      </c>
      <c r="AL50" s="42">
        <f>Fish!C50*O50/3</f>
        <v>0</v>
      </c>
      <c r="AM50" s="97">
        <f>Fish!C50*D50/4</f>
        <v>0</v>
      </c>
      <c r="AN50" s="43">
        <f>Fish!C50*P50/4</f>
        <v>0</v>
      </c>
      <c r="AO50" s="41">
        <f>Fish!C50*E50/5</f>
        <v>0</v>
      </c>
      <c r="AP50" s="41">
        <f>Fish!C50*Q50/5</f>
        <v>0</v>
      </c>
      <c r="AQ50" s="35">
        <f>Fish!C50*F50/6</f>
        <v>0</v>
      </c>
      <c r="AR50" s="35">
        <f>Fish!C50*R50/6</f>
        <v>0</v>
      </c>
      <c r="AS50" s="41">
        <f>Fish!C50*G50/7</f>
        <v>0</v>
      </c>
      <c r="AT50" s="41">
        <f>Fish!C50*S50/7</f>
        <v>0</v>
      </c>
      <c r="AU50" s="35">
        <f>Fish!C50*H50/8</f>
        <v>0</v>
      </c>
      <c r="AV50" s="35">
        <f>Fish!C50*T50/8</f>
        <v>0</v>
      </c>
      <c r="AW50" s="41">
        <f>Fish!C50*I50/9</f>
        <v>0</v>
      </c>
      <c r="AX50" s="41">
        <f>Fish!C50*U50/9</f>
        <v>0</v>
      </c>
      <c r="AY50" s="35">
        <f>Fish!C50*J50/10</f>
        <v>0</v>
      </c>
      <c r="AZ50" s="35">
        <f>Fish!C50*V50/10</f>
        <v>0</v>
      </c>
      <c r="BA50" s="41">
        <f>Fish!C50*K50/11</f>
        <v>0</v>
      </c>
      <c r="BB50" s="41">
        <f>Fish!C50*W50/11</f>
        <v>0</v>
      </c>
      <c r="BC50" s="35">
        <f>Fish!C50*L50/12</f>
        <v>0</v>
      </c>
      <c r="BD50" s="44">
        <f>Fish!C50*X50/12</f>
        <v>0</v>
      </c>
      <c r="BF50" s="72" t="s">
        <v>252</v>
      </c>
      <c r="BG50" s="41">
        <f>SUM(AX2:AX81)</f>
        <v>0</v>
      </c>
      <c r="BH50" s="62">
        <f>COUNTIF(U2:U81,9)-BG50</f>
        <v>35</v>
      </c>
    </row>
    <row r="51" spans="1:60" x14ac:dyDescent="0.25">
      <c r="A51" s="40"/>
      <c r="B51" s="41"/>
      <c r="C51" s="41"/>
      <c r="D51" s="41"/>
      <c r="E51" s="41"/>
      <c r="F51" s="41">
        <v>6</v>
      </c>
      <c r="G51" s="41">
        <v>7</v>
      </c>
      <c r="H51" s="41">
        <v>8</v>
      </c>
      <c r="I51" s="41">
        <v>9</v>
      </c>
      <c r="J51" s="41"/>
      <c r="K51" s="41"/>
      <c r="L51" s="42"/>
      <c r="M51" s="35">
        <v>1</v>
      </c>
      <c r="N51" s="35">
        <v>2</v>
      </c>
      <c r="O51" s="43">
        <v>3</v>
      </c>
      <c r="P51" s="35"/>
      <c r="Q51" s="35"/>
      <c r="R51" s="35"/>
      <c r="S51" s="35"/>
      <c r="T51" s="35"/>
      <c r="U51" s="35"/>
      <c r="V51" s="35"/>
      <c r="W51" s="35"/>
      <c r="X51" s="44">
        <v>12</v>
      </c>
      <c r="Y51" s="45">
        <f t="shared" ca="1" si="9"/>
        <v>0</v>
      </c>
      <c r="Z51" s="41">
        <f t="shared" ca="1" si="10"/>
        <v>1</v>
      </c>
      <c r="AA51" s="35">
        <f t="shared" ca="1" si="11"/>
        <v>0</v>
      </c>
      <c r="AB51" s="44">
        <f t="shared" ca="1" si="12"/>
        <v>0</v>
      </c>
      <c r="AC51" s="40">
        <f t="shared" ca="1" si="4"/>
        <v>-1</v>
      </c>
      <c r="AD51" s="41">
        <f t="shared" ca="1" si="5"/>
        <v>1</v>
      </c>
      <c r="AE51" s="35">
        <f t="shared" ca="1" si="6"/>
        <v>0</v>
      </c>
      <c r="AF51" s="55">
        <f t="shared" ca="1" si="7"/>
        <v>0</v>
      </c>
      <c r="AG51" s="40">
        <f>Fish!C51*A51</f>
        <v>0</v>
      </c>
      <c r="AH51" s="41">
        <f>Fish!C51*M51</f>
        <v>0</v>
      </c>
      <c r="AI51" s="35">
        <f>Fish!C51*B51/2</f>
        <v>0</v>
      </c>
      <c r="AJ51" s="35">
        <f>Fish!C51*N51/2</f>
        <v>0</v>
      </c>
      <c r="AK51" s="41">
        <f>Fish!C51*C51/3</f>
        <v>0</v>
      </c>
      <c r="AL51" s="42">
        <f>Fish!C51*O51/3</f>
        <v>0</v>
      </c>
      <c r="AM51" s="97">
        <f>Fish!C51*D51/4</f>
        <v>0</v>
      </c>
      <c r="AN51" s="43">
        <f>Fish!C51*P51/4</f>
        <v>0</v>
      </c>
      <c r="AO51" s="41">
        <f>Fish!C51*E51/5</f>
        <v>0</v>
      </c>
      <c r="AP51" s="41">
        <f>Fish!C51*Q51/5</f>
        <v>0</v>
      </c>
      <c r="AQ51" s="35">
        <f>Fish!C51*F51/6</f>
        <v>0</v>
      </c>
      <c r="AR51" s="35">
        <f>Fish!C51*R51/6</f>
        <v>0</v>
      </c>
      <c r="AS51" s="41">
        <f>Fish!C51*G51/7</f>
        <v>0</v>
      </c>
      <c r="AT51" s="41">
        <f>Fish!C51*S51/7</f>
        <v>0</v>
      </c>
      <c r="AU51" s="35">
        <f>Fish!C51*H51/8</f>
        <v>0</v>
      </c>
      <c r="AV51" s="35">
        <f>Fish!C51*T51/8</f>
        <v>0</v>
      </c>
      <c r="AW51" s="41">
        <f>Fish!C51*I51/9</f>
        <v>0</v>
      </c>
      <c r="AX51" s="41">
        <f>Fish!C51*U51/9</f>
        <v>0</v>
      </c>
      <c r="AY51" s="35">
        <f>Fish!C51*J51/10</f>
        <v>0</v>
      </c>
      <c r="AZ51" s="35">
        <f>Fish!C51*V51/10</f>
        <v>0</v>
      </c>
      <c r="BA51" s="41">
        <f>Fish!C51*K51/11</f>
        <v>0</v>
      </c>
      <c r="BB51" s="41">
        <f>Fish!C51*W51/11</f>
        <v>0</v>
      </c>
      <c r="BC51" s="35">
        <f>Fish!C51*L51/12</f>
        <v>0</v>
      </c>
      <c r="BD51" s="44">
        <f>Fish!C51*X51/12</f>
        <v>0</v>
      </c>
      <c r="BF51" s="72" t="s">
        <v>253</v>
      </c>
      <c r="BG51" s="41">
        <f>SUM(AZ2:AZ81)</f>
        <v>0</v>
      </c>
      <c r="BH51" s="62">
        <f>COUNTIF(V2:V81,10)-BG51</f>
        <v>39</v>
      </c>
    </row>
    <row r="52" spans="1:60" x14ac:dyDescent="0.25">
      <c r="A52" s="40"/>
      <c r="B52" s="41"/>
      <c r="C52" s="41"/>
      <c r="D52" s="41"/>
      <c r="E52" s="41"/>
      <c r="F52" s="41">
        <v>6</v>
      </c>
      <c r="G52" s="41">
        <v>7</v>
      </c>
      <c r="H52" s="41">
        <v>8</v>
      </c>
      <c r="I52" s="41">
        <v>9</v>
      </c>
      <c r="J52" s="41"/>
      <c r="K52" s="41"/>
      <c r="L52" s="42"/>
      <c r="M52" s="35">
        <v>1</v>
      </c>
      <c r="N52" s="35">
        <v>2</v>
      </c>
      <c r="O52" s="43">
        <v>3</v>
      </c>
      <c r="P52" s="35"/>
      <c r="Q52" s="35"/>
      <c r="R52" s="35"/>
      <c r="S52" s="35"/>
      <c r="T52" s="35"/>
      <c r="U52" s="35"/>
      <c r="V52" s="35"/>
      <c r="W52" s="35"/>
      <c r="X52" s="44">
        <v>12</v>
      </c>
      <c r="Y52" s="45">
        <f t="shared" ca="1" si="9"/>
        <v>0</v>
      </c>
      <c r="Z52" s="41">
        <f t="shared" ca="1" si="10"/>
        <v>1</v>
      </c>
      <c r="AA52" s="35">
        <f t="shared" ca="1" si="11"/>
        <v>0</v>
      </c>
      <c r="AB52" s="44">
        <f t="shared" ca="1" si="12"/>
        <v>0</v>
      </c>
      <c r="AC52" s="40">
        <f t="shared" ca="1" si="4"/>
        <v>-1</v>
      </c>
      <c r="AD52" s="41">
        <f t="shared" ca="1" si="5"/>
        <v>1</v>
      </c>
      <c r="AE52" s="35">
        <f t="shared" ca="1" si="6"/>
        <v>0</v>
      </c>
      <c r="AF52" s="55">
        <f t="shared" ca="1" si="7"/>
        <v>0</v>
      </c>
      <c r="AG52" s="40">
        <f>Fish!C52*A52</f>
        <v>0</v>
      </c>
      <c r="AH52" s="41">
        <f>Fish!C52*M52</f>
        <v>0</v>
      </c>
      <c r="AI52" s="35">
        <f>Fish!C52*B52/2</f>
        <v>0</v>
      </c>
      <c r="AJ52" s="35">
        <f>Fish!C52*N52/2</f>
        <v>0</v>
      </c>
      <c r="AK52" s="41">
        <f>Fish!C52*C52/3</f>
        <v>0</v>
      </c>
      <c r="AL52" s="42">
        <f>Fish!C52*O52/3</f>
        <v>0</v>
      </c>
      <c r="AM52" s="97">
        <f>Fish!C52*D52/4</f>
        <v>0</v>
      </c>
      <c r="AN52" s="43">
        <f>Fish!C52*P52/4</f>
        <v>0</v>
      </c>
      <c r="AO52" s="41">
        <f>Fish!C52*E52/5</f>
        <v>0</v>
      </c>
      <c r="AP52" s="41">
        <f>Fish!C52*Q52/5</f>
        <v>0</v>
      </c>
      <c r="AQ52" s="35">
        <f>Fish!C52*F52/6</f>
        <v>0</v>
      </c>
      <c r="AR52" s="35">
        <f>Fish!C52*R52/6</f>
        <v>0</v>
      </c>
      <c r="AS52" s="41">
        <f>Fish!C52*G52/7</f>
        <v>0</v>
      </c>
      <c r="AT52" s="41">
        <f>Fish!C52*S52/7</f>
        <v>0</v>
      </c>
      <c r="AU52" s="35">
        <f>Fish!C52*H52/8</f>
        <v>0</v>
      </c>
      <c r="AV52" s="35">
        <f>Fish!C52*T52/8</f>
        <v>0</v>
      </c>
      <c r="AW52" s="41">
        <f>Fish!C52*I52/9</f>
        <v>0</v>
      </c>
      <c r="AX52" s="41">
        <f>Fish!C52*U52/9</f>
        <v>0</v>
      </c>
      <c r="AY52" s="35">
        <f>Fish!C52*J52/10</f>
        <v>0</v>
      </c>
      <c r="AZ52" s="35">
        <f>Fish!C52*V52/10</f>
        <v>0</v>
      </c>
      <c r="BA52" s="41">
        <f>Fish!C52*K52/11</f>
        <v>0</v>
      </c>
      <c r="BB52" s="41">
        <f>Fish!C52*W52/11</f>
        <v>0</v>
      </c>
      <c r="BC52" s="35">
        <f>Fish!C52*L52/12</f>
        <v>0</v>
      </c>
      <c r="BD52" s="44">
        <f>Fish!C52*X52/12</f>
        <v>0</v>
      </c>
      <c r="BF52" s="72" t="s">
        <v>254</v>
      </c>
      <c r="BG52" s="41">
        <f>SUM(BB2:BB81)</f>
        <v>0</v>
      </c>
      <c r="BH52" s="62">
        <f>COUNTIF(W2:W81,11)-BG52</f>
        <v>44</v>
      </c>
    </row>
    <row r="53" spans="1:60" ht="15.75" thickBot="1" x14ac:dyDescent="0.3">
      <c r="A53" s="40"/>
      <c r="B53" s="41"/>
      <c r="C53" s="41"/>
      <c r="D53" s="41"/>
      <c r="E53" s="41"/>
      <c r="F53" s="41">
        <v>6</v>
      </c>
      <c r="G53" s="41">
        <v>7</v>
      </c>
      <c r="H53" s="41">
        <v>8</v>
      </c>
      <c r="I53" s="41">
        <v>9</v>
      </c>
      <c r="J53" s="41"/>
      <c r="K53" s="41"/>
      <c r="L53" s="42"/>
      <c r="M53" s="35">
        <v>1</v>
      </c>
      <c r="N53" s="35">
        <v>2</v>
      </c>
      <c r="O53" s="43">
        <v>3</v>
      </c>
      <c r="P53" s="35"/>
      <c r="Q53" s="35"/>
      <c r="R53" s="35"/>
      <c r="S53" s="35"/>
      <c r="T53" s="35"/>
      <c r="U53" s="35"/>
      <c r="V53" s="35"/>
      <c r="W53" s="35"/>
      <c r="X53" s="44">
        <v>12</v>
      </c>
      <c r="Y53" s="45">
        <f t="shared" ca="1" si="9"/>
        <v>0</v>
      </c>
      <c r="Z53" s="41">
        <f t="shared" ca="1" si="10"/>
        <v>1</v>
      </c>
      <c r="AA53" s="35">
        <f t="shared" ca="1" si="11"/>
        <v>0</v>
      </c>
      <c r="AB53" s="44">
        <f t="shared" ca="1" si="12"/>
        <v>0</v>
      </c>
      <c r="AC53" s="40">
        <f t="shared" ca="1" si="4"/>
        <v>-1</v>
      </c>
      <c r="AD53" s="41">
        <f t="shared" ca="1" si="5"/>
        <v>1</v>
      </c>
      <c r="AE53" s="35">
        <f t="shared" ca="1" si="6"/>
        <v>0</v>
      </c>
      <c r="AF53" s="55">
        <f t="shared" ca="1" si="7"/>
        <v>0</v>
      </c>
      <c r="AG53" s="40">
        <f>Fish!C53*A53</f>
        <v>0</v>
      </c>
      <c r="AH53" s="41">
        <f>Fish!C53*M53</f>
        <v>0</v>
      </c>
      <c r="AI53" s="35">
        <f>Fish!C53*B53/2</f>
        <v>0</v>
      </c>
      <c r="AJ53" s="35">
        <f>Fish!C53*N53/2</f>
        <v>0</v>
      </c>
      <c r="AK53" s="41">
        <f>Fish!C53*C53/3</f>
        <v>0</v>
      </c>
      <c r="AL53" s="42">
        <f>Fish!C53*O53/3</f>
        <v>0</v>
      </c>
      <c r="AM53" s="97">
        <f>Fish!C53*D53/4</f>
        <v>0</v>
      </c>
      <c r="AN53" s="43">
        <f>Fish!C53*P53/4</f>
        <v>0</v>
      </c>
      <c r="AO53" s="41">
        <f>Fish!C53*E53/5</f>
        <v>0</v>
      </c>
      <c r="AP53" s="41">
        <f>Fish!C53*Q53/5</f>
        <v>0</v>
      </c>
      <c r="AQ53" s="35">
        <f>Fish!C53*F53/6</f>
        <v>0</v>
      </c>
      <c r="AR53" s="35">
        <f>Fish!C53*R53/6</f>
        <v>0</v>
      </c>
      <c r="AS53" s="41">
        <f>Fish!C53*G53/7</f>
        <v>0</v>
      </c>
      <c r="AT53" s="41">
        <f>Fish!C53*S53/7</f>
        <v>0</v>
      </c>
      <c r="AU53" s="35">
        <f>Fish!C53*H53/8</f>
        <v>0</v>
      </c>
      <c r="AV53" s="35">
        <f>Fish!C53*T53/8</f>
        <v>0</v>
      </c>
      <c r="AW53" s="41">
        <f>Fish!C53*I53/9</f>
        <v>0</v>
      </c>
      <c r="AX53" s="41">
        <f>Fish!C53*U53/9</f>
        <v>0</v>
      </c>
      <c r="AY53" s="35">
        <f>Fish!C53*J53/10</f>
        <v>0</v>
      </c>
      <c r="AZ53" s="35">
        <f>Fish!C53*V53/10</f>
        <v>0</v>
      </c>
      <c r="BA53" s="41">
        <f>Fish!C53*K53/11</f>
        <v>0</v>
      </c>
      <c r="BB53" s="41">
        <f>Fish!C53*W53/11</f>
        <v>0</v>
      </c>
      <c r="BC53" s="35">
        <f>Fish!C53*L53/12</f>
        <v>0</v>
      </c>
      <c r="BD53" s="44">
        <f>Fish!C53*X53/12</f>
        <v>0</v>
      </c>
      <c r="BF53" s="73" t="s">
        <v>255</v>
      </c>
      <c r="BG53" s="48">
        <f>SUM(BD2:BD81)</f>
        <v>0</v>
      </c>
      <c r="BH53" s="63">
        <f>COUNTIF(X2:X81,12)-BG53</f>
        <v>55</v>
      </c>
    </row>
    <row r="54" spans="1:60" x14ac:dyDescent="0.25">
      <c r="A54" s="40"/>
      <c r="B54" s="41"/>
      <c r="C54" s="41"/>
      <c r="D54" s="41"/>
      <c r="E54" s="41"/>
      <c r="F54" s="41">
        <v>6</v>
      </c>
      <c r="G54" s="41">
        <v>7</v>
      </c>
      <c r="H54" s="41">
        <v>8</v>
      </c>
      <c r="I54" s="41">
        <v>9</v>
      </c>
      <c r="J54" s="41"/>
      <c r="K54" s="41"/>
      <c r="L54" s="42"/>
      <c r="M54" s="35">
        <v>1</v>
      </c>
      <c r="N54" s="35">
        <v>2</v>
      </c>
      <c r="O54" s="43">
        <v>3</v>
      </c>
      <c r="P54" s="35"/>
      <c r="Q54" s="35"/>
      <c r="R54" s="35"/>
      <c r="S54" s="35"/>
      <c r="T54" s="35"/>
      <c r="U54" s="35"/>
      <c r="V54" s="35"/>
      <c r="W54" s="35"/>
      <c r="X54" s="44">
        <v>12</v>
      </c>
      <c r="Y54" s="45">
        <f t="shared" ca="1" si="9"/>
        <v>0</v>
      </c>
      <c r="Z54" s="41">
        <f t="shared" ca="1" si="10"/>
        <v>1</v>
      </c>
      <c r="AA54" s="35">
        <f t="shared" ca="1" si="11"/>
        <v>0</v>
      </c>
      <c r="AB54" s="44">
        <f t="shared" ca="1" si="12"/>
        <v>0</v>
      </c>
      <c r="AC54" s="40">
        <f t="shared" ca="1" si="4"/>
        <v>-1</v>
      </c>
      <c r="AD54" s="41">
        <f t="shared" ca="1" si="5"/>
        <v>1</v>
      </c>
      <c r="AE54" s="35">
        <f t="shared" ca="1" si="6"/>
        <v>0</v>
      </c>
      <c r="AF54" s="55">
        <f t="shared" ca="1" si="7"/>
        <v>0</v>
      </c>
      <c r="AG54" s="40">
        <f>Fish!C54*A54</f>
        <v>0</v>
      </c>
      <c r="AH54" s="41">
        <f>Fish!C54*M54</f>
        <v>0</v>
      </c>
      <c r="AI54" s="35">
        <f>Fish!C54*B54/2</f>
        <v>0</v>
      </c>
      <c r="AJ54" s="35">
        <f>Fish!C54*N54/2</f>
        <v>0</v>
      </c>
      <c r="AK54" s="41">
        <f>Fish!C54*C54/3</f>
        <v>0</v>
      </c>
      <c r="AL54" s="42">
        <f>Fish!C54*O54/3</f>
        <v>0</v>
      </c>
      <c r="AM54" s="97">
        <f>Fish!C54*D54/4</f>
        <v>0</v>
      </c>
      <c r="AN54" s="43">
        <f>Fish!C54*P54/4</f>
        <v>0</v>
      </c>
      <c r="AO54" s="41">
        <f>Fish!C54*E54/5</f>
        <v>0</v>
      </c>
      <c r="AP54" s="41">
        <f>Fish!C54*Q54/5</f>
        <v>0</v>
      </c>
      <c r="AQ54" s="35">
        <f>Fish!C54*F54/6</f>
        <v>0</v>
      </c>
      <c r="AR54" s="35">
        <f>Fish!C54*R54/6</f>
        <v>0</v>
      </c>
      <c r="AS54" s="41">
        <f>Fish!C54*G54/7</f>
        <v>0</v>
      </c>
      <c r="AT54" s="41">
        <f>Fish!C54*S54/7</f>
        <v>0</v>
      </c>
      <c r="AU54" s="35">
        <f>Fish!C54*H54/8</f>
        <v>0</v>
      </c>
      <c r="AV54" s="35">
        <f>Fish!C54*T54/8</f>
        <v>0</v>
      </c>
      <c r="AW54" s="41">
        <f>Fish!C54*I54/9</f>
        <v>0</v>
      </c>
      <c r="AX54" s="41">
        <f>Fish!C54*U54/9</f>
        <v>0</v>
      </c>
      <c r="AY54" s="35">
        <f>Fish!C54*J54/10</f>
        <v>0</v>
      </c>
      <c r="AZ54" s="35">
        <f>Fish!C54*V54/10</f>
        <v>0</v>
      </c>
      <c r="BA54" s="41">
        <f>Fish!C54*K54/11</f>
        <v>0</v>
      </c>
      <c r="BB54" s="41">
        <f>Fish!C54*W54/11</f>
        <v>0</v>
      </c>
      <c r="BC54" s="35">
        <f>Fish!C54*L54/12</f>
        <v>0</v>
      </c>
      <c r="BD54" s="44">
        <f>Fish!C54*X54/12</f>
        <v>0</v>
      </c>
    </row>
    <row r="55" spans="1:60" x14ac:dyDescent="0.25">
      <c r="A55" s="40">
        <v>1</v>
      </c>
      <c r="B55" s="41">
        <v>2</v>
      </c>
      <c r="C55" s="41">
        <v>3</v>
      </c>
      <c r="D55" s="41"/>
      <c r="E55" s="41"/>
      <c r="F55" s="41"/>
      <c r="G55" s="41"/>
      <c r="H55" s="41"/>
      <c r="I55" s="41"/>
      <c r="J55" s="41"/>
      <c r="K55" s="41">
        <v>11</v>
      </c>
      <c r="L55" s="42">
        <v>12</v>
      </c>
      <c r="M55" s="35"/>
      <c r="N55" s="35"/>
      <c r="O55" s="43"/>
      <c r="P55" s="35"/>
      <c r="Q55" s="35">
        <v>5</v>
      </c>
      <c r="R55" s="35">
        <v>6</v>
      </c>
      <c r="S55" s="35">
        <v>7</v>
      </c>
      <c r="T55" s="35">
        <v>8</v>
      </c>
      <c r="U55" s="35">
        <v>9</v>
      </c>
      <c r="V55" s="35"/>
      <c r="W55" s="35"/>
      <c r="X55" s="44"/>
      <c r="Y55" s="45">
        <f t="shared" ca="1" si="9"/>
        <v>0</v>
      </c>
      <c r="Z55" s="41">
        <f t="shared" ca="1" si="10"/>
        <v>0</v>
      </c>
      <c r="AA55" s="35">
        <f t="shared" ca="1" si="11"/>
        <v>1</v>
      </c>
      <c r="AB55" s="44">
        <f t="shared" ca="1" si="12"/>
        <v>1</v>
      </c>
      <c r="AC55" s="40">
        <f t="shared" ca="1" si="4"/>
        <v>0</v>
      </c>
      <c r="AD55" s="41">
        <f t="shared" ca="1" si="5"/>
        <v>0</v>
      </c>
      <c r="AE55" s="35">
        <f t="shared" ca="1" si="6"/>
        <v>0</v>
      </c>
      <c r="AF55" s="55">
        <f t="shared" ca="1" si="7"/>
        <v>0</v>
      </c>
      <c r="AG55" s="40">
        <f>Fish!C55*A55</f>
        <v>0</v>
      </c>
      <c r="AH55" s="41">
        <f>Fish!C55*M55</f>
        <v>0</v>
      </c>
      <c r="AI55" s="35">
        <f>Fish!C55*B55/2</f>
        <v>0</v>
      </c>
      <c r="AJ55" s="35">
        <f>Fish!C55*N55/2</f>
        <v>0</v>
      </c>
      <c r="AK55" s="41">
        <f>Fish!C55*C55/3</f>
        <v>0</v>
      </c>
      <c r="AL55" s="42">
        <f>Fish!C55*O55/3</f>
        <v>0</v>
      </c>
      <c r="AM55" s="97">
        <f>Fish!C55*D55/4</f>
        <v>0</v>
      </c>
      <c r="AN55" s="43">
        <f>Fish!C55*P55/4</f>
        <v>0</v>
      </c>
      <c r="AO55" s="41">
        <f>Fish!C55*E55/5</f>
        <v>0</v>
      </c>
      <c r="AP55" s="41">
        <f>Fish!C55*Q55/5</f>
        <v>0</v>
      </c>
      <c r="AQ55" s="35">
        <f>Fish!C55*F55/6</f>
        <v>0</v>
      </c>
      <c r="AR55" s="35">
        <f>Fish!C55*R55/6</f>
        <v>0</v>
      </c>
      <c r="AS55" s="41">
        <f>Fish!C55*G55/7</f>
        <v>0</v>
      </c>
      <c r="AT55" s="41">
        <f>Fish!C55*S55/7</f>
        <v>0</v>
      </c>
      <c r="AU55" s="35">
        <f>Fish!C55*H55/8</f>
        <v>0</v>
      </c>
      <c r="AV55" s="35">
        <f>Fish!C55*T55/8</f>
        <v>0</v>
      </c>
      <c r="AW55" s="41">
        <f>Fish!C55*I55/9</f>
        <v>0</v>
      </c>
      <c r="AX55" s="41">
        <f>Fish!C55*U55/9</f>
        <v>0</v>
      </c>
      <c r="AY55" s="35">
        <f>Fish!C55*J55/10</f>
        <v>0</v>
      </c>
      <c r="AZ55" s="35">
        <f>Fish!C55*V55/10</f>
        <v>0</v>
      </c>
      <c r="BA55" s="41">
        <f>Fish!C55*K55/11</f>
        <v>0</v>
      </c>
      <c r="BB55" s="41">
        <f>Fish!C55*W55/11</f>
        <v>0</v>
      </c>
      <c r="BC55" s="35">
        <f>Fish!C55*L55/12</f>
        <v>0</v>
      </c>
      <c r="BD55" s="44">
        <f>Fish!C55*X55/12</f>
        <v>0</v>
      </c>
    </row>
    <row r="56" spans="1:60" x14ac:dyDescent="0.25">
      <c r="A56" s="40">
        <v>1</v>
      </c>
      <c r="B56" s="41">
        <v>2</v>
      </c>
      <c r="C56" s="41">
        <v>3</v>
      </c>
      <c r="D56" s="41">
        <v>4</v>
      </c>
      <c r="E56" s="41">
        <v>5</v>
      </c>
      <c r="F56" s="41"/>
      <c r="G56" s="41"/>
      <c r="H56" s="41"/>
      <c r="I56" s="41"/>
      <c r="J56" s="41"/>
      <c r="K56" s="41"/>
      <c r="L56" s="42">
        <v>12</v>
      </c>
      <c r="M56" s="35"/>
      <c r="N56" s="35"/>
      <c r="O56" s="43"/>
      <c r="P56" s="35"/>
      <c r="Q56" s="35"/>
      <c r="R56" s="35">
        <v>6</v>
      </c>
      <c r="S56" s="35">
        <v>7</v>
      </c>
      <c r="T56" s="35">
        <v>8</v>
      </c>
      <c r="U56" s="35">
        <v>9</v>
      </c>
      <c r="V56" s="35">
        <v>10</v>
      </c>
      <c r="W56" s="35">
        <v>11</v>
      </c>
      <c r="X56" s="44"/>
      <c r="Y56" s="45">
        <f t="shared" ca="1" si="9"/>
        <v>1</v>
      </c>
      <c r="Z56" s="41">
        <f t="shared" ca="1" si="10"/>
        <v>0</v>
      </c>
      <c r="AA56" s="35">
        <f t="shared" ca="1" si="11"/>
        <v>0</v>
      </c>
      <c r="AB56" s="44">
        <f t="shared" ca="1" si="12"/>
        <v>1</v>
      </c>
      <c r="AC56" s="40">
        <f t="shared" ca="1" si="4"/>
        <v>1</v>
      </c>
      <c r="AD56" s="41">
        <f t="shared" ca="1" si="5"/>
        <v>-1</v>
      </c>
      <c r="AE56" s="35">
        <f t="shared" ca="1" si="6"/>
        <v>-1</v>
      </c>
      <c r="AF56" s="55">
        <f t="shared" ca="1" si="7"/>
        <v>1</v>
      </c>
      <c r="AG56" s="40">
        <f>Fish!C56*A56</f>
        <v>0</v>
      </c>
      <c r="AH56" s="41">
        <f>Fish!C56*M56</f>
        <v>0</v>
      </c>
      <c r="AI56" s="35">
        <f>Fish!C56*B56/2</f>
        <v>0</v>
      </c>
      <c r="AJ56" s="35">
        <f>Fish!C56*N56/2</f>
        <v>0</v>
      </c>
      <c r="AK56" s="41">
        <f>Fish!C56*C56/3</f>
        <v>0</v>
      </c>
      <c r="AL56" s="42">
        <f>Fish!C56*O56/3</f>
        <v>0</v>
      </c>
      <c r="AM56" s="97">
        <f>Fish!C56*D56/4</f>
        <v>0</v>
      </c>
      <c r="AN56" s="43">
        <f>Fish!C56*P56/4</f>
        <v>0</v>
      </c>
      <c r="AO56" s="41">
        <f>Fish!C56*E56/5</f>
        <v>0</v>
      </c>
      <c r="AP56" s="41">
        <f>Fish!C56*Q56/5</f>
        <v>0</v>
      </c>
      <c r="AQ56" s="35">
        <f>Fish!C56*F56/6</f>
        <v>0</v>
      </c>
      <c r="AR56" s="35">
        <f>Fish!C56*R56/6</f>
        <v>0</v>
      </c>
      <c r="AS56" s="41">
        <f>Fish!C56*G56/7</f>
        <v>0</v>
      </c>
      <c r="AT56" s="41">
        <f>Fish!C56*S56/7</f>
        <v>0</v>
      </c>
      <c r="AU56" s="35">
        <f>Fish!C56*H56/8</f>
        <v>0</v>
      </c>
      <c r="AV56" s="35">
        <f>Fish!C56*T56/8</f>
        <v>0</v>
      </c>
      <c r="AW56" s="41">
        <f>Fish!C56*I56/9</f>
        <v>0</v>
      </c>
      <c r="AX56" s="41">
        <f>Fish!C56*U56/9</f>
        <v>0</v>
      </c>
      <c r="AY56" s="35">
        <f>Fish!C56*J56/10</f>
        <v>0</v>
      </c>
      <c r="AZ56" s="35">
        <f>Fish!C56*V56/10</f>
        <v>0</v>
      </c>
      <c r="BA56" s="41">
        <f>Fish!C56*K56/11</f>
        <v>0</v>
      </c>
      <c r="BB56" s="41">
        <f>Fish!C56*W56/11</f>
        <v>0</v>
      </c>
      <c r="BC56" s="35">
        <f>Fish!C56*L56/12</f>
        <v>0</v>
      </c>
      <c r="BD56" s="44">
        <f>Fish!C56*X56/12</f>
        <v>0</v>
      </c>
    </row>
    <row r="57" spans="1:60" x14ac:dyDescent="0.25">
      <c r="A57" s="40">
        <v>1</v>
      </c>
      <c r="B57" s="41">
        <v>2</v>
      </c>
      <c r="C57" s="41">
        <v>3</v>
      </c>
      <c r="D57" s="41">
        <v>4</v>
      </c>
      <c r="E57" s="41">
        <v>5</v>
      </c>
      <c r="F57" s="41">
        <v>6</v>
      </c>
      <c r="G57" s="41">
        <v>7</v>
      </c>
      <c r="H57" s="41">
        <v>8</v>
      </c>
      <c r="I57" s="41">
        <v>9</v>
      </c>
      <c r="J57" s="41">
        <v>10</v>
      </c>
      <c r="K57" s="41">
        <v>11</v>
      </c>
      <c r="L57" s="42">
        <v>12</v>
      </c>
      <c r="M57" s="35">
        <v>1</v>
      </c>
      <c r="N57" s="35">
        <v>2</v>
      </c>
      <c r="O57" s="43">
        <v>3</v>
      </c>
      <c r="P57" s="35">
        <v>4</v>
      </c>
      <c r="Q57" s="35">
        <v>5</v>
      </c>
      <c r="R57" s="35">
        <v>6</v>
      </c>
      <c r="S57" s="35">
        <v>7</v>
      </c>
      <c r="T57" s="35">
        <v>8</v>
      </c>
      <c r="U57" s="35">
        <v>9</v>
      </c>
      <c r="V57" s="35">
        <v>10</v>
      </c>
      <c r="W57" s="35">
        <v>11</v>
      </c>
      <c r="X57" s="44">
        <v>12</v>
      </c>
      <c r="Y57" s="45">
        <f t="shared" ca="1" si="9"/>
        <v>1</v>
      </c>
      <c r="Z57" s="41">
        <f t="shared" ca="1" si="10"/>
        <v>1</v>
      </c>
      <c r="AA57" s="35">
        <f t="shared" ca="1" si="11"/>
        <v>1</v>
      </c>
      <c r="AB57" s="44">
        <f t="shared" ca="1" si="12"/>
        <v>1</v>
      </c>
      <c r="AC57" s="40">
        <f t="shared" ca="1" si="4"/>
        <v>0</v>
      </c>
      <c r="AD57" s="41">
        <f t="shared" ca="1" si="5"/>
        <v>0</v>
      </c>
      <c r="AE57" s="35">
        <f t="shared" ca="1" si="6"/>
        <v>0</v>
      </c>
      <c r="AF57" s="55">
        <f t="shared" ca="1" si="7"/>
        <v>0</v>
      </c>
      <c r="AG57" s="40">
        <f>Fish!C57*A57</f>
        <v>0</v>
      </c>
      <c r="AH57" s="41">
        <f>Fish!C57*M57</f>
        <v>0</v>
      </c>
      <c r="AI57" s="35">
        <f>Fish!C57*B57/2</f>
        <v>0</v>
      </c>
      <c r="AJ57" s="35">
        <f>Fish!C57*N57/2</f>
        <v>0</v>
      </c>
      <c r="AK57" s="41">
        <f>Fish!C57*C57/3</f>
        <v>0</v>
      </c>
      <c r="AL57" s="42">
        <f>Fish!C57*O57/3</f>
        <v>0</v>
      </c>
      <c r="AM57" s="97">
        <f>Fish!C57*D57/4</f>
        <v>0</v>
      </c>
      <c r="AN57" s="43">
        <f>Fish!C57*P57/4</f>
        <v>0</v>
      </c>
      <c r="AO57" s="41">
        <f>Fish!C57*E57/5</f>
        <v>0</v>
      </c>
      <c r="AP57" s="41">
        <f>Fish!C57*Q57/5</f>
        <v>0</v>
      </c>
      <c r="AQ57" s="35">
        <f>Fish!C57*F57/6</f>
        <v>0</v>
      </c>
      <c r="AR57" s="35">
        <f>Fish!C57*R57/6</f>
        <v>0</v>
      </c>
      <c r="AS57" s="41">
        <f>Fish!C57*G57/7</f>
        <v>0</v>
      </c>
      <c r="AT57" s="41">
        <f>Fish!C57*S57/7</f>
        <v>0</v>
      </c>
      <c r="AU57" s="35">
        <f>Fish!C57*H57/8</f>
        <v>0</v>
      </c>
      <c r="AV57" s="35">
        <f>Fish!C57*T57/8</f>
        <v>0</v>
      </c>
      <c r="AW57" s="41">
        <f>Fish!C57*I57/9</f>
        <v>0</v>
      </c>
      <c r="AX57" s="41">
        <f>Fish!C57*U57/9</f>
        <v>0</v>
      </c>
      <c r="AY57" s="35">
        <f>Fish!C57*J57/10</f>
        <v>0</v>
      </c>
      <c r="AZ57" s="35">
        <f>Fish!C57*V57/10</f>
        <v>0</v>
      </c>
      <c r="BA57" s="41">
        <f>Fish!C57*K57/11</f>
        <v>0</v>
      </c>
      <c r="BB57" s="41">
        <f>Fish!C57*W57/11</f>
        <v>0</v>
      </c>
      <c r="BC57" s="35">
        <f>Fish!C57*L57/12</f>
        <v>0</v>
      </c>
      <c r="BD57" s="44">
        <f>Fish!C57*X57/12</f>
        <v>0</v>
      </c>
    </row>
    <row r="58" spans="1:60" x14ac:dyDescent="0.25">
      <c r="A58" s="40">
        <v>1</v>
      </c>
      <c r="B58" s="41">
        <v>2</v>
      </c>
      <c r="C58" s="41">
        <v>3</v>
      </c>
      <c r="D58" s="41">
        <v>4</v>
      </c>
      <c r="E58" s="41">
        <v>5</v>
      </c>
      <c r="F58" s="41">
        <v>6</v>
      </c>
      <c r="G58" s="41">
        <v>7</v>
      </c>
      <c r="H58" s="41">
        <v>8</v>
      </c>
      <c r="I58" s="41">
        <v>9</v>
      </c>
      <c r="J58" s="41">
        <v>10</v>
      </c>
      <c r="K58" s="41">
        <v>11</v>
      </c>
      <c r="L58" s="42">
        <v>12</v>
      </c>
      <c r="M58" s="35">
        <v>1</v>
      </c>
      <c r="N58" s="35">
        <v>2</v>
      </c>
      <c r="O58" s="43">
        <v>3</v>
      </c>
      <c r="P58" s="35">
        <v>4</v>
      </c>
      <c r="Q58" s="35">
        <v>5</v>
      </c>
      <c r="R58" s="35">
        <v>6</v>
      </c>
      <c r="S58" s="35">
        <v>7</v>
      </c>
      <c r="T58" s="35">
        <v>8</v>
      </c>
      <c r="U58" s="35">
        <v>9</v>
      </c>
      <c r="V58" s="35">
        <v>10</v>
      </c>
      <c r="W58" s="35">
        <v>11</v>
      </c>
      <c r="X58" s="44">
        <v>12</v>
      </c>
      <c r="Y58" s="45">
        <f t="shared" ca="1" si="9"/>
        <v>1</v>
      </c>
      <c r="Z58" s="41">
        <f t="shared" ca="1" si="10"/>
        <v>1</v>
      </c>
      <c r="AA58" s="35">
        <f t="shared" ca="1" si="11"/>
        <v>1</v>
      </c>
      <c r="AB58" s="44">
        <f t="shared" ca="1" si="12"/>
        <v>1</v>
      </c>
      <c r="AC58" s="40">
        <f t="shared" ca="1" si="4"/>
        <v>0</v>
      </c>
      <c r="AD58" s="41">
        <f t="shared" ca="1" si="5"/>
        <v>0</v>
      </c>
      <c r="AE58" s="35">
        <f t="shared" ca="1" si="6"/>
        <v>0</v>
      </c>
      <c r="AF58" s="55">
        <f t="shared" ca="1" si="7"/>
        <v>0</v>
      </c>
      <c r="AG58" s="40">
        <f>Fish!C58*A58</f>
        <v>0</v>
      </c>
      <c r="AH58" s="41">
        <f>Fish!C58*M58</f>
        <v>0</v>
      </c>
      <c r="AI58" s="35">
        <f>Fish!C58*B58/2</f>
        <v>0</v>
      </c>
      <c r="AJ58" s="35">
        <f>Fish!C58*N58/2</f>
        <v>0</v>
      </c>
      <c r="AK58" s="41">
        <f>Fish!C58*C58/3</f>
        <v>0</v>
      </c>
      <c r="AL58" s="42">
        <f>Fish!C58*O58/3</f>
        <v>0</v>
      </c>
      <c r="AM58" s="97">
        <f>Fish!C58*D58/4</f>
        <v>0</v>
      </c>
      <c r="AN58" s="43">
        <f>Fish!C58*P58/4</f>
        <v>0</v>
      </c>
      <c r="AO58" s="41">
        <f>Fish!C58*E58/5</f>
        <v>0</v>
      </c>
      <c r="AP58" s="41">
        <f>Fish!C58*Q58/5</f>
        <v>0</v>
      </c>
      <c r="AQ58" s="35">
        <f>Fish!C58*F58/6</f>
        <v>0</v>
      </c>
      <c r="AR58" s="35">
        <f>Fish!C58*R58/6</f>
        <v>0</v>
      </c>
      <c r="AS58" s="41">
        <f>Fish!C58*G58/7</f>
        <v>0</v>
      </c>
      <c r="AT58" s="41">
        <f>Fish!C58*S58/7</f>
        <v>0</v>
      </c>
      <c r="AU58" s="35">
        <f>Fish!C58*H58/8</f>
        <v>0</v>
      </c>
      <c r="AV58" s="35">
        <f>Fish!C58*T58/8</f>
        <v>0</v>
      </c>
      <c r="AW58" s="41">
        <f>Fish!C58*I58/9</f>
        <v>0</v>
      </c>
      <c r="AX58" s="41">
        <f>Fish!C58*U58/9</f>
        <v>0</v>
      </c>
      <c r="AY58" s="35">
        <f>Fish!C58*J58/10</f>
        <v>0</v>
      </c>
      <c r="AZ58" s="35">
        <f>Fish!C58*V58/10</f>
        <v>0</v>
      </c>
      <c r="BA58" s="41">
        <f>Fish!C58*K58/11</f>
        <v>0</v>
      </c>
      <c r="BB58" s="41">
        <f>Fish!C58*W58/11</f>
        <v>0</v>
      </c>
      <c r="BC58" s="35">
        <f>Fish!C58*L58/12</f>
        <v>0</v>
      </c>
      <c r="BD58" s="44">
        <f>Fish!C58*X58/12</f>
        <v>0</v>
      </c>
    </row>
    <row r="59" spans="1:60" x14ac:dyDescent="0.25">
      <c r="A59" s="40">
        <v>1</v>
      </c>
      <c r="B59" s="41">
        <v>2</v>
      </c>
      <c r="C59" s="41">
        <v>3</v>
      </c>
      <c r="D59" s="41">
        <v>4</v>
      </c>
      <c r="E59" s="41">
        <v>5</v>
      </c>
      <c r="F59" s="41">
        <v>6</v>
      </c>
      <c r="G59" s="41">
        <v>7</v>
      </c>
      <c r="H59" s="41">
        <v>8</v>
      </c>
      <c r="I59" s="41">
        <v>9</v>
      </c>
      <c r="J59" s="41">
        <v>10</v>
      </c>
      <c r="K59" s="41">
        <v>11</v>
      </c>
      <c r="L59" s="42">
        <v>12</v>
      </c>
      <c r="M59" s="35">
        <v>1</v>
      </c>
      <c r="N59" s="35">
        <v>2</v>
      </c>
      <c r="O59" s="43">
        <v>3</v>
      </c>
      <c r="P59" s="35">
        <v>4</v>
      </c>
      <c r="Q59" s="35">
        <v>5</v>
      </c>
      <c r="R59" s="35">
        <v>6</v>
      </c>
      <c r="S59" s="35">
        <v>7</v>
      </c>
      <c r="T59" s="35">
        <v>8</v>
      </c>
      <c r="U59" s="35">
        <v>9</v>
      </c>
      <c r="V59" s="35">
        <v>10</v>
      </c>
      <c r="W59" s="35">
        <v>11</v>
      </c>
      <c r="X59" s="44">
        <v>12</v>
      </c>
      <c r="Y59" s="45">
        <f t="shared" ca="1" si="9"/>
        <v>1</v>
      </c>
      <c r="Z59" s="41">
        <f t="shared" ca="1" si="10"/>
        <v>1</v>
      </c>
      <c r="AA59" s="35">
        <f t="shared" ca="1" si="11"/>
        <v>1</v>
      </c>
      <c r="AB59" s="44">
        <f t="shared" ca="1" si="12"/>
        <v>1</v>
      </c>
      <c r="AC59" s="40">
        <f t="shared" ca="1" si="4"/>
        <v>0</v>
      </c>
      <c r="AD59" s="41">
        <f t="shared" ca="1" si="5"/>
        <v>0</v>
      </c>
      <c r="AE59" s="35">
        <f t="shared" ca="1" si="6"/>
        <v>0</v>
      </c>
      <c r="AF59" s="55">
        <f t="shared" ca="1" si="7"/>
        <v>0</v>
      </c>
      <c r="AG59" s="40">
        <f>Fish!C59*A59</f>
        <v>0</v>
      </c>
      <c r="AH59" s="41">
        <f>Fish!C59*M59</f>
        <v>0</v>
      </c>
      <c r="AI59" s="35">
        <f>Fish!C59*B59/2</f>
        <v>0</v>
      </c>
      <c r="AJ59" s="35">
        <f>Fish!C59*N59/2</f>
        <v>0</v>
      </c>
      <c r="AK59" s="41">
        <f>Fish!C59*C59/3</f>
        <v>0</v>
      </c>
      <c r="AL59" s="42">
        <f>Fish!C59*O59/3</f>
        <v>0</v>
      </c>
      <c r="AM59" s="97">
        <f>Fish!C59*D59/4</f>
        <v>0</v>
      </c>
      <c r="AN59" s="43">
        <f>Fish!C59*P59/4</f>
        <v>0</v>
      </c>
      <c r="AO59" s="41">
        <f>Fish!C59*E59/5</f>
        <v>0</v>
      </c>
      <c r="AP59" s="41">
        <f>Fish!C59*Q59/5</f>
        <v>0</v>
      </c>
      <c r="AQ59" s="35">
        <f>Fish!C59*F59/6</f>
        <v>0</v>
      </c>
      <c r="AR59" s="35">
        <f>Fish!C59*R59/6</f>
        <v>0</v>
      </c>
      <c r="AS59" s="41">
        <f>Fish!C59*G59/7</f>
        <v>0</v>
      </c>
      <c r="AT59" s="41">
        <f>Fish!C59*S59/7</f>
        <v>0</v>
      </c>
      <c r="AU59" s="35">
        <f>Fish!C59*H59/8</f>
        <v>0</v>
      </c>
      <c r="AV59" s="35">
        <f>Fish!C59*T59/8</f>
        <v>0</v>
      </c>
      <c r="AW59" s="41">
        <f>Fish!C59*I59/9</f>
        <v>0</v>
      </c>
      <c r="AX59" s="41">
        <f>Fish!C59*U59/9</f>
        <v>0</v>
      </c>
      <c r="AY59" s="35">
        <f>Fish!C59*J59/10</f>
        <v>0</v>
      </c>
      <c r="AZ59" s="35">
        <f>Fish!C59*V59/10</f>
        <v>0</v>
      </c>
      <c r="BA59" s="41">
        <f>Fish!C59*K59/11</f>
        <v>0</v>
      </c>
      <c r="BB59" s="41">
        <f>Fish!C59*W59/11</f>
        <v>0</v>
      </c>
      <c r="BC59" s="35">
        <f>Fish!C59*L59/12</f>
        <v>0</v>
      </c>
      <c r="BD59" s="44">
        <f>Fish!C59*X59/12</f>
        <v>0</v>
      </c>
    </row>
    <row r="60" spans="1:60" x14ac:dyDescent="0.25">
      <c r="A60" s="40">
        <v>1</v>
      </c>
      <c r="B60" s="41">
        <v>2</v>
      </c>
      <c r="C60" s="41">
        <v>3</v>
      </c>
      <c r="D60" s="41">
        <v>4</v>
      </c>
      <c r="E60" s="41">
        <v>5</v>
      </c>
      <c r="F60" s="41">
        <v>6</v>
      </c>
      <c r="G60" s="41">
        <v>7</v>
      </c>
      <c r="H60" s="41">
        <v>8</v>
      </c>
      <c r="I60" s="41">
        <v>9</v>
      </c>
      <c r="J60" s="41">
        <v>10</v>
      </c>
      <c r="K60" s="41">
        <v>11</v>
      </c>
      <c r="L60" s="42">
        <v>12</v>
      </c>
      <c r="M60" s="35">
        <v>1</v>
      </c>
      <c r="N60" s="35">
        <v>2</v>
      </c>
      <c r="O60" s="43">
        <v>3</v>
      </c>
      <c r="P60" s="35">
        <v>4</v>
      </c>
      <c r="Q60" s="35">
        <v>5</v>
      </c>
      <c r="R60" s="35">
        <v>6</v>
      </c>
      <c r="S60" s="35">
        <v>7</v>
      </c>
      <c r="T60" s="35">
        <v>8</v>
      </c>
      <c r="U60" s="35">
        <v>9</v>
      </c>
      <c r="V60" s="35">
        <v>10</v>
      </c>
      <c r="W60" s="35">
        <v>11</v>
      </c>
      <c r="X60" s="44">
        <v>12</v>
      </c>
      <c r="Y60" s="45">
        <f t="shared" ca="1" si="9"/>
        <v>1</v>
      </c>
      <c r="Z60" s="41">
        <f t="shared" ca="1" si="10"/>
        <v>1</v>
      </c>
      <c r="AA60" s="35">
        <f t="shared" ca="1" si="11"/>
        <v>1</v>
      </c>
      <c r="AB60" s="44">
        <f t="shared" ca="1" si="12"/>
        <v>1</v>
      </c>
      <c r="AC60" s="40">
        <f t="shared" ca="1" si="4"/>
        <v>0</v>
      </c>
      <c r="AD60" s="41">
        <f t="shared" ca="1" si="5"/>
        <v>0</v>
      </c>
      <c r="AE60" s="35">
        <f t="shared" ca="1" si="6"/>
        <v>0</v>
      </c>
      <c r="AF60" s="55">
        <f t="shared" ca="1" si="7"/>
        <v>0</v>
      </c>
      <c r="AG60" s="40">
        <f>Fish!C60*A60</f>
        <v>0</v>
      </c>
      <c r="AH60" s="41">
        <f>Fish!C60*M60</f>
        <v>0</v>
      </c>
      <c r="AI60" s="35">
        <f>Fish!C60*B60/2</f>
        <v>0</v>
      </c>
      <c r="AJ60" s="35">
        <f>Fish!C60*N60/2</f>
        <v>0</v>
      </c>
      <c r="AK60" s="41">
        <f>Fish!C60*C60/3</f>
        <v>0</v>
      </c>
      <c r="AL60" s="42">
        <f>Fish!C60*O60/3</f>
        <v>0</v>
      </c>
      <c r="AM60" s="97">
        <f>Fish!C60*D60/4</f>
        <v>0</v>
      </c>
      <c r="AN60" s="43">
        <f>Fish!C60*P60/4</f>
        <v>0</v>
      </c>
      <c r="AO60" s="41">
        <f>Fish!C60*E60/5</f>
        <v>0</v>
      </c>
      <c r="AP60" s="41">
        <f>Fish!C60*Q60/5</f>
        <v>0</v>
      </c>
      <c r="AQ60" s="35">
        <f>Fish!C60*F60/6</f>
        <v>0</v>
      </c>
      <c r="AR60" s="35">
        <f>Fish!C60*R60/6</f>
        <v>0</v>
      </c>
      <c r="AS60" s="41">
        <f>Fish!C60*G60/7</f>
        <v>0</v>
      </c>
      <c r="AT60" s="41">
        <f>Fish!C60*S60/7</f>
        <v>0</v>
      </c>
      <c r="AU60" s="35">
        <f>Fish!C60*H60/8</f>
        <v>0</v>
      </c>
      <c r="AV60" s="35">
        <f>Fish!C60*T60/8</f>
        <v>0</v>
      </c>
      <c r="AW60" s="41">
        <f>Fish!C60*I60/9</f>
        <v>0</v>
      </c>
      <c r="AX60" s="41">
        <f>Fish!C60*U60/9</f>
        <v>0</v>
      </c>
      <c r="AY60" s="35">
        <f>Fish!C60*J60/10</f>
        <v>0</v>
      </c>
      <c r="AZ60" s="35">
        <f>Fish!C60*V60/10</f>
        <v>0</v>
      </c>
      <c r="BA60" s="41">
        <f>Fish!C60*K60/11</f>
        <v>0</v>
      </c>
      <c r="BB60" s="41">
        <f>Fish!C60*W60/11</f>
        <v>0</v>
      </c>
      <c r="BC60" s="35">
        <f>Fish!C60*L60/12</f>
        <v>0</v>
      </c>
      <c r="BD60" s="44">
        <f>Fish!C60*X60/12</f>
        <v>0</v>
      </c>
    </row>
    <row r="61" spans="1:60" x14ac:dyDescent="0.25">
      <c r="A61" s="40">
        <v>1</v>
      </c>
      <c r="B61" s="41">
        <v>2</v>
      </c>
      <c r="C61" s="41">
        <v>3</v>
      </c>
      <c r="D61" s="41">
        <v>4</v>
      </c>
      <c r="E61" s="41">
        <v>5</v>
      </c>
      <c r="F61" s="41">
        <v>6</v>
      </c>
      <c r="G61" s="41">
        <v>7</v>
      </c>
      <c r="H61" s="41">
        <v>8</v>
      </c>
      <c r="I61" s="41">
        <v>9</v>
      </c>
      <c r="J61" s="41">
        <v>10</v>
      </c>
      <c r="K61" s="41">
        <v>11</v>
      </c>
      <c r="L61" s="42">
        <v>12</v>
      </c>
      <c r="M61" s="35">
        <v>1</v>
      </c>
      <c r="N61" s="35">
        <v>2</v>
      </c>
      <c r="O61" s="43">
        <v>3</v>
      </c>
      <c r="P61" s="35">
        <v>4</v>
      </c>
      <c r="Q61" s="35">
        <v>5</v>
      </c>
      <c r="R61" s="35">
        <v>6</v>
      </c>
      <c r="S61" s="35">
        <v>7</v>
      </c>
      <c r="T61" s="35">
        <v>8</v>
      </c>
      <c r="U61" s="35">
        <v>9</v>
      </c>
      <c r="V61" s="35">
        <v>10</v>
      </c>
      <c r="W61" s="35">
        <v>11</v>
      </c>
      <c r="X61" s="44">
        <v>12</v>
      </c>
      <c r="Y61" s="45">
        <f t="shared" ca="1" si="9"/>
        <v>1</v>
      </c>
      <c r="Z61" s="41">
        <f t="shared" ca="1" si="10"/>
        <v>1</v>
      </c>
      <c r="AA61" s="35">
        <f t="shared" ca="1" si="11"/>
        <v>1</v>
      </c>
      <c r="AB61" s="44">
        <f t="shared" ca="1" si="12"/>
        <v>1</v>
      </c>
      <c r="AC61" s="40">
        <f t="shared" ca="1" si="4"/>
        <v>0</v>
      </c>
      <c r="AD61" s="41">
        <f t="shared" ca="1" si="5"/>
        <v>0</v>
      </c>
      <c r="AE61" s="35">
        <f t="shared" ca="1" si="6"/>
        <v>0</v>
      </c>
      <c r="AF61" s="55">
        <f t="shared" ca="1" si="7"/>
        <v>0</v>
      </c>
      <c r="AG61" s="40">
        <f>Fish!C61*A61</f>
        <v>0</v>
      </c>
      <c r="AH61" s="41">
        <f>Fish!C61*M61</f>
        <v>0</v>
      </c>
      <c r="AI61" s="35">
        <f>Fish!C61*B61/2</f>
        <v>0</v>
      </c>
      <c r="AJ61" s="35">
        <f>Fish!C61*N61/2</f>
        <v>0</v>
      </c>
      <c r="AK61" s="41">
        <f>Fish!C61*C61/3</f>
        <v>0</v>
      </c>
      <c r="AL61" s="42">
        <f>Fish!C61*O61/3</f>
        <v>0</v>
      </c>
      <c r="AM61" s="97">
        <f>Fish!C61*D61/4</f>
        <v>0</v>
      </c>
      <c r="AN61" s="43">
        <f>Fish!C61*P61/4</f>
        <v>0</v>
      </c>
      <c r="AO61" s="41">
        <f>Fish!C61*E61/5</f>
        <v>0</v>
      </c>
      <c r="AP61" s="41">
        <f>Fish!C61*Q61/5</f>
        <v>0</v>
      </c>
      <c r="AQ61" s="35">
        <f>Fish!C61*F61/6</f>
        <v>0</v>
      </c>
      <c r="AR61" s="35">
        <f>Fish!C61*R61/6</f>
        <v>0</v>
      </c>
      <c r="AS61" s="41">
        <f>Fish!C61*G61/7</f>
        <v>0</v>
      </c>
      <c r="AT61" s="41">
        <f>Fish!C61*S61/7</f>
        <v>0</v>
      </c>
      <c r="AU61" s="35">
        <f>Fish!C61*H61/8</f>
        <v>0</v>
      </c>
      <c r="AV61" s="35">
        <f>Fish!C61*T61/8</f>
        <v>0</v>
      </c>
      <c r="AW61" s="41">
        <f>Fish!C61*I61/9</f>
        <v>0</v>
      </c>
      <c r="AX61" s="41">
        <f>Fish!C61*U61/9</f>
        <v>0</v>
      </c>
      <c r="AY61" s="35">
        <f>Fish!C61*J61/10</f>
        <v>0</v>
      </c>
      <c r="AZ61" s="35">
        <f>Fish!C61*V61/10</f>
        <v>0</v>
      </c>
      <c r="BA61" s="41">
        <f>Fish!C61*K61/11</f>
        <v>0</v>
      </c>
      <c r="BB61" s="41">
        <f>Fish!C61*W61/11</f>
        <v>0</v>
      </c>
      <c r="BC61" s="35">
        <f>Fish!C61*L61/12</f>
        <v>0</v>
      </c>
      <c r="BD61" s="44">
        <f>Fish!C61*X61/12</f>
        <v>0</v>
      </c>
    </row>
    <row r="62" spans="1:60" x14ac:dyDescent="0.25">
      <c r="A62" s="40">
        <v>1</v>
      </c>
      <c r="B62" s="41">
        <v>2</v>
      </c>
      <c r="C62" s="41">
        <v>3</v>
      </c>
      <c r="D62" s="41">
        <v>4</v>
      </c>
      <c r="E62" s="41">
        <v>5</v>
      </c>
      <c r="F62" s="41">
        <v>6</v>
      </c>
      <c r="G62" s="41">
        <v>7</v>
      </c>
      <c r="H62" s="41">
        <v>8</v>
      </c>
      <c r="I62" s="41">
        <v>9</v>
      </c>
      <c r="J62" s="41">
        <v>10</v>
      </c>
      <c r="K62" s="41">
        <v>11</v>
      </c>
      <c r="L62" s="42">
        <v>12</v>
      </c>
      <c r="M62" s="35">
        <v>1</v>
      </c>
      <c r="N62" s="35">
        <v>2</v>
      </c>
      <c r="O62" s="43">
        <v>3</v>
      </c>
      <c r="P62" s="35">
        <v>4</v>
      </c>
      <c r="Q62" s="35">
        <v>5</v>
      </c>
      <c r="R62" s="35">
        <v>6</v>
      </c>
      <c r="S62" s="35">
        <v>7</v>
      </c>
      <c r="T62" s="35">
        <v>8</v>
      </c>
      <c r="U62" s="35">
        <v>9</v>
      </c>
      <c r="V62" s="35">
        <v>10</v>
      </c>
      <c r="W62" s="35">
        <v>11</v>
      </c>
      <c r="X62" s="44">
        <v>12</v>
      </c>
      <c r="Y62" s="45">
        <f t="shared" ca="1" si="9"/>
        <v>1</v>
      </c>
      <c r="Z62" s="41">
        <f t="shared" ca="1" si="10"/>
        <v>1</v>
      </c>
      <c r="AA62" s="35">
        <f t="shared" ca="1" si="11"/>
        <v>1</v>
      </c>
      <c r="AB62" s="44">
        <f t="shared" ca="1" si="12"/>
        <v>1</v>
      </c>
      <c r="AC62" s="40">
        <f t="shared" ca="1" si="4"/>
        <v>0</v>
      </c>
      <c r="AD62" s="41">
        <f t="shared" ca="1" si="5"/>
        <v>0</v>
      </c>
      <c r="AE62" s="35">
        <f t="shared" ca="1" si="6"/>
        <v>0</v>
      </c>
      <c r="AF62" s="55">
        <f t="shared" ca="1" si="7"/>
        <v>0</v>
      </c>
      <c r="AG62" s="40">
        <f>Fish!C62*A62</f>
        <v>0</v>
      </c>
      <c r="AH62" s="41">
        <f>Fish!C62*M62</f>
        <v>0</v>
      </c>
      <c r="AI62" s="35">
        <f>Fish!C62*B62/2</f>
        <v>0</v>
      </c>
      <c r="AJ62" s="35">
        <f>Fish!C62*N62/2</f>
        <v>0</v>
      </c>
      <c r="AK62" s="41">
        <f>Fish!C62*C62/3</f>
        <v>0</v>
      </c>
      <c r="AL62" s="42">
        <f>Fish!C62*O62/3</f>
        <v>0</v>
      </c>
      <c r="AM62" s="97">
        <f>Fish!C62*D62/4</f>
        <v>0</v>
      </c>
      <c r="AN62" s="43">
        <f>Fish!C62*P62/4</f>
        <v>0</v>
      </c>
      <c r="AO62" s="41">
        <f>Fish!C62*E62/5</f>
        <v>0</v>
      </c>
      <c r="AP62" s="41">
        <f>Fish!C62*Q62/5</f>
        <v>0</v>
      </c>
      <c r="AQ62" s="35">
        <f>Fish!C62*F62/6</f>
        <v>0</v>
      </c>
      <c r="AR62" s="35">
        <f>Fish!C62*R62/6</f>
        <v>0</v>
      </c>
      <c r="AS62" s="41">
        <f>Fish!C62*G62/7</f>
        <v>0</v>
      </c>
      <c r="AT62" s="41">
        <f>Fish!C62*S62/7</f>
        <v>0</v>
      </c>
      <c r="AU62" s="35">
        <f>Fish!C62*H62/8</f>
        <v>0</v>
      </c>
      <c r="AV62" s="35">
        <f>Fish!C62*T62/8</f>
        <v>0</v>
      </c>
      <c r="AW62" s="41">
        <f>Fish!C62*I62/9</f>
        <v>0</v>
      </c>
      <c r="AX62" s="41">
        <f>Fish!C62*U62/9</f>
        <v>0</v>
      </c>
      <c r="AY62" s="35">
        <f>Fish!C62*J62/10</f>
        <v>0</v>
      </c>
      <c r="AZ62" s="35">
        <f>Fish!C62*V62/10</f>
        <v>0</v>
      </c>
      <c r="BA62" s="41">
        <f>Fish!C62*K62/11</f>
        <v>0</v>
      </c>
      <c r="BB62" s="41">
        <f>Fish!C62*W62/11</f>
        <v>0</v>
      </c>
      <c r="BC62" s="35">
        <f>Fish!C62*L62/12</f>
        <v>0</v>
      </c>
      <c r="BD62" s="44">
        <f>Fish!C62*X62/12</f>
        <v>0</v>
      </c>
    </row>
    <row r="63" spans="1:60" x14ac:dyDescent="0.25">
      <c r="A63" s="40">
        <v>1</v>
      </c>
      <c r="B63" s="41">
        <v>2</v>
      </c>
      <c r="C63" s="41">
        <v>3</v>
      </c>
      <c r="D63" s="41">
        <v>4</v>
      </c>
      <c r="E63" s="41">
        <v>5</v>
      </c>
      <c r="F63" s="41">
        <v>6</v>
      </c>
      <c r="G63" s="41">
        <v>7</v>
      </c>
      <c r="H63" s="41">
        <v>8</v>
      </c>
      <c r="I63" s="41">
        <v>9</v>
      </c>
      <c r="J63" s="41">
        <v>10</v>
      </c>
      <c r="K63" s="41">
        <v>11</v>
      </c>
      <c r="L63" s="42">
        <v>12</v>
      </c>
      <c r="M63" s="35">
        <v>1</v>
      </c>
      <c r="N63" s="35">
        <v>2</v>
      </c>
      <c r="O63" s="43">
        <v>3</v>
      </c>
      <c r="P63" s="35">
        <v>4</v>
      </c>
      <c r="Q63" s="35">
        <v>5</v>
      </c>
      <c r="R63" s="35">
        <v>6</v>
      </c>
      <c r="S63" s="35">
        <v>7</v>
      </c>
      <c r="T63" s="35">
        <v>8</v>
      </c>
      <c r="U63" s="35">
        <v>9</v>
      </c>
      <c r="V63" s="35">
        <v>10</v>
      </c>
      <c r="W63" s="35">
        <v>11</v>
      </c>
      <c r="X63" s="44">
        <v>12</v>
      </c>
      <c r="Y63" s="45">
        <f t="shared" ca="1" si="9"/>
        <v>1</v>
      </c>
      <c r="Z63" s="41">
        <f t="shared" ca="1" si="10"/>
        <v>1</v>
      </c>
      <c r="AA63" s="35">
        <f t="shared" ca="1" si="11"/>
        <v>1</v>
      </c>
      <c r="AB63" s="44">
        <f t="shared" ca="1" si="12"/>
        <v>1</v>
      </c>
      <c r="AC63" s="40">
        <f t="shared" ca="1" si="4"/>
        <v>0</v>
      </c>
      <c r="AD63" s="41">
        <f t="shared" ca="1" si="5"/>
        <v>0</v>
      </c>
      <c r="AE63" s="35">
        <f t="shared" ca="1" si="6"/>
        <v>0</v>
      </c>
      <c r="AF63" s="55">
        <f t="shared" ca="1" si="7"/>
        <v>0</v>
      </c>
      <c r="AG63" s="40">
        <f>Fish!C63*A63</f>
        <v>0</v>
      </c>
      <c r="AH63" s="41">
        <f>Fish!C63*M63</f>
        <v>0</v>
      </c>
      <c r="AI63" s="35">
        <f>Fish!C63*B63/2</f>
        <v>0</v>
      </c>
      <c r="AJ63" s="35">
        <f>Fish!C63*N63/2</f>
        <v>0</v>
      </c>
      <c r="AK63" s="41">
        <f>Fish!C63*C63/3</f>
        <v>0</v>
      </c>
      <c r="AL63" s="42">
        <f>Fish!C63*O63/3</f>
        <v>0</v>
      </c>
      <c r="AM63" s="97">
        <f>Fish!C63*D63/4</f>
        <v>0</v>
      </c>
      <c r="AN63" s="43">
        <f>Fish!C63*P63/4</f>
        <v>0</v>
      </c>
      <c r="AO63" s="41">
        <f>Fish!C63*E63/5</f>
        <v>0</v>
      </c>
      <c r="AP63" s="41">
        <f>Fish!C63*Q63/5</f>
        <v>0</v>
      </c>
      <c r="AQ63" s="35">
        <f>Fish!C63*F63/6</f>
        <v>0</v>
      </c>
      <c r="AR63" s="35">
        <f>Fish!C63*R63/6</f>
        <v>0</v>
      </c>
      <c r="AS63" s="41">
        <f>Fish!C63*G63/7</f>
        <v>0</v>
      </c>
      <c r="AT63" s="41">
        <f>Fish!C63*S63/7</f>
        <v>0</v>
      </c>
      <c r="AU63" s="35">
        <f>Fish!C63*H63/8</f>
        <v>0</v>
      </c>
      <c r="AV63" s="35">
        <f>Fish!C63*T63/8</f>
        <v>0</v>
      </c>
      <c r="AW63" s="41">
        <f>Fish!C63*I63/9</f>
        <v>0</v>
      </c>
      <c r="AX63" s="41">
        <f>Fish!C63*U63/9</f>
        <v>0</v>
      </c>
      <c r="AY63" s="35">
        <f>Fish!C63*J63/10</f>
        <v>0</v>
      </c>
      <c r="AZ63" s="35">
        <f>Fish!C63*V63/10</f>
        <v>0</v>
      </c>
      <c r="BA63" s="41">
        <f>Fish!C63*K63/11</f>
        <v>0</v>
      </c>
      <c r="BB63" s="41">
        <f>Fish!C63*W63/11</f>
        <v>0</v>
      </c>
      <c r="BC63" s="35">
        <f>Fish!C63*L63/12</f>
        <v>0</v>
      </c>
      <c r="BD63" s="44">
        <f>Fish!C63*X63/12</f>
        <v>0</v>
      </c>
    </row>
    <row r="64" spans="1:60" x14ac:dyDescent="0.25">
      <c r="A64" s="40"/>
      <c r="B64" s="41"/>
      <c r="C64" s="41"/>
      <c r="D64" s="41">
        <v>4</v>
      </c>
      <c r="E64" s="41">
        <v>5</v>
      </c>
      <c r="F64" s="41">
        <v>6</v>
      </c>
      <c r="G64" s="41">
        <v>7</v>
      </c>
      <c r="H64" s="41">
        <v>8</v>
      </c>
      <c r="I64" s="41"/>
      <c r="J64" s="41"/>
      <c r="K64" s="41"/>
      <c r="L64" s="42"/>
      <c r="M64" s="35">
        <v>1</v>
      </c>
      <c r="N64" s="35">
        <v>2</v>
      </c>
      <c r="O64" s="43"/>
      <c r="P64" s="35"/>
      <c r="Q64" s="35"/>
      <c r="R64" s="35"/>
      <c r="S64" s="35"/>
      <c r="T64" s="35"/>
      <c r="U64" s="35"/>
      <c r="V64" s="35">
        <v>10</v>
      </c>
      <c r="W64" s="35">
        <v>11</v>
      </c>
      <c r="X64" s="44">
        <v>12</v>
      </c>
      <c r="Y64" s="45">
        <f t="shared" ca="1" si="9"/>
        <v>1</v>
      </c>
      <c r="Z64" s="41">
        <f t="shared" ca="1" si="10"/>
        <v>1</v>
      </c>
      <c r="AA64" s="35">
        <f t="shared" ca="1" si="11"/>
        <v>0</v>
      </c>
      <c r="AB64" s="44">
        <f t="shared" ca="1" si="12"/>
        <v>0</v>
      </c>
      <c r="AC64" s="40">
        <f t="shared" ca="1" si="4"/>
        <v>0</v>
      </c>
      <c r="AD64" s="41">
        <f t="shared" ca="1" si="5"/>
        <v>0</v>
      </c>
      <c r="AE64" s="35">
        <f t="shared" ca="1" si="6"/>
        <v>0</v>
      </c>
      <c r="AF64" s="55">
        <f t="shared" ca="1" si="7"/>
        <v>0</v>
      </c>
      <c r="AG64" s="40">
        <f>Fish!C64*A64</f>
        <v>0</v>
      </c>
      <c r="AH64" s="41">
        <f>Fish!C64*M64</f>
        <v>0</v>
      </c>
      <c r="AI64" s="35">
        <f>Fish!C64*B64/2</f>
        <v>0</v>
      </c>
      <c r="AJ64" s="35">
        <f>Fish!C64*N64/2</f>
        <v>0</v>
      </c>
      <c r="AK64" s="41">
        <f>Fish!C64*C64/3</f>
        <v>0</v>
      </c>
      <c r="AL64" s="42">
        <f>Fish!C64*O64/3</f>
        <v>0</v>
      </c>
      <c r="AM64" s="97">
        <f>Fish!C64*D64/4</f>
        <v>0</v>
      </c>
      <c r="AN64" s="43">
        <f>Fish!C64*P64/4</f>
        <v>0</v>
      </c>
      <c r="AO64" s="41">
        <f>Fish!C64*E64/5</f>
        <v>0</v>
      </c>
      <c r="AP64" s="41">
        <f>Fish!C64*Q64/5</f>
        <v>0</v>
      </c>
      <c r="AQ64" s="35">
        <f>Fish!C64*F64/6</f>
        <v>0</v>
      </c>
      <c r="AR64" s="35">
        <f>Fish!C64*R64/6</f>
        <v>0</v>
      </c>
      <c r="AS64" s="41">
        <f>Fish!C64*G64/7</f>
        <v>0</v>
      </c>
      <c r="AT64" s="41">
        <f>Fish!C64*S64/7</f>
        <v>0</v>
      </c>
      <c r="AU64" s="35">
        <f>Fish!C64*H64/8</f>
        <v>0</v>
      </c>
      <c r="AV64" s="35">
        <f>Fish!C64*T64/8</f>
        <v>0</v>
      </c>
      <c r="AW64" s="41">
        <f>Fish!C64*I64/9</f>
        <v>0</v>
      </c>
      <c r="AX64" s="41">
        <f>Fish!C64*U64/9</f>
        <v>0</v>
      </c>
      <c r="AY64" s="35">
        <f>Fish!C64*J64/10</f>
        <v>0</v>
      </c>
      <c r="AZ64" s="35">
        <f>Fish!C64*V64/10</f>
        <v>0</v>
      </c>
      <c r="BA64" s="41">
        <f>Fish!C64*K64/11</f>
        <v>0</v>
      </c>
      <c r="BB64" s="41">
        <f>Fish!C64*W64/11</f>
        <v>0</v>
      </c>
      <c r="BC64" s="35">
        <f>Fish!C64*L64/12</f>
        <v>0</v>
      </c>
      <c r="BD64" s="44">
        <f>Fish!C64*X64/12</f>
        <v>0</v>
      </c>
    </row>
    <row r="65" spans="1:56" x14ac:dyDescent="0.25">
      <c r="A65" s="40"/>
      <c r="B65" s="41"/>
      <c r="C65" s="41"/>
      <c r="D65" s="41">
        <v>4</v>
      </c>
      <c r="E65" s="41">
        <v>5</v>
      </c>
      <c r="F65" s="41">
        <v>6</v>
      </c>
      <c r="G65" s="41">
        <v>7</v>
      </c>
      <c r="H65" s="41">
        <v>8</v>
      </c>
      <c r="I65" s="41">
        <v>9</v>
      </c>
      <c r="J65" s="41"/>
      <c r="K65" s="41"/>
      <c r="L65" s="42"/>
      <c r="M65" s="35">
        <v>1</v>
      </c>
      <c r="N65" s="35">
        <v>2</v>
      </c>
      <c r="O65" s="43">
        <v>3</v>
      </c>
      <c r="P65" s="35"/>
      <c r="Q65" s="35"/>
      <c r="R65" s="35"/>
      <c r="S65" s="35"/>
      <c r="T65" s="35"/>
      <c r="U65" s="35"/>
      <c r="V65" s="35">
        <v>10</v>
      </c>
      <c r="W65" s="35">
        <v>11</v>
      </c>
      <c r="X65" s="44">
        <v>12</v>
      </c>
      <c r="Y65" s="45">
        <f t="shared" ca="1" si="9"/>
        <v>1</v>
      </c>
      <c r="Z65" s="41">
        <f t="shared" ca="1" si="10"/>
        <v>1</v>
      </c>
      <c r="AA65" s="35">
        <f t="shared" ca="1" si="11"/>
        <v>0</v>
      </c>
      <c r="AB65" s="44">
        <f t="shared" ca="1" si="12"/>
        <v>0</v>
      </c>
      <c r="AC65" s="40">
        <f t="shared" ca="1" si="4"/>
        <v>0</v>
      </c>
      <c r="AD65" s="41">
        <f t="shared" ca="1" si="5"/>
        <v>0</v>
      </c>
      <c r="AE65" s="35">
        <f t="shared" ca="1" si="6"/>
        <v>0</v>
      </c>
      <c r="AF65" s="55">
        <f t="shared" ca="1" si="7"/>
        <v>0</v>
      </c>
      <c r="AG65" s="40">
        <f>Fish!C65*A65</f>
        <v>0</v>
      </c>
      <c r="AH65" s="41">
        <f>Fish!C65*M65</f>
        <v>0</v>
      </c>
      <c r="AI65" s="35">
        <f>Fish!C65*B65/2</f>
        <v>0</v>
      </c>
      <c r="AJ65" s="35">
        <f>Fish!C65*N65/2</f>
        <v>0</v>
      </c>
      <c r="AK65" s="41">
        <f>Fish!C65*C65/3</f>
        <v>0</v>
      </c>
      <c r="AL65" s="42">
        <f>Fish!C65*O65/3</f>
        <v>0</v>
      </c>
      <c r="AM65" s="97">
        <f>Fish!C65*D65/4</f>
        <v>0</v>
      </c>
      <c r="AN65" s="43">
        <f>Fish!C65*P65/4</f>
        <v>0</v>
      </c>
      <c r="AO65" s="41">
        <f>Fish!C65*E65/5</f>
        <v>0</v>
      </c>
      <c r="AP65" s="41">
        <f>Fish!C65*Q65/5</f>
        <v>0</v>
      </c>
      <c r="AQ65" s="35">
        <f>Fish!C65*F65/6</f>
        <v>0</v>
      </c>
      <c r="AR65" s="35">
        <f>Fish!C65*R65/6</f>
        <v>0</v>
      </c>
      <c r="AS65" s="41">
        <f>Fish!C65*G65/7</f>
        <v>0</v>
      </c>
      <c r="AT65" s="41">
        <f>Fish!C65*S65/7</f>
        <v>0</v>
      </c>
      <c r="AU65" s="35">
        <f>Fish!C65*H65/8</f>
        <v>0</v>
      </c>
      <c r="AV65" s="35">
        <f>Fish!C65*T65/8</f>
        <v>0</v>
      </c>
      <c r="AW65" s="41">
        <f>Fish!C65*I65/9</f>
        <v>0</v>
      </c>
      <c r="AX65" s="41">
        <f>Fish!C65*U65/9</f>
        <v>0</v>
      </c>
      <c r="AY65" s="35">
        <f>Fish!C65*J65/10</f>
        <v>0</v>
      </c>
      <c r="AZ65" s="35">
        <f>Fish!C65*V65/10</f>
        <v>0</v>
      </c>
      <c r="BA65" s="41">
        <f>Fish!C65*K65/11</f>
        <v>0</v>
      </c>
      <c r="BB65" s="41">
        <f>Fish!C65*W65/11</f>
        <v>0</v>
      </c>
      <c r="BC65" s="35">
        <f>Fish!C65*L65/12</f>
        <v>0</v>
      </c>
      <c r="BD65" s="44">
        <f>Fish!C65*X65/12</f>
        <v>0</v>
      </c>
    </row>
    <row r="66" spans="1:56" x14ac:dyDescent="0.25">
      <c r="A66" s="40"/>
      <c r="B66" s="41"/>
      <c r="C66" s="41">
        <v>3</v>
      </c>
      <c r="D66" s="41">
        <v>4</v>
      </c>
      <c r="E66" s="41">
        <v>5</v>
      </c>
      <c r="F66" s="41">
        <v>6</v>
      </c>
      <c r="G66" s="41">
        <v>7</v>
      </c>
      <c r="H66" s="41"/>
      <c r="I66" s="41"/>
      <c r="J66" s="41"/>
      <c r="K66" s="41"/>
      <c r="L66" s="42"/>
      <c r="M66" s="35">
        <v>1</v>
      </c>
      <c r="N66" s="35"/>
      <c r="O66" s="43"/>
      <c r="P66" s="35"/>
      <c r="Q66" s="35"/>
      <c r="R66" s="35"/>
      <c r="S66" s="35"/>
      <c r="T66" s="35"/>
      <c r="U66" s="35">
        <v>9</v>
      </c>
      <c r="V66" s="35">
        <v>10</v>
      </c>
      <c r="W66" s="35">
        <v>11</v>
      </c>
      <c r="X66" s="44">
        <v>12</v>
      </c>
      <c r="Y66" s="45">
        <f t="shared" ref="Y66:Y81" ca="1" si="13">IF(ISNUMBER(MATCH($BG$26,A66:L66,0)),1,0)</f>
        <v>1</v>
      </c>
      <c r="Z66" s="41">
        <f t="shared" ref="Z66:Z81" ca="1" si="14">IF(ISNUMBER(MATCH($BG$27,A66:L66,0)),1,0)</f>
        <v>1</v>
      </c>
      <c r="AA66" s="35">
        <f t="shared" ref="AA66:AA81" ca="1" si="15">IF(ISNUMBER(MATCH($BG$26,M66:X66,0)),1,0)</f>
        <v>0</v>
      </c>
      <c r="AB66" s="44">
        <f t="shared" ref="AB66:AB81" ca="1" si="16">IF(ISNUMBER(MATCH($BG$27,M66:X66,0)),1,0)</f>
        <v>0</v>
      </c>
      <c r="AC66" s="40">
        <f t="shared" ca="1" si="4"/>
        <v>0</v>
      </c>
      <c r="AD66" s="41">
        <f t="shared" ca="1" si="5"/>
        <v>0</v>
      </c>
      <c r="AE66" s="35">
        <f t="shared" ca="1" si="6"/>
        <v>0</v>
      </c>
      <c r="AF66" s="55">
        <f t="shared" ca="1" si="7"/>
        <v>0</v>
      </c>
      <c r="AG66" s="40">
        <f>Fish!C66*A66</f>
        <v>0</v>
      </c>
      <c r="AH66" s="41">
        <f>Fish!C66*M66</f>
        <v>0</v>
      </c>
      <c r="AI66" s="35">
        <f>Fish!C66*B66/2</f>
        <v>0</v>
      </c>
      <c r="AJ66" s="35">
        <f>Fish!C66*N66/2</f>
        <v>0</v>
      </c>
      <c r="AK66" s="41">
        <f>Fish!C66*C66/3</f>
        <v>0</v>
      </c>
      <c r="AL66" s="42">
        <f>Fish!C66*O66/3</f>
        <v>0</v>
      </c>
      <c r="AM66" s="97">
        <f>Fish!C66*D66/4</f>
        <v>0</v>
      </c>
      <c r="AN66" s="43">
        <f>Fish!C66*P66/4</f>
        <v>0</v>
      </c>
      <c r="AO66" s="41">
        <f>Fish!C66*E66/5</f>
        <v>0</v>
      </c>
      <c r="AP66" s="41">
        <f>Fish!C66*Q66/5</f>
        <v>0</v>
      </c>
      <c r="AQ66" s="35">
        <f>Fish!C66*F66/6</f>
        <v>0</v>
      </c>
      <c r="AR66" s="35">
        <f>Fish!C66*R66/6</f>
        <v>0</v>
      </c>
      <c r="AS66" s="41">
        <f>Fish!C66*G66/7</f>
        <v>0</v>
      </c>
      <c r="AT66" s="41">
        <f>Fish!C66*S66/7</f>
        <v>0</v>
      </c>
      <c r="AU66" s="35">
        <f>Fish!C66*H66/8</f>
        <v>0</v>
      </c>
      <c r="AV66" s="35">
        <f>Fish!C66*T66/8</f>
        <v>0</v>
      </c>
      <c r="AW66" s="41">
        <f>Fish!C66*I66/9</f>
        <v>0</v>
      </c>
      <c r="AX66" s="41">
        <f>Fish!C66*U66/9</f>
        <v>0</v>
      </c>
      <c r="AY66" s="35">
        <f>Fish!C66*J66/10</f>
        <v>0</v>
      </c>
      <c r="AZ66" s="35">
        <f>Fish!C66*V66/10</f>
        <v>0</v>
      </c>
      <c r="BA66" s="41">
        <f>Fish!C66*K66/11</f>
        <v>0</v>
      </c>
      <c r="BB66" s="41">
        <f>Fish!C66*W66/11</f>
        <v>0</v>
      </c>
      <c r="BC66" s="35">
        <f>Fish!C66*L66/12</f>
        <v>0</v>
      </c>
      <c r="BD66" s="44">
        <f>Fish!C66*X66/12</f>
        <v>0</v>
      </c>
    </row>
    <row r="67" spans="1:56" x14ac:dyDescent="0.25">
      <c r="A67" s="40"/>
      <c r="B67" s="41"/>
      <c r="C67" s="41"/>
      <c r="D67" s="41"/>
      <c r="E67" s="41">
        <v>5</v>
      </c>
      <c r="F67" s="41">
        <v>6</v>
      </c>
      <c r="G67" s="41">
        <v>7</v>
      </c>
      <c r="H67" s="41">
        <v>8</v>
      </c>
      <c r="I67" s="41"/>
      <c r="J67" s="41"/>
      <c r="K67" s="41"/>
      <c r="L67" s="42"/>
      <c r="M67" s="35">
        <v>1</v>
      </c>
      <c r="N67" s="35">
        <v>2</v>
      </c>
      <c r="O67" s="43"/>
      <c r="P67" s="35"/>
      <c r="Q67" s="35"/>
      <c r="R67" s="35"/>
      <c r="S67" s="35"/>
      <c r="T67" s="35"/>
      <c r="U67" s="35"/>
      <c r="V67" s="35"/>
      <c r="W67" s="35">
        <v>11</v>
      </c>
      <c r="X67" s="44">
        <v>12</v>
      </c>
      <c r="Y67" s="45">
        <f t="shared" ca="1" si="13"/>
        <v>1</v>
      </c>
      <c r="Z67" s="41">
        <f t="shared" ca="1" si="14"/>
        <v>1</v>
      </c>
      <c r="AA67" s="35">
        <f t="shared" ca="1" si="15"/>
        <v>0</v>
      </c>
      <c r="AB67" s="44">
        <f t="shared" ca="1" si="16"/>
        <v>0</v>
      </c>
      <c r="AC67" s="40">
        <f t="shared" ref="AC67:AC81" ca="1" si="17">Y67-Z67</f>
        <v>0</v>
      </c>
      <c r="AD67" s="41">
        <f t="shared" ref="AD67:AD81" ca="1" si="18">Z67-Y67</f>
        <v>0</v>
      </c>
      <c r="AE67" s="35">
        <f t="shared" ref="AE67:AE81" ca="1" si="19">AA67-AB67</f>
        <v>0</v>
      </c>
      <c r="AF67" s="55">
        <f t="shared" ref="AF67:AF81" ca="1" si="20">AB67-AA67</f>
        <v>0</v>
      </c>
      <c r="AG67" s="40">
        <f>Fish!C67*A67</f>
        <v>0</v>
      </c>
      <c r="AH67" s="41">
        <f>Fish!C67*M67</f>
        <v>0</v>
      </c>
      <c r="AI67" s="35">
        <f>Fish!C67*B67/2</f>
        <v>0</v>
      </c>
      <c r="AJ67" s="35">
        <f>Fish!C67*N67/2</f>
        <v>0</v>
      </c>
      <c r="AK67" s="41">
        <f>Fish!C67*C67/3</f>
        <v>0</v>
      </c>
      <c r="AL67" s="42">
        <f>Fish!C67*O67/3</f>
        <v>0</v>
      </c>
      <c r="AM67" s="97">
        <f>Fish!C67*D67/4</f>
        <v>0</v>
      </c>
      <c r="AN67" s="43">
        <f>Fish!C67*P67/4</f>
        <v>0</v>
      </c>
      <c r="AO67" s="41">
        <f>Fish!C67*E67/5</f>
        <v>0</v>
      </c>
      <c r="AP67" s="41">
        <f>Fish!C67*Q67/5</f>
        <v>0</v>
      </c>
      <c r="AQ67" s="35">
        <f>Fish!C67*F67/6</f>
        <v>0</v>
      </c>
      <c r="AR67" s="35">
        <f>Fish!C67*R67/6</f>
        <v>0</v>
      </c>
      <c r="AS67" s="41">
        <f>Fish!C67*G67/7</f>
        <v>0</v>
      </c>
      <c r="AT67" s="41">
        <f>Fish!C67*S67/7</f>
        <v>0</v>
      </c>
      <c r="AU67" s="35">
        <f>Fish!C67*H67/8</f>
        <v>0</v>
      </c>
      <c r="AV67" s="35">
        <f>Fish!C67*T67/8</f>
        <v>0</v>
      </c>
      <c r="AW67" s="41">
        <f>Fish!C67*I67/9</f>
        <v>0</v>
      </c>
      <c r="AX67" s="41">
        <f>Fish!C67*U67/9</f>
        <v>0</v>
      </c>
      <c r="AY67" s="35">
        <f>Fish!C67*J67/10</f>
        <v>0</v>
      </c>
      <c r="AZ67" s="35">
        <f>Fish!C67*V67/10</f>
        <v>0</v>
      </c>
      <c r="BA67" s="41">
        <f>Fish!C67*K67/11</f>
        <v>0</v>
      </c>
      <c r="BB67" s="41">
        <f>Fish!C67*W67/11</f>
        <v>0</v>
      </c>
      <c r="BC67" s="35">
        <f>Fish!C67*L67/12</f>
        <v>0</v>
      </c>
      <c r="BD67" s="44">
        <f>Fish!C67*X67/12</f>
        <v>0</v>
      </c>
    </row>
    <row r="68" spans="1:56" x14ac:dyDescent="0.25">
      <c r="A68" s="40"/>
      <c r="B68" s="41"/>
      <c r="C68" s="41"/>
      <c r="D68" s="41"/>
      <c r="E68" s="41">
        <v>5</v>
      </c>
      <c r="F68" s="41">
        <v>6</v>
      </c>
      <c r="G68" s="41">
        <v>7</v>
      </c>
      <c r="H68" s="41">
        <v>8</v>
      </c>
      <c r="I68" s="41">
        <v>9</v>
      </c>
      <c r="J68" s="41">
        <v>10</v>
      </c>
      <c r="K68" s="41"/>
      <c r="L68" s="42"/>
      <c r="M68" s="35">
        <v>1</v>
      </c>
      <c r="N68" s="35">
        <v>2</v>
      </c>
      <c r="O68" s="43">
        <v>3</v>
      </c>
      <c r="P68" s="35">
        <v>4</v>
      </c>
      <c r="Q68" s="35"/>
      <c r="R68" s="35"/>
      <c r="S68" s="35"/>
      <c r="T68" s="35"/>
      <c r="U68" s="35"/>
      <c r="V68" s="35"/>
      <c r="W68" s="35">
        <v>11</v>
      </c>
      <c r="X68" s="44">
        <v>12</v>
      </c>
      <c r="Y68" s="45">
        <f t="shared" ca="1" si="13"/>
        <v>1</v>
      </c>
      <c r="Z68" s="41">
        <f t="shared" ca="1" si="14"/>
        <v>1</v>
      </c>
      <c r="AA68" s="35">
        <f t="shared" ca="1" si="15"/>
        <v>0</v>
      </c>
      <c r="AB68" s="44">
        <f t="shared" ca="1" si="16"/>
        <v>0</v>
      </c>
      <c r="AC68" s="40">
        <f t="shared" ca="1" si="17"/>
        <v>0</v>
      </c>
      <c r="AD68" s="41">
        <f t="shared" ca="1" si="18"/>
        <v>0</v>
      </c>
      <c r="AE68" s="35">
        <f t="shared" ca="1" si="19"/>
        <v>0</v>
      </c>
      <c r="AF68" s="55">
        <f t="shared" ca="1" si="20"/>
        <v>0</v>
      </c>
      <c r="AG68" s="40">
        <f>Fish!C68*A68</f>
        <v>0</v>
      </c>
      <c r="AH68" s="41">
        <f>Fish!C68*M68</f>
        <v>0</v>
      </c>
      <c r="AI68" s="35">
        <f>Fish!C68*B68/2</f>
        <v>0</v>
      </c>
      <c r="AJ68" s="35">
        <f>Fish!C68*N68/2</f>
        <v>0</v>
      </c>
      <c r="AK68" s="41">
        <f>Fish!C68*C68/3</f>
        <v>0</v>
      </c>
      <c r="AL68" s="42">
        <f>Fish!C68*O68/3</f>
        <v>0</v>
      </c>
      <c r="AM68" s="97">
        <f>Fish!C68*D68/4</f>
        <v>0</v>
      </c>
      <c r="AN68" s="43">
        <f>Fish!C68*P68/4</f>
        <v>0</v>
      </c>
      <c r="AO68" s="41">
        <f>Fish!C68*E68/5</f>
        <v>0</v>
      </c>
      <c r="AP68" s="41">
        <f>Fish!C68*Q68/5</f>
        <v>0</v>
      </c>
      <c r="AQ68" s="35">
        <f>Fish!C68*F68/6</f>
        <v>0</v>
      </c>
      <c r="AR68" s="35">
        <f>Fish!C68*R68/6</f>
        <v>0</v>
      </c>
      <c r="AS68" s="41">
        <f>Fish!C68*G68/7</f>
        <v>0</v>
      </c>
      <c r="AT68" s="41">
        <f>Fish!C68*S68/7</f>
        <v>0</v>
      </c>
      <c r="AU68" s="35">
        <f>Fish!C68*H68/8</f>
        <v>0</v>
      </c>
      <c r="AV68" s="35">
        <f>Fish!C68*T68/8</f>
        <v>0</v>
      </c>
      <c r="AW68" s="41">
        <f>Fish!C68*I68/9</f>
        <v>0</v>
      </c>
      <c r="AX68" s="41">
        <f>Fish!C68*U68/9</f>
        <v>0</v>
      </c>
      <c r="AY68" s="35">
        <f>Fish!C68*J68/10</f>
        <v>0</v>
      </c>
      <c r="AZ68" s="35">
        <f>Fish!C68*V68/10</f>
        <v>0</v>
      </c>
      <c r="BA68" s="41">
        <f>Fish!C68*K68/11</f>
        <v>0</v>
      </c>
      <c r="BB68" s="41">
        <f>Fish!C68*W68/11</f>
        <v>0</v>
      </c>
      <c r="BC68" s="35">
        <f>Fish!C68*L68/12</f>
        <v>0</v>
      </c>
      <c r="BD68" s="44">
        <f>Fish!C68*X68/12</f>
        <v>0</v>
      </c>
    </row>
    <row r="69" spans="1:56" x14ac:dyDescent="0.25">
      <c r="A69" s="40"/>
      <c r="B69" s="41"/>
      <c r="C69" s="41"/>
      <c r="D69" s="41"/>
      <c r="E69" s="41"/>
      <c r="F69" s="41">
        <v>6</v>
      </c>
      <c r="G69" s="41">
        <v>7</v>
      </c>
      <c r="H69" s="41">
        <v>8</v>
      </c>
      <c r="I69" s="41"/>
      <c r="J69" s="41"/>
      <c r="K69" s="41"/>
      <c r="L69" s="42"/>
      <c r="M69" s="35">
        <v>1</v>
      </c>
      <c r="N69" s="35">
        <v>2</v>
      </c>
      <c r="O69" s="43"/>
      <c r="P69" s="35"/>
      <c r="Q69" s="35"/>
      <c r="R69" s="35"/>
      <c r="S69" s="35"/>
      <c r="T69" s="35"/>
      <c r="U69" s="35"/>
      <c r="V69" s="35"/>
      <c r="W69" s="35"/>
      <c r="X69" s="44">
        <v>12</v>
      </c>
      <c r="Y69" s="45">
        <f t="shared" ca="1" si="13"/>
        <v>0</v>
      </c>
      <c r="Z69" s="41">
        <f t="shared" ca="1" si="14"/>
        <v>1</v>
      </c>
      <c r="AA69" s="35">
        <f t="shared" ca="1" si="15"/>
        <v>0</v>
      </c>
      <c r="AB69" s="44">
        <f t="shared" ca="1" si="16"/>
        <v>0</v>
      </c>
      <c r="AC69" s="40">
        <f t="shared" ca="1" si="17"/>
        <v>-1</v>
      </c>
      <c r="AD69" s="41">
        <f t="shared" ca="1" si="18"/>
        <v>1</v>
      </c>
      <c r="AE69" s="35">
        <f t="shared" ca="1" si="19"/>
        <v>0</v>
      </c>
      <c r="AF69" s="55">
        <f t="shared" ca="1" si="20"/>
        <v>0</v>
      </c>
      <c r="AG69" s="40">
        <f>Fish!C69*A69</f>
        <v>0</v>
      </c>
      <c r="AH69" s="41">
        <f>Fish!C69*M69</f>
        <v>0</v>
      </c>
      <c r="AI69" s="35">
        <f>Fish!C69*B69/2</f>
        <v>0</v>
      </c>
      <c r="AJ69" s="35">
        <f>Fish!C69*N69/2</f>
        <v>0</v>
      </c>
      <c r="AK69" s="41">
        <f>Fish!C69*C69/3</f>
        <v>0</v>
      </c>
      <c r="AL69" s="42">
        <f>Fish!C69*O69/3</f>
        <v>0</v>
      </c>
      <c r="AM69" s="97">
        <f>Fish!C69*D69/4</f>
        <v>0</v>
      </c>
      <c r="AN69" s="43">
        <f>Fish!C69*P69/4</f>
        <v>0</v>
      </c>
      <c r="AO69" s="41">
        <f>Fish!C69*E69/5</f>
        <v>0</v>
      </c>
      <c r="AP69" s="41">
        <f>Fish!C69*Q69/5</f>
        <v>0</v>
      </c>
      <c r="AQ69" s="35">
        <f>Fish!C69*F69/6</f>
        <v>0</v>
      </c>
      <c r="AR69" s="35">
        <f>Fish!C69*R69/6</f>
        <v>0</v>
      </c>
      <c r="AS69" s="41">
        <f>Fish!C69*G69/7</f>
        <v>0</v>
      </c>
      <c r="AT69" s="41">
        <f>Fish!C69*S69/7</f>
        <v>0</v>
      </c>
      <c r="AU69" s="35">
        <f>Fish!C69*H69/8</f>
        <v>0</v>
      </c>
      <c r="AV69" s="35">
        <f>Fish!C69*T69/8</f>
        <v>0</v>
      </c>
      <c r="AW69" s="41">
        <f>Fish!C69*I69/9</f>
        <v>0</v>
      </c>
      <c r="AX69" s="41">
        <f>Fish!C69*U69/9</f>
        <v>0</v>
      </c>
      <c r="AY69" s="35">
        <f>Fish!C69*J69/10</f>
        <v>0</v>
      </c>
      <c r="AZ69" s="35">
        <f>Fish!C69*V69/10</f>
        <v>0</v>
      </c>
      <c r="BA69" s="41">
        <f>Fish!C69*K69/11</f>
        <v>0</v>
      </c>
      <c r="BB69" s="41">
        <f>Fish!C69*W69/11</f>
        <v>0</v>
      </c>
      <c r="BC69" s="35">
        <f>Fish!C69*L69/12</f>
        <v>0</v>
      </c>
      <c r="BD69" s="44">
        <f>Fish!C69*X69/12</f>
        <v>0</v>
      </c>
    </row>
    <row r="70" spans="1:56" x14ac:dyDescent="0.25">
      <c r="A70" s="40"/>
      <c r="B70" s="41"/>
      <c r="C70" s="41"/>
      <c r="D70" s="41"/>
      <c r="E70" s="41"/>
      <c r="F70" s="41">
        <v>6</v>
      </c>
      <c r="G70" s="41">
        <v>7</v>
      </c>
      <c r="H70" s="41">
        <v>8</v>
      </c>
      <c r="I70" s="41">
        <v>9</v>
      </c>
      <c r="J70" s="41"/>
      <c r="K70" s="41"/>
      <c r="L70" s="42"/>
      <c r="M70" s="35">
        <v>1</v>
      </c>
      <c r="N70" s="35">
        <v>2</v>
      </c>
      <c r="O70" s="43">
        <v>3</v>
      </c>
      <c r="P70" s="35"/>
      <c r="Q70" s="35"/>
      <c r="R70" s="35"/>
      <c r="S70" s="35"/>
      <c r="T70" s="35"/>
      <c r="U70" s="35"/>
      <c r="V70" s="35"/>
      <c r="W70" s="35"/>
      <c r="X70" s="44">
        <v>12</v>
      </c>
      <c r="Y70" s="45">
        <f t="shared" ca="1" si="13"/>
        <v>0</v>
      </c>
      <c r="Z70" s="41">
        <f t="shared" ca="1" si="14"/>
        <v>1</v>
      </c>
      <c r="AA70" s="35">
        <f t="shared" ca="1" si="15"/>
        <v>0</v>
      </c>
      <c r="AB70" s="44">
        <f t="shared" ca="1" si="16"/>
        <v>0</v>
      </c>
      <c r="AC70" s="40">
        <f t="shared" ca="1" si="17"/>
        <v>-1</v>
      </c>
      <c r="AD70" s="41">
        <f t="shared" ca="1" si="18"/>
        <v>1</v>
      </c>
      <c r="AE70" s="35">
        <f t="shared" ca="1" si="19"/>
        <v>0</v>
      </c>
      <c r="AF70" s="55">
        <f t="shared" ca="1" si="20"/>
        <v>0</v>
      </c>
      <c r="AG70" s="40">
        <f>Fish!C70*A70</f>
        <v>0</v>
      </c>
      <c r="AH70" s="41">
        <f>Fish!C70*M70</f>
        <v>0</v>
      </c>
      <c r="AI70" s="35">
        <f>Fish!C70*B70/2</f>
        <v>0</v>
      </c>
      <c r="AJ70" s="35">
        <f>Fish!C70*N70/2</f>
        <v>0</v>
      </c>
      <c r="AK70" s="41">
        <f>Fish!C70*C70/3</f>
        <v>0</v>
      </c>
      <c r="AL70" s="42">
        <f>Fish!C70*O70/3</f>
        <v>0</v>
      </c>
      <c r="AM70" s="97">
        <f>Fish!C70*D70/4</f>
        <v>0</v>
      </c>
      <c r="AN70" s="43">
        <f>Fish!C70*P70/4</f>
        <v>0</v>
      </c>
      <c r="AO70" s="41">
        <f>Fish!C70*E70/5</f>
        <v>0</v>
      </c>
      <c r="AP70" s="41">
        <f>Fish!C70*Q70/5</f>
        <v>0</v>
      </c>
      <c r="AQ70" s="35">
        <f>Fish!C70*F70/6</f>
        <v>0</v>
      </c>
      <c r="AR70" s="35">
        <f>Fish!C70*R70/6</f>
        <v>0</v>
      </c>
      <c r="AS70" s="41">
        <f>Fish!C70*G70/7</f>
        <v>0</v>
      </c>
      <c r="AT70" s="41">
        <f>Fish!C70*S70/7</f>
        <v>0</v>
      </c>
      <c r="AU70" s="35">
        <f>Fish!C70*H70/8</f>
        <v>0</v>
      </c>
      <c r="AV70" s="35">
        <f>Fish!C70*T70/8</f>
        <v>0</v>
      </c>
      <c r="AW70" s="41">
        <f>Fish!C70*I70/9</f>
        <v>0</v>
      </c>
      <c r="AX70" s="41">
        <f>Fish!C70*U70/9</f>
        <v>0</v>
      </c>
      <c r="AY70" s="35">
        <f>Fish!C70*J70/10</f>
        <v>0</v>
      </c>
      <c r="AZ70" s="35">
        <f>Fish!C70*V70/10</f>
        <v>0</v>
      </c>
      <c r="BA70" s="41">
        <f>Fish!C70*K70/11</f>
        <v>0</v>
      </c>
      <c r="BB70" s="41">
        <f>Fish!C70*W70/11</f>
        <v>0</v>
      </c>
      <c r="BC70" s="35">
        <f>Fish!C70*L70/12</f>
        <v>0</v>
      </c>
      <c r="BD70" s="44">
        <f>Fish!C70*X70/12</f>
        <v>0</v>
      </c>
    </row>
    <row r="71" spans="1:56" x14ac:dyDescent="0.25">
      <c r="A71" s="40"/>
      <c r="B71" s="41"/>
      <c r="C71" s="41"/>
      <c r="D71" s="41"/>
      <c r="E71" s="41"/>
      <c r="F71" s="41"/>
      <c r="G71" s="41"/>
      <c r="H71" s="41"/>
      <c r="I71" s="41">
        <v>9</v>
      </c>
      <c r="J71" s="41"/>
      <c r="K71" s="41"/>
      <c r="L71" s="42"/>
      <c r="M71" s="35"/>
      <c r="N71" s="35"/>
      <c r="O71" s="43">
        <v>3</v>
      </c>
      <c r="P71" s="35"/>
      <c r="Q71" s="35"/>
      <c r="R71" s="35"/>
      <c r="S71" s="35"/>
      <c r="T71" s="35"/>
      <c r="U71" s="35"/>
      <c r="V71" s="35"/>
      <c r="W71" s="35"/>
      <c r="X71" s="44"/>
      <c r="Y71" s="45">
        <f t="shared" ca="1" si="13"/>
        <v>0</v>
      </c>
      <c r="Z71" s="41">
        <f t="shared" ca="1" si="14"/>
        <v>0</v>
      </c>
      <c r="AA71" s="35">
        <f t="shared" ca="1" si="15"/>
        <v>0</v>
      </c>
      <c r="AB71" s="44">
        <f t="shared" ca="1" si="16"/>
        <v>0</v>
      </c>
      <c r="AC71" s="40">
        <f t="shared" ca="1" si="17"/>
        <v>0</v>
      </c>
      <c r="AD71" s="41">
        <f t="shared" ca="1" si="18"/>
        <v>0</v>
      </c>
      <c r="AE71" s="35">
        <f t="shared" ca="1" si="19"/>
        <v>0</v>
      </c>
      <c r="AF71" s="55">
        <f t="shared" ca="1" si="20"/>
        <v>0</v>
      </c>
      <c r="AG71" s="40">
        <f>Fish!C71*A71</f>
        <v>0</v>
      </c>
      <c r="AH71" s="41">
        <f>Fish!C71*M71</f>
        <v>0</v>
      </c>
      <c r="AI71" s="35">
        <f>Fish!C71*B71/2</f>
        <v>0</v>
      </c>
      <c r="AJ71" s="35">
        <f>Fish!C71*N71/2</f>
        <v>0</v>
      </c>
      <c r="AK71" s="41">
        <f>Fish!C71*C71/3</f>
        <v>0</v>
      </c>
      <c r="AL71" s="42">
        <f>Fish!C71*O71/3</f>
        <v>0</v>
      </c>
      <c r="AM71" s="97">
        <f>Fish!C71*D71/4</f>
        <v>0</v>
      </c>
      <c r="AN71" s="43">
        <f>Fish!C71*P71/4</f>
        <v>0</v>
      </c>
      <c r="AO71" s="41">
        <f>Fish!C71*E71/5</f>
        <v>0</v>
      </c>
      <c r="AP71" s="41">
        <f>Fish!C71*Q71/5</f>
        <v>0</v>
      </c>
      <c r="AQ71" s="35">
        <f>Fish!C71*F71/6</f>
        <v>0</v>
      </c>
      <c r="AR71" s="35">
        <f>Fish!C71*R71/6</f>
        <v>0</v>
      </c>
      <c r="AS71" s="41">
        <f>Fish!C71*G71/7</f>
        <v>0</v>
      </c>
      <c r="AT71" s="41">
        <f>Fish!C71*S71/7</f>
        <v>0</v>
      </c>
      <c r="AU71" s="35">
        <f>Fish!C71*H71/8</f>
        <v>0</v>
      </c>
      <c r="AV71" s="35">
        <f>Fish!C71*T71/8</f>
        <v>0</v>
      </c>
      <c r="AW71" s="41">
        <f>Fish!C71*I71/9</f>
        <v>0</v>
      </c>
      <c r="AX71" s="41">
        <f>Fish!C71*U71/9</f>
        <v>0</v>
      </c>
      <c r="AY71" s="35">
        <f>Fish!C71*J71/10</f>
        <v>0</v>
      </c>
      <c r="AZ71" s="35">
        <f>Fish!C71*V71/10</f>
        <v>0</v>
      </c>
      <c r="BA71" s="41">
        <f>Fish!C71*K71/11</f>
        <v>0</v>
      </c>
      <c r="BB71" s="41">
        <f>Fish!C71*W71/11</f>
        <v>0</v>
      </c>
      <c r="BC71" s="35">
        <f>Fish!C71*L71/12</f>
        <v>0</v>
      </c>
      <c r="BD71" s="44">
        <f>Fish!C71*X71/12</f>
        <v>0</v>
      </c>
    </row>
    <row r="72" spans="1:56" x14ac:dyDescent="0.25">
      <c r="A72" s="40"/>
      <c r="B72" s="41"/>
      <c r="C72" s="41"/>
      <c r="D72" s="41"/>
      <c r="E72" s="41"/>
      <c r="F72" s="41"/>
      <c r="G72" s="41"/>
      <c r="H72" s="41"/>
      <c r="I72" s="41">
        <v>9</v>
      </c>
      <c r="J72" s="41"/>
      <c r="K72" s="41"/>
      <c r="L72" s="42"/>
      <c r="M72" s="35"/>
      <c r="N72" s="35"/>
      <c r="O72" s="43">
        <v>3</v>
      </c>
      <c r="P72" s="35"/>
      <c r="Q72" s="35"/>
      <c r="R72" s="35"/>
      <c r="S72" s="35"/>
      <c r="T72" s="35"/>
      <c r="U72" s="35"/>
      <c r="V72" s="35"/>
      <c r="W72" s="35"/>
      <c r="X72" s="44"/>
      <c r="Y72" s="45">
        <f t="shared" ca="1" si="13"/>
        <v>0</v>
      </c>
      <c r="Z72" s="41">
        <f t="shared" ca="1" si="14"/>
        <v>0</v>
      </c>
      <c r="AA72" s="35">
        <f t="shared" ca="1" si="15"/>
        <v>0</v>
      </c>
      <c r="AB72" s="44">
        <f t="shared" ca="1" si="16"/>
        <v>0</v>
      </c>
      <c r="AC72" s="40">
        <f t="shared" ca="1" si="17"/>
        <v>0</v>
      </c>
      <c r="AD72" s="41">
        <f t="shared" ca="1" si="18"/>
        <v>0</v>
      </c>
      <c r="AE72" s="35">
        <f t="shared" ca="1" si="19"/>
        <v>0</v>
      </c>
      <c r="AF72" s="55">
        <f t="shared" ca="1" si="20"/>
        <v>0</v>
      </c>
      <c r="AG72" s="40">
        <f>Fish!C72*A72</f>
        <v>0</v>
      </c>
      <c r="AH72" s="41">
        <f>Fish!C72*M72</f>
        <v>0</v>
      </c>
      <c r="AI72" s="35">
        <f>Fish!C72*B72/2</f>
        <v>0</v>
      </c>
      <c r="AJ72" s="35">
        <f>Fish!C72*N72/2</f>
        <v>0</v>
      </c>
      <c r="AK72" s="41">
        <f>Fish!C72*C72/3</f>
        <v>0</v>
      </c>
      <c r="AL72" s="42">
        <f>Fish!C72*O72/3</f>
        <v>0</v>
      </c>
      <c r="AM72" s="97">
        <f>Fish!C72*D72/4</f>
        <v>0</v>
      </c>
      <c r="AN72" s="43">
        <f>Fish!C72*P72/4</f>
        <v>0</v>
      </c>
      <c r="AO72" s="41">
        <f>Fish!C72*E72/5</f>
        <v>0</v>
      </c>
      <c r="AP72" s="41">
        <f>Fish!C72*Q72/5</f>
        <v>0</v>
      </c>
      <c r="AQ72" s="35">
        <f>Fish!C72*F72/6</f>
        <v>0</v>
      </c>
      <c r="AR72" s="35">
        <f>Fish!C72*R72/6</f>
        <v>0</v>
      </c>
      <c r="AS72" s="41">
        <f>Fish!C72*G72/7</f>
        <v>0</v>
      </c>
      <c r="AT72" s="41">
        <f>Fish!C72*S72/7</f>
        <v>0</v>
      </c>
      <c r="AU72" s="35">
        <f>Fish!C72*H72/8</f>
        <v>0</v>
      </c>
      <c r="AV72" s="35">
        <f>Fish!C72*T72/8</f>
        <v>0</v>
      </c>
      <c r="AW72" s="41">
        <f>Fish!C72*I72/9</f>
        <v>0</v>
      </c>
      <c r="AX72" s="41">
        <f>Fish!C72*U72/9</f>
        <v>0</v>
      </c>
      <c r="AY72" s="35">
        <f>Fish!C72*J72/10</f>
        <v>0</v>
      </c>
      <c r="AZ72" s="35">
        <f>Fish!C72*V72/10</f>
        <v>0</v>
      </c>
      <c r="BA72" s="41">
        <f>Fish!C72*K72/11</f>
        <v>0</v>
      </c>
      <c r="BB72" s="41">
        <f>Fish!C72*W72/11</f>
        <v>0</v>
      </c>
      <c r="BC72" s="35">
        <f>Fish!C72*L72/12</f>
        <v>0</v>
      </c>
      <c r="BD72" s="44">
        <f>Fish!C72*X72/12</f>
        <v>0</v>
      </c>
    </row>
    <row r="73" spans="1:56" x14ac:dyDescent="0.25">
      <c r="A73" s="40">
        <v>1</v>
      </c>
      <c r="B73" s="41">
        <v>2</v>
      </c>
      <c r="C73" s="41">
        <v>3</v>
      </c>
      <c r="D73" s="41"/>
      <c r="E73" s="41"/>
      <c r="F73" s="41"/>
      <c r="G73" s="41"/>
      <c r="H73" s="41"/>
      <c r="I73" s="41">
        <v>9</v>
      </c>
      <c r="J73" s="41">
        <v>10</v>
      </c>
      <c r="K73" s="41">
        <v>11</v>
      </c>
      <c r="L73" s="42">
        <v>12</v>
      </c>
      <c r="M73" s="35"/>
      <c r="N73" s="35"/>
      <c r="O73" s="43">
        <v>3</v>
      </c>
      <c r="P73" s="35">
        <v>4</v>
      </c>
      <c r="Q73" s="35">
        <v>5</v>
      </c>
      <c r="R73" s="35">
        <v>6</v>
      </c>
      <c r="S73" s="35">
        <v>7</v>
      </c>
      <c r="T73" s="35">
        <v>8</v>
      </c>
      <c r="U73" s="35">
        <v>9</v>
      </c>
      <c r="V73" s="35"/>
      <c r="W73" s="35"/>
      <c r="X73" s="44"/>
      <c r="Y73" s="45">
        <f t="shared" ca="1" si="13"/>
        <v>0</v>
      </c>
      <c r="Z73" s="41">
        <f t="shared" ca="1" si="14"/>
        <v>0</v>
      </c>
      <c r="AA73" s="35">
        <f t="shared" ca="1" si="15"/>
        <v>1</v>
      </c>
      <c r="AB73" s="44">
        <f t="shared" ca="1" si="16"/>
        <v>1</v>
      </c>
      <c r="AC73" s="40">
        <f t="shared" ca="1" si="17"/>
        <v>0</v>
      </c>
      <c r="AD73" s="41">
        <f t="shared" ca="1" si="18"/>
        <v>0</v>
      </c>
      <c r="AE73" s="35">
        <f t="shared" ca="1" si="19"/>
        <v>0</v>
      </c>
      <c r="AF73" s="55">
        <f t="shared" ca="1" si="20"/>
        <v>0</v>
      </c>
      <c r="AG73" s="40">
        <f>Fish!C73*A73</f>
        <v>0</v>
      </c>
      <c r="AH73" s="41">
        <f>Fish!C73*M73</f>
        <v>0</v>
      </c>
      <c r="AI73" s="35">
        <f>Fish!C73*B73/2</f>
        <v>0</v>
      </c>
      <c r="AJ73" s="35">
        <f>Fish!C73*N73/2</f>
        <v>0</v>
      </c>
      <c r="AK73" s="41">
        <f>Fish!C73*C73/3</f>
        <v>0</v>
      </c>
      <c r="AL73" s="42">
        <f>Fish!C73*O73/3</f>
        <v>0</v>
      </c>
      <c r="AM73" s="97">
        <f>Fish!C73*D73/4</f>
        <v>0</v>
      </c>
      <c r="AN73" s="43">
        <f>Fish!C73*P73/4</f>
        <v>0</v>
      </c>
      <c r="AO73" s="41">
        <f>Fish!C73*E73/5</f>
        <v>0</v>
      </c>
      <c r="AP73" s="41">
        <f>Fish!C73*Q73/5</f>
        <v>0</v>
      </c>
      <c r="AQ73" s="35">
        <f>Fish!C73*F73/6</f>
        <v>0</v>
      </c>
      <c r="AR73" s="35">
        <f>Fish!C73*R73/6</f>
        <v>0</v>
      </c>
      <c r="AS73" s="41">
        <f>Fish!C73*G73/7</f>
        <v>0</v>
      </c>
      <c r="AT73" s="41">
        <f>Fish!C73*S73/7</f>
        <v>0</v>
      </c>
      <c r="AU73" s="35">
        <f>Fish!C73*H73/8</f>
        <v>0</v>
      </c>
      <c r="AV73" s="35">
        <f>Fish!C73*T73/8</f>
        <v>0</v>
      </c>
      <c r="AW73" s="41">
        <f>Fish!C73*I73/9</f>
        <v>0</v>
      </c>
      <c r="AX73" s="41">
        <f>Fish!C73*U73/9</f>
        <v>0</v>
      </c>
      <c r="AY73" s="35">
        <f>Fish!C73*J73/10</f>
        <v>0</v>
      </c>
      <c r="AZ73" s="35">
        <f>Fish!C73*V73/10</f>
        <v>0</v>
      </c>
      <c r="BA73" s="41">
        <f>Fish!C73*K73/11</f>
        <v>0</v>
      </c>
      <c r="BB73" s="41">
        <f>Fish!C73*W73/11</f>
        <v>0</v>
      </c>
      <c r="BC73" s="35">
        <f>Fish!C73*L73/12</f>
        <v>0</v>
      </c>
      <c r="BD73" s="44">
        <f>Fish!C73*X73/12</f>
        <v>0</v>
      </c>
    </row>
    <row r="74" spans="1:56" x14ac:dyDescent="0.25">
      <c r="A74" s="40"/>
      <c r="B74" s="41"/>
      <c r="C74" s="41">
        <v>3</v>
      </c>
      <c r="D74" s="41">
        <v>4</v>
      </c>
      <c r="E74" s="41">
        <v>5</v>
      </c>
      <c r="F74" s="41">
        <v>6</v>
      </c>
      <c r="G74" s="41"/>
      <c r="H74" s="41"/>
      <c r="I74" s="41">
        <v>9</v>
      </c>
      <c r="J74" s="41">
        <v>10</v>
      </c>
      <c r="K74" s="41">
        <v>11</v>
      </c>
      <c r="L74" s="42"/>
      <c r="M74" s="35"/>
      <c r="N74" s="35"/>
      <c r="O74" s="43">
        <v>3</v>
      </c>
      <c r="P74" s="35">
        <v>4</v>
      </c>
      <c r="Q74" s="35">
        <v>5</v>
      </c>
      <c r="R74" s="35"/>
      <c r="S74" s="35"/>
      <c r="T74" s="35"/>
      <c r="U74" s="35">
        <v>9</v>
      </c>
      <c r="V74" s="35">
        <v>10</v>
      </c>
      <c r="W74" s="35">
        <v>11</v>
      </c>
      <c r="X74" s="44">
        <v>12</v>
      </c>
      <c r="Y74" s="45">
        <f t="shared" ca="1" si="13"/>
        <v>1</v>
      </c>
      <c r="Z74" s="41">
        <f t="shared" ca="1" si="14"/>
        <v>1</v>
      </c>
      <c r="AA74" s="35">
        <f t="shared" ca="1" si="15"/>
        <v>1</v>
      </c>
      <c r="AB74" s="44">
        <f t="shared" ca="1" si="16"/>
        <v>0</v>
      </c>
      <c r="AC74" s="40">
        <f t="shared" ca="1" si="17"/>
        <v>0</v>
      </c>
      <c r="AD74" s="41">
        <f t="shared" ca="1" si="18"/>
        <v>0</v>
      </c>
      <c r="AE74" s="35">
        <f t="shared" ca="1" si="19"/>
        <v>1</v>
      </c>
      <c r="AF74" s="55">
        <f t="shared" ca="1" si="20"/>
        <v>-1</v>
      </c>
      <c r="AG74" s="40">
        <f>Fish!C74*A74</f>
        <v>0</v>
      </c>
      <c r="AH74" s="41">
        <f>Fish!C74*M74</f>
        <v>0</v>
      </c>
      <c r="AI74" s="35">
        <f>Fish!C74*B74/2</f>
        <v>0</v>
      </c>
      <c r="AJ74" s="35">
        <f>Fish!C74*N74/2</f>
        <v>0</v>
      </c>
      <c r="AK74" s="41">
        <f>Fish!C74*C74/3</f>
        <v>0</v>
      </c>
      <c r="AL74" s="42">
        <f>Fish!C74*O74/3</f>
        <v>0</v>
      </c>
      <c r="AM74" s="97">
        <f>Fish!C74*D74/4</f>
        <v>0</v>
      </c>
      <c r="AN74" s="43">
        <f>Fish!C74*P74/4</f>
        <v>0</v>
      </c>
      <c r="AO74" s="41">
        <f>Fish!C74*E74/5</f>
        <v>0</v>
      </c>
      <c r="AP74" s="41">
        <f>Fish!C74*Q74/5</f>
        <v>0</v>
      </c>
      <c r="AQ74" s="35">
        <f>Fish!C74*F74/6</f>
        <v>0</v>
      </c>
      <c r="AR74" s="35">
        <f>Fish!C74*R74/6</f>
        <v>0</v>
      </c>
      <c r="AS74" s="41">
        <f>Fish!C74*G74/7</f>
        <v>0</v>
      </c>
      <c r="AT74" s="41">
        <f>Fish!C74*S74/7</f>
        <v>0</v>
      </c>
      <c r="AU74" s="35">
        <f>Fish!C74*H74/8</f>
        <v>0</v>
      </c>
      <c r="AV74" s="35">
        <f>Fish!C74*T74/8</f>
        <v>0</v>
      </c>
      <c r="AW74" s="41">
        <f>Fish!C74*I74/9</f>
        <v>0</v>
      </c>
      <c r="AX74" s="41">
        <f>Fish!C74*U74/9</f>
        <v>0</v>
      </c>
      <c r="AY74" s="35">
        <f>Fish!C74*J74/10</f>
        <v>0</v>
      </c>
      <c r="AZ74" s="35">
        <f>Fish!C74*V74/10</f>
        <v>0</v>
      </c>
      <c r="BA74" s="41">
        <f>Fish!C74*K74/11</f>
        <v>0</v>
      </c>
      <c r="BB74" s="41">
        <f>Fish!C74*W74/11</f>
        <v>0</v>
      </c>
      <c r="BC74" s="35">
        <f>Fish!C74*L74/12</f>
        <v>0</v>
      </c>
      <c r="BD74" s="44">
        <f>Fish!C74*X74/12</f>
        <v>0</v>
      </c>
    </row>
    <row r="75" spans="1:56" x14ac:dyDescent="0.25">
      <c r="A75" s="40"/>
      <c r="B75" s="41"/>
      <c r="C75" s="41">
        <v>3</v>
      </c>
      <c r="D75" s="41">
        <v>4</v>
      </c>
      <c r="E75" s="41">
        <v>5</v>
      </c>
      <c r="F75" s="41">
        <v>6</v>
      </c>
      <c r="G75" s="41"/>
      <c r="H75" s="41"/>
      <c r="I75" s="41">
        <v>9</v>
      </c>
      <c r="J75" s="41">
        <v>10</v>
      </c>
      <c r="K75" s="41">
        <v>11</v>
      </c>
      <c r="L75" s="42"/>
      <c r="M75" s="35"/>
      <c r="N75" s="35"/>
      <c r="O75" s="43">
        <v>3</v>
      </c>
      <c r="P75" s="35">
        <v>4</v>
      </c>
      <c r="Q75" s="35">
        <v>5</v>
      </c>
      <c r="R75" s="35"/>
      <c r="S75" s="35"/>
      <c r="T75" s="35"/>
      <c r="U75" s="35">
        <v>9</v>
      </c>
      <c r="V75" s="35">
        <v>10</v>
      </c>
      <c r="W75" s="35">
        <v>11</v>
      </c>
      <c r="X75" s="44">
        <v>12</v>
      </c>
      <c r="Y75" s="45">
        <f t="shared" ca="1" si="13"/>
        <v>1</v>
      </c>
      <c r="Z75" s="41">
        <f t="shared" ca="1" si="14"/>
        <v>1</v>
      </c>
      <c r="AA75" s="35">
        <f t="shared" ca="1" si="15"/>
        <v>1</v>
      </c>
      <c r="AB75" s="44">
        <f t="shared" ca="1" si="16"/>
        <v>0</v>
      </c>
      <c r="AC75" s="40">
        <f t="shared" ca="1" si="17"/>
        <v>0</v>
      </c>
      <c r="AD75" s="41">
        <f t="shared" ca="1" si="18"/>
        <v>0</v>
      </c>
      <c r="AE75" s="35">
        <f t="shared" ca="1" si="19"/>
        <v>1</v>
      </c>
      <c r="AF75" s="55">
        <f t="shared" ca="1" si="20"/>
        <v>-1</v>
      </c>
      <c r="AG75" s="40">
        <f>Fish!C75*A75</f>
        <v>0</v>
      </c>
      <c r="AH75" s="41">
        <f>Fish!C75*M75</f>
        <v>0</v>
      </c>
      <c r="AI75" s="35">
        <f>Fish!C75*B75/2</f>
        <v>0</v>
      </c>
      <c r="AJ75" s="35">
        <f>Fish!C75*N75/2</f>
        <v>0</v>
      </c>
      <c r="AK75" s="41">
        <f>Fish!C75*C75/3</f>
        <v>0</v>
      </c>
      <c r="AL75" s="42">
        <f>Fish!C75*O75/3</f>
        <v>0</v>
      </c>
      <c r="AM75" s="97">
        <f>Fish!C75*D75/4</f>
        <v>0</v>
      </c>
      <c r="AN75" s="43">
        <f>Fish!C75*P75/4</f>
        <v>0</v>
      </c>
      <c r="AO75" s="41">
        <f>Fish!C75*E75/5</f>
        <v>0</v>
      </c>
      <c r="AP75" s="41">
        <f>Fish!C75*Q75/5</f>
        <v>0</v>
      </c>
      <c r="AQ75" s="35">
        <f>Fish!C75*F75/6</f>
        <v>0</v>
      </c>
      <c r="AR75" s="35">
        <f>Fish!C75*R75/6</f>
        <v>0</v>
      </c>
      <c r="AS75" s="41">
        <f>Fish!C75*G75/7</f>
        <v>0</v>
      </c>
      <c r="AT75" s="41">
        <f>Fish!C75*S75/7</f>
        <v>0</v>
      </c>
      <c r="AU75" s="35">
        <f>Fish!C75*H75/8</f>
        <v>0</v>
      </c>
      <c r="AV75" s="35">
        <f>Fish!C75*T75/8</f>
        <v>0</v>
      </c>
      <c r="AW75" s="41">
        <f>Fish!C75*I75/9</f>
        <v>0</v>
      </c>
      <c r="AX75" s="41">
        <f>Fish!C75*U75/9</f>
        <v>0</v>
      </c>
      <c r="AY75" s="35">
        <f>Fish!C75*J75/10</f>
        <v>0</v>
      </c>
      <c r="AZ75" s="35">
        <f>Fish!C75*V75/10</f>
        <v>0</v>
      </c>
      <c r="BA75" s="41">
        <f>Fish!C75*K75/11</f>
        <v>0</v>
      </c>
      <c r="BB75" s="41">
        <f>Fish!C75*W75/11</f>
        <v>0</v>
      </c>
      <c r="BC75" s="35">
        <f>Fish!C75*L75/12</f>
        <v>0</v>
      </c>
      <c r="BD75" s="44">
        <f>Fish!C75*X75/12</f>
        <v>0</v>
      </c>
    </row>
    <row r="76" spans="1:56" x14ac:dyDescent="0.25">
      <c r="A76" s="40"/>
      <c r="B76" s="41"/>
      <c r="C76" s="41">
        <v>3</v>
      </c>
      <c r="D76" s="41">
        <v>4</v>
      </c>
      <c r="E76" s="41">
        <v>5</v>
      </c>
      <c r="F76" s="41"/>
      <c r="G76" s="41"/>
      <c r="H76" s="41"/>
      <c r="I76" s="41">
        <v>9</v>
      </c>
      <c r="J76" s="41">
        <v>10</v>
      </c>
      <c r="K76" s="41">
        <v>11</v>
      </c>
      <c r="L76" s="42"/>
      <c r="M76" s="35"/>
      <c r="N76" s="35"/>
      <c r="O76" s="43">
        <v>3</v>
      </c>
      <c r="P76" s="35">
        <v>4</v>
      </c>
      <c r="Q76" s="35">
        <v>5</v>
      </c>
      <c r="R76" s="35"/>
      <c r="S76" s="35"/>
      <c r="T76" s="35"/>
      <c r="U76" s="35">
        <v>9</v>
      </c>
      <c r="V76" s="35">
        <v>10</v>
      </c>
      <c r="W76" s="35">
        <v>11</v>
      </c>
      <c r="X76" s="44"/>
      <c r="Y76" s="45">
        <f t="shared" ca="1" si="13"/>
        <v>1</v>
      </c>
      <c r="Z76" s="41">
        <f t="shared" ca="1" si="14"/>
        <v>0</v>
      </c>
      <c r="AA76" s="35">
        <f t="shared" ca="1" si="15"/>
        <v>1</v>
      </c>
      <c r="AB76" s="44">
        <f t="shared" ca="1" si="16"/>
        <v>0</v>
      </c>
      <c r="AC76" s="40">
        <f t="shared" ca="1" si="17"/>
        <v>1</v>
      </c>
      <c r="AD76" s="41">
        <f t="shared" ca="1" si="18"/>
        <v>-1</v>
      </c>
      <c r="AE76" s="35">
        <f t="shared" ca="1" si="19"/>
        <v>1</v>
      </c>
      <c r="AF76" s="55">
        <f t="shared" ca="1" si="20"/>
        <v>-1</v>
      </c>
      <c r="AG76" s="40">
        <f>Fish!C76*A76</f>
        <v>0</v>
      </c>
      <c r="AH76" s="41">
        <f>Fish!C76*M76</f>
        <v>0</v>
      </c>
      <c r="AI76" s="35">
        <f>Fish!C76*B76/2</f>
        <v>0</v>
      </c>
      <c r="AJ76" s="35">
        <f>Fish!C76*N76/2</f>
        <v>0</v>
      </c>
      <c r="AK76" s="41">
        <f>Fish!C76*C76/3</f>
        <v>0</v>
      </c>
      <c r="AL76" s="42">
        <f>Fish!C76*O76/3</f>
        <v>0</v>
      </c>
      <c r="AM76" s="97">
        <f>Fish!C76*D76/4</f>
        <v>0</v>
      </c>
      <c r="AN76" s="43">
        <f>Fish!C76*P76/4</f>
        <v>0</v>
      </c>
      <c r="AO76" s="41">
        <f>Fish!C76*E76/5</f>
        <v>0</v>
      </c>
      <c r="AP76" s="41">
        <f>Fish!C76*Q76/5</f>
        <v>0</v>
      </c>
      <c r="AQ76" s="35">
        <f>Fish!C76*F76/6</f>
        <v>0</v>
      </c>
      <c r="AR76" s="35">
        <f>Fish!C76*R76/6</f>
        <v>0</v>
      </c>
      <c r="AS76" s="41">
        <f>Fish!C76*G76/7</f>
        <v>0</v>
      </c>
      <c r="AT76" s="41">
        <f>Fish!C76*S76/7</f>
        <v>0</v>
      </c>
      <c r="AU76" s="35">
        <f>Fish!C76*H76/8</f>
        <v>0</v>
      </c>
      <c r="AV76" s="35">
        <f>Fish!C76*T76/8</f>
        <v>0</v>
      </c>
      <c r="AW76" s="41">
        <f>Fish!C76*I76/9</f>
        <v>0</v>
      </c>
      <c r="AX76" s="41">
        <f>Fish!C76*U76/9</f>
        <v>0</v>
      </c>
      <c r="AY76" s="35">
        <f>Fish!C76*J76/10</f>
        <v>0</v>
      </c>
      <c r="AZ76" s="35">
        <f>Fish!C76*V76/10</f>
        <v>0</v>
      </c>
      <c r="BA76" s="41">
        <f>Fish!C76*K76/11</f>
        <v>0</v>
      </c>
      <c r="BB76" s="41">
        <f>Fish!C76*W76/11</f>
        <v>0</v>
      </c>
      <c r="BC76" s="35">
        <f>Fish!C76*L76/12</f>
        <v>0</v>
      </c>
      <c r="BD76" s="44">
        <f>Fish!C76*X76/12</f>
        <v>0</v>
      </c>
    </row>
    <row r="77" spans="1:56" x14ac:dyDescent="0.25">
      <c r="A77" s="40">
        <v>1</v>
      </c>
      <c r="B77" s="41">
        <v>2</v>
      </c>
      <c r="C77" s="41">
        <v>3</v>
      </c>
      <c r="D77" s="41"/>
      <c r="E77" s="41"/>
      <c r="F77" s="41"/>
      <c r="G77" s="41"/>
      <c r="H77" s="41"/>
      <c r="I77" s="41"/>
      <c r="J77" s="41"/>
      <c r="K77" s="41"/>
      <c r="L77" s="42">
        <v>12</v>
      </c>
      <c r="M77" s="35"/>
      <c r="N77" s="35"/>
      <c r="O77" s="43"/>
      <c r="P77" s="35"/>
      <c r="Q77" s="35"/>
      <c r="R77" s="35">
        <v>6</v>
      </c>
      <c r="S77" s="35">
        <v>7</v>
      </c>
      <c r="T77" s="35">
        <v>8</v>
      </c>
      <c r="U77" s="35">
        <v>9</v>
      </c>
      <c r="V77" s="35"/>
      <c r="W77" s="35"/>
      <c r="X77" s="44"/>
      <c r="Y77" s="45">
        <f t="shared" ca="1" si="13"/>
        <v>0</v>
      </c>
      <c r="Z77" s="41">
        <f t="shared" ca="1" si="14"/>
        <v>0</v>
      </c>
      <c r="AA77" s="35">
        <f t="shared" ca="1" si="15"/>
        <v>0</v>
      </c>
      <c r="AB77" s="44">
        <f t="shared" ca="1" si="16"/>
        <v>1</v>
      </c>
      <c r="AC77" s="40">
        <f t="shared" ca="1" si="17"/>
        <v>0</v>
      </c>
      <c r="AD77" s="41">
        <f t="shared" ca="1" si="18"/>
        <v>0</v>
      </c>
      <c r="AE77" s="35">
        <f t="shared" ca="1" si="19"/>
        <v>-1</v>
      </c>
      <c r="AF77" s="55">
        <f t="shared" ca="1" si="20"/>
        <v>1</v>
      </c>
      <c r="AG77" s="40">
        <f>Fish!C77*A77</f>
        <v>0</v>
      </c>
      <c r="AH77" s="41">
        <f>Fish!C77*M77</f>
        <v>0</v>
      </c>
      <c r="AI77" s="35">
        <f>Fish!C77*B77/2</f>
        <v>0</v>
      </c>
      <c r="AJ77" s="35">
        <f>Fish!C77*N77/2</f>
        <v>0</v>
      </c>
      <c r="AK77" s="41">
        <f>Fish!C77*C77/3</f>
        <v>0</v>
      </c>
      <c r="AL77" s="42">
        <f>Fish!C77*O77/3</f>
        <v>0</v>
      </c>
      <c r="AM77" s="97">
        <f>Fish!C77*D77/4</f>
        <v>0</v>
      </c>
      <c r="AN77" s="43">
        <f>Fish!C77*P77/4</f>
        <v>0</v>
      </c>
      <c r="AO77" s="41">
        <f>Fish!C77*E77/5</f>
        <v>0</v>
      </c>
      <c r="AP77" s="41">
        <f>Fish!C77*Q77/5</f>
        <v>0</v>
      </c>
      <c r="AQ77" s="35">
        <f>Fish!C77*F77/6</f>
        <v>0</v>
      </c>
      <c r="AR77" s="35">
        <f>Fish!C77*R77/6</f>
        <v>0</v>
      </c>
      <c r="AS77" s="41">
        <f>Fish!C77*G77/7</f>
        <v>0</v>
      </c>
      <c r="AT77" s="41">
        <f>Fish!C77*S77/7</f>
        <v>0</v>
      </c>
      <c r="AU77" s="35">
        <f>Fish!C77*H77/8</f>
        <v>0</v>
      </c>
      <c r="AV77" s="35">
        <f>Fish!C77*T77/8</f>
        <v>0</v>
      </c>
      <c r="AW77" s="41">
        <f>Fish!C77*I77/9</f>
        <v>0</v>
      </c>
      <c r="AX77" s="41">
        <f>Fish!C77*U77/9</f>
        <v>0</v>
      </c>
      <c r="AY77" s="35">
        <f>Fish!C77*J77/10</f>
        <v>0</v>
      </c>
      <c r="AZ77" s="35">
        <f>Fish!C77*V77/10</f>
        <v>0</v>
      </c>
      <c r="BA77" s="41">
        <f>Fish!C77*K77/11</f>
        <v>0</v>
      </c>
      <c r="BB77" s="41">
        <f>Fish!C77*W77/11</f>
        <v>0</v>
      </c>
      <c r="BC77" s="35">
        <f>Fish!C77*L77/12</f>
        <v>0</v>
      </c>
      <c r="BD77" s="44">
        <f>Fish!C77*X77/12</f>
        <v>0</v>
      </c>
    </row>
    <row r="78" spans="1:56" x14ac:dyDescent="0.25">
      <c r="A78" s="40">
        <v>1</v>
      </c>
      <c r="B78" s="41">
        <v>2</v>
      </c>
      <c r="C78" s="41">
        <v>3</v>
      </c>
      <c r="D78" s="41">
        <v>4</v>
      </c>
      <c r="E78" s="41"/>
      <c r="F78" s="41"/>
      <c r="G78" s="41"/>
      <c r="H78" s="41"/>
      <c r="I78" s="41"/>
      <c r="J78" s="41"/>
      <c r="K78" s="41">
        <v>11</v>
      </c>
      <c r="L78" s="42">
        <v>12</v>
      </c>
      <c r="M78" s="35"/>
      <c r="N78" s="35"/>
      <c r="O78" s="43"/>
      <c r="P78" s="35"/>
      <c r="Q78" s="35">
        <v>5</v>
      </c>
      <c r="R78" s="35">
        <v>6</v>
      </c>
      <c r="S78" s="35">
        <v>7</v>
      </c>
      <c r="T78" s="35">
        <v>8</v>
      </c>
      <c r="U78" s="35">
        <v>9</v>
      </c>
      <c r="V78" s="35">
        <v>10</v>
      </c>
      <c r="W78" s="35"/>
      <c r="X78" s="44"/>
      <c r="Y78" s="45">
        <f t="shared" ca="1" si="13"/>
        <v>0</v>
      </c>
      <c r="Z78" s="41">
        <f t="shared" ca="1" si="14"/>
        <v>0</v>
      </c>
      <c r="AA78" s="35">
        <f t="shared" ca="1" si="15"/>
        <v>1</v>
      </c>
      <c r="AB78" s="44">
        <f t="shared" ca="1" si="16"/>
        <v>1</v>
      </c>
      <c r="AC78" s="40">
        <f t="shared" ca="1" si="17"/>
        <v>0</v>
      </c>
      <c r="AD78" s="41">
        <f t="shared" ca="1" si="18"/>
        <v>0</v>
      </c>
      <c r="AE78" s="35">
        <f t="shared" ca="1" si="19"/>
        <v>0</v>
      </c>
      <c r="AF78" s="55">
        <f t="shared" ca="1" si="20"/>
        <v>0</v>
      </c>
      <c r="AG78" s="40">
        <f>Fish!C78*A78</f>
        <v>0</v>
      </c>
      <c r="AH78" s="41">
        <f>Fish!C78*M78</f>
        <v>0</v>
      </c>
      <c r="AI78" s="35">
        <f>Fish!C78*B78/2</f>
        <v>0</v>
      </c>
      <c r="AJ78" s="35">
        <f>Fish!C78*N78/2</f>
        <v>0</v>
      </c>
      <c r="AK78" s="41">
        <f>Fish!C78*C78/3</f>
        <v>0</v>
      </c>
      <c r="AL78" s="42">
        <f>Fish!C78*O78/3</f>
        <v>0</v>
      </c>
      <c r="AM78" s="97">
        <f>Fish!C78*D78/4</f>
        <v>0</v>
      </c>
      <c r="AN78" s="43">
        <f>Fish!C78*P78/4</f>
        <v>0</v>
      </c>
      <c r="AO78" s="41">
        <f>Fish!C78*E78/5</f>
        <v>0</v>
      </c>
      <c r="AP78" s="41">
        <f>Fish!C78*Q78/5</f>
        <v>0</v>
      </c>
      <c r="AQ78" s="35">
        <f>Fish!C78*F78/6</f>
        <v>0</v>
      </c>
      <c r="AR78" s="35">
        <f>Fish!C78*R78/6</f>
        <v>0</v>
      </c>
      <c r="AS78" s="41">
        <f>Fish!C78*G78/7</f>
        <v>0</v>
      </c>
      <c r="AT78" s="41">
        <f>Fish!C78*S78/7</f>
        <v>0</v>
      </c>
      <c r="AU78" s="35">
        <f>Fish!C78*H78/8</f>
        <v>0</v>
      </c>
      <c r="AV78" s="35">
        <f>Fish!C78*T78/8</f>
        <v>0</v>
      </c>
      <c r="AW78" s="41">
        <f>Fish!C78*I78/9</f>
        <v>0</v>
      </c>
      <c r="AX78" s="41">
        <f>Fish!C78*U78/9</f>
        <v>0</v>
      </c>
      <c r="AY78" s="35">
        <f>Fish!C78*J78/10</f>
        <v>0</v>
      </c>
      <c r="AZ78" s="35">
        <f>Fish!C78*V78/10</f>
        <v>0</v>
      </c>
      <c r="BA78" s="41">
        <f>Fish!C78*K78/11</f>
        <v>0</v>
      </c>
      <c r="BB78" s="41">
        <f>Fish!C78*W78/11</f>
        <v>0</v>
      </c>
      <c r="BC78" s="35">
        <f>Fish!C78*L78/12</f>
        <v>0</v>
      </c>
      <c r="BD78" s="44">
        <f>Fish!C78*X78/12</f>
        <v>0</v>
      </c>
    </row>
    <row r="79" spans="1:56" x14ac:dyDescent="0.25">
      <c r="A79" s="40">
        <v>1</v>
      </c>
      <c r="B79" s="41">
        <v>2</v>
      </c>
      <c r="C79" s="41">
        <v>3</v>
      </c>
      <c r="D79" s="41">
        <v>4</v>
      </c>
      <c r="E79" s="41"/>
      <c r="F79" s="41"/>
      <c r="G79" s="41">
        <v>7</v>
      </c>
      <c r="H79" s="41">
        <v>8</v>
      </c>
      <c r="I79" s="41">
        <v>9</v>
      </c>
      <c r="J79" s="41"/>
      <c r="K79" s="41">
        <v>11</v>
      </c>
      <c r="L79" s="42">
        <v>12</v>
      </c>
      <c r="M79" s="35">
        <v>1</v>
      </c>
      <c r="N79" s="35">
        <v>2</v>
      </c>
      <c r="O79" s="43">
        <v>3</v>
      </c>
      <c r="P79" s="35"/>
      <c r="Q79" s="35">
        <v>5</v>
      </c>
      <c r="R79" s="35">
        <v>6</v>
      </c>
      <c r="S79" s="35">
        <v>7</v>
      </c>
      <c r="T79" s="35">
        <v>8</v>
      </c>
      <c r="U79" s="35">
        <v>9</v>
      </c>
      <c r="V79" s="35">
        <v>10</v>
      </c>
      <c r="W79" s="35"/>
      <c r="X79" s="44"/>
      <c r="Y79" s="45">
        <f t="shared" ca="1" si="13"/>
        <v>0</v>
      </c>
      <c r="Z79" s="41">
        <f t="shared" ca="1" si="14"/>
        <v>0</v>
      </c>
      <c r="AA79" s="35">
        <f t="shared" ca="1" si="15"/>
        <v>1</v>
      </c>
      <c r="AB79" s="44">
        <f t="shared" ca="1" si="16"/>
        <v>1</v>
      </c>
      <c r="AC79" s="40">
        <f t="shared" ca="1" si="17"/>
        <v>0</v>
      </c>
      <c r="AD79" s="41">
        <f t="shared" ca="1" si="18"/>
        <v>0</v>
      </c>
      <c r="AE79" s="35">
        <f t="shared" ca="1" si="19"/>
        <v>0</v>
      </c>
      <c r="AF79" s="55">
        <f t="shared" ca="1" si="20"/>
        <v>0</v>
      </c>
      <c r="AG79" s="40">
        <f>Fish!C79*A79</f>
        <v>0</v>
      </c>
      <c r="AH79" s="41">
        <f>Fish!C79*M79</f>
        <v>0</v>
      </c>
      <c r="AI79" s="35">
        <f>Fish!C79*B79/2</f>
        <v>0</v>
      </c>
      <c r="AJ79" s="35">
        <f>Fish!C79*N79/2</f>
        <v>0</v>
      </c>
      <c r="AK79" s="41">
        <f>Fish!C79*C79/3</f>
        <v>0</v>
      </c>
      <c r="AL79" s="42">
        <f>Fish!C79*O79/3</f>
        <v>0</v>
      </c>
      <c r="AM79" s="97">
        <f>Fish!C79*D79/4</f>
        <v>0</v>
      </c>
      <c r="AN79" s="43">
        <f>Fish!C79*P79/4</f>
        <v>0</v>
      </c>
      <c r="AO79" s="41">
        <f>Fish!C79*E79/5</f>
        <v>0</v>
      </c>
      <c r="AP79" s="41">
        <f>Fish!C79*Q79/5</f>
        <v>0</v>
      </c>
      <c r="AQ79" s="35">
        <f>Fish!C79*F79/6</f>
        <v>0</v>
      </c>
      <c r="AR79" s="35">
        <f>Fish!C79*R79/6</f>
        <v>0</v>
      </c>
      <c r="AS79" s="41">
        <f>Fish!C79*G79/7</f>
        <v>0</v>
      </c>
      <c r="AT79" s="41">
        <f>Fish!C79*S79/7</f>
        <v>0</v>
      </c>
      <c r="AU79" s="35">
        <f>Fish!C79*H79/8</f>
        <v>0</v>
      </c>
      <c r="AV79" s="35">
        <f>Fish!C79*T79/8</f>
        <v>0</v>
      </c>
      <c r="AW79" s="41">
        <f>Fish!C79*I79/9</f>
        <v>0</v>
      </c>
      <c r="AX79" s="41">
        <f>Fish!C79*U79/9</f>
        <v>0</v>
      </c>
      <c r="AY79" s="35">
        <f>Fish!C79*J79/10</f>
        <v>0</v>
      </c>
      <c r="AZ79" s="35">
        <f>Fish!C79*V79/10</f>
        <v>0</v>
      </c>
      <c r="BA79" s="41">
        <f>Fish!C79*K79/11</f>
        <v>0</v>
      </c>
      <c r="BB79" s="41">
        <f>Fish!C79*W79/11</f>
        <v>0</v>
      </c>
      <c r="BC79" s="35">
        <f>Fish!C79*L79/12</f>
        <v>0</v>
      </c>
      <c r="BD79" s="44">
        <f>Fish!C79*X79/12</f>
        <v>0</v>
      </c>
    </row>
    <row r="80" spans="1:56" x14ac:dyDescent="0.25">
      <c r="A80" s="40"/>
      <c r="B80" s="41"/>
      <c r="C80" s="41"/>
      <c r="D80" s="41"/>
      <c r="E80" s="41">
        <v>5</v>
      </c>
      <c r="F80" s="41">
        <v>6</v>
      </c>
      <c r="G80" s="41">
        <v>7</v>
      </c>
      <c r="H80" s="41">
        <v>8</v>
      </c>
      <c r="I80" s="41">
        <v>9</v>
      </c>
      <c r="J80" s="41">
        <v>10</v>
      </c>
      <c r="K80" s="41"/>
      <c r="L80" s="42"/>
      <c r="M80" s="35">
        <v>1</v>
      </c>
      <c r="N80" s="35">
        <v>2</v>
      </c>
      <c r="O80" s="43">
        <v>3</v>
      </c>
      <c r="P80" s="35">
        <v>4</v>
      </c>
      <c r="Q80" s="35"/>
      <c r="R80" s="35"/>
      <c r="S80" s="35"/>
      <c r="T80" s="35"/>
      <c r="U80" s="35"/>
      <c r="V80" s="35"/>
      <c r="W80" s="35">
        <v>11</v>
      </c>
      <c r="X80" s="44">
        <v>12</v>
      </c>
      <c r="Y80" s="45">
        <f t="shared" ca="1" si="13"/>
        <v>1</v>
      </c>
      <c r="Z80" s="41">
        <f t="shared" ca="1" si="14"/>
        <v>1</v>
      </c>
      <c r="AA80" s="35">
        <f t="shared" ca="1" si="15"/>
        <v>0</v>
      </c>
      <c r="AB80" s="44">
        <f t="shared" ca="1" si="16"/>
        <v>0</v>
      </c>
      <c r="AC80" s="40">
        <f t="shared" ca="1" si="17"/>
        <v>0</v>
      </c>
      <c r="AD80" s="41">
        <f t="shared" ca="1" si="18"/>
        <v>0</v>
      </c>
      <c r="AE80" s="35">
        <f t="shared" ca="1" si="19"/>
        <v>0</v>
      </c>
      <c r="AF80" s="55">
        <f t="shared" ca="1" si="20"/>
        <v>0</v>
      </c>
      <c r="AG80" s="40">
        <f>Fish!C80*A80</f>
        <v>0</v>
      </c>
      <c r="AH80" s="41">
        <f>Fish!C80*M80</f>
        <v>0</v>
      </c>
      <c r="AI80" s="35">
        <f>Fish!C80*B80/2</f>
        <v>0</v>
      </c>
      <c r="AJ80" s="35">
        <f>Fish!C80*N80/2</f>
        <v>0</v>
      </c>
      <c r="AK80" s="41">
        <f>Fish!C80*C80/3</f>
        <v>0</v>
      </c>
      <c r="AL80" s="42">
        <f>Fish!C80*O80/3</f>
        <v>0</v>
      </c>
      <c r="AM80" s="97">
        <f>Fish!C80*D80/4</f>
        <v>0</v>
      </c>
      <c r="AN80" s="43">
        <f>Fish!C80*P80/4</f>
        <v>0</v>
      </c>
      <c r="AO80" s="41">
        <f>Fish!C80*E80/5</f>
        <v>0</v>
      </c>
      <c r="AP80" s="41">
        <f>Fish!C80*Q80/5</f>
        <v>0</v>
      </c>
      <c r="AQ80" s="35">
        <f>Fish!C80*F80/6</f>
        <v>0</v>
      </c>
      <c r="AR80" s="35">
        <f>Fish!C80*R80/6</f>
        <v>0</v>
      </c>
      <c r="AS80" s="41">
        <f>Fish!C80*G80/7</f>
        <v>0</v>
      </c>
      <c r="AT80" s="41">
        <f>Fish!C80*S80/7</f>
        <v>0</v>
      </c>
      <c r="AU80" s="35">
        <f>Fish!C80*H80/8</f>
        <v>0</v>
      </c>
      <c r="AV80" s="35">
        <f>Fish!C80*T80/8</f>
        <v>0</v>
      </c>
      <c r="AW80" s="41">
        <f>Fish!C80*I80/9</f>
        <v>0</v>
      </c>
      <c r="AX80" s="41">
        <f>Fish!C80*U80/9</f>
        <v>0</v>
      </c>
      <c r="AY80" s="35">
        <f>Fish!C80*J80/10</f>
        <v>0</v>
      </c>
      <c r="AZ80" s="35">
        <f>Fish!C80*V80/10</f>
        <v>0</v>
      </c>
      <c r="BA80" s="41">
        <f>Fish!C80*K80/11</f>
        <v>0</v>
      </c>
      <c r="BB80" s="41">
        <f>Fish!C80*W80/11</f>
        <v>0</v>
      </c>
      <c r="BC80" s="35">
        <f>Fish!C80*L80/12</f>
        <v>0</v>
      </c>
      <c r="BD80" s="44">
        <f>Fish!C80*X80/12</f>
        <v>0</v>
      </c>
    </row>
    <row r="81" spans="1:56" ht="15.75" thickBot="1" x14ac:dyDescent="0.3">
      <c r="A81" s="47"/>
      <c r="B81" s="48"/>
      <c r="C81" s="48"/>
      <c r="D81" s="48"/>
      <c r="E81" s="48">
        <v>5</v>
      </c>
      <c r="F81" s="48">
        <v>6</v>
      </c>
      <c r="G81" s="48">
        <v>7</v>
      </c>
      <c r="H81" s="48">
        <v>8</v>
      </c>
      <c r="I81" s="48">
        <v>9</v>
      </c>
      <c r="J81" s="48">
        <v>10</v>
      </c>
      <c r="K81" s="48"/>
      <c r="L81" s="49"/>
      <c r="M81" s="50">
        <v>1</v>
      </c>
      <c r="N81" s="50">
        <v>2</v>
      </c>
      <c r="O81" s="51">
        <v>3</v>
      </c>
      <c r="P81" s="50">
        <v>4</v>
      </c>
      <c r="Q81" s="50"/>
      <c r="R81" s="50"/>
      <c r="S81" s="50"/>
      <c r="T81" s="50"/>
      <c r="U81" s="50"/>
      <c r="V81" s="50"/>
      <c r="W81" s="50">
        <v>11</v>
      </c>
      <c r="X81" s="52">
        <v>12</v>
      </c>
      <c r="Y81" s="53">
        <f t="shared" ca="1" si="13"/>
        <v>1</v>
      </c>
      <c r="Z81" s="48">
        <f t="shared" ca="1" si="14"/>
        <v>1</v>
      </c>
      <c r="AA81" s="50">
        <f t="shared" ca="1" si="15"/>
        <v>0</v>
      </c>
      <c r="AB81" s="52">
        <f t="shared" ca="1" si="16"/>
        <v>0</v>
      </c>
      <c r="AC81" s="47">
        <f t="shared" ca="1" si="17"/>
        <v>0</v>
      </c>
      <c r="AD81" s="48">
        <f t="shared" ca="1" si="18"/>
        <v>0</v>
      </c>
      <c r="AE81" s="50">
        <f t="shared" ca="1" si="19"/>
        <v>0</v>
      </c>
      <c r="AF81" s="64">
        <f t="shared" ca="1" si="20"/>
        <v>0</v>
      </c>
      <c r="AG81" s="47">
        <f>Fish!C81*A81</f>
        <v>0</v>
      </c>
      <c r="AH81" s="48">
        <f>Fish!C81*M81</f>
        <v>0</v>
      </c>
      <c r="AI81" s="50">
        <f>Fish!C81*B81/2</f>
        <v>0</v>
      </c>
      <c r="AJ81" s="50">
        <f>Fish!C81*N81/2</f>
        <v>0</v>
      </c>
      <c r="AK81" s="48">
        <f>Fish!C81*C81/3</f>
        <v>0</v>
      </c>
      <c r="AL81" s="49">
        <f>Fish!C81*O81/3</f>
        <v>0</v>
      </c>
      <c r="AM81" s="104">
        <f>Fish!C81*D81/4</f>
        <v>0</v>
      </c>
      <c r="AN81" s="51">
        <f>Fish!C81*P81/4</f>
        <v>0</v>
      </c>
      <c r="AO81" s="48">
        <f>Fish!C81*E81/5</f>
        <v>0</v>
      </c>
      <c r="AP81" s="48">
        <f>Fish!C81*Q81/5</f>
        <v>0</v>
      </c>
      <c r="AQ81" s="50">
        <f>Fish!C81*F81/6</f>
        <v>0</v>
      </c>
      <c r="AR81" s="50">
        <f>Fish!C81*R81/6</f>
        <v>0</v>
      </c>
      <c r="AS81" s="48">
        <f>Fish!C81*G81/7</f>
        <v>0</v>
      </c>
      <c r="AT81" s="48">
        <f>Fish!C81*S81/7</f>
        <v>0</v>
      </c>
      <c r="AU81" s="50">
        <f>Fish!C81*H81/8</f>
        <v>0</v>
      </c>
      <c r="AV81" s="50">
        <f>Fish!C81*T81/8</f>
        <v>0</v>
      </c>
      <c r="AW81" s="48">
        <f>Fish!C81*I81/9</f>
        <v>0</v>
      </c>
      <c r="AX81" s="48">
        <f>Fish!C81*U81/9</f>
        <v>0</v>
      </c>
      <c r="AY81" s="50">
        <f>Fish!C81*J81/10</f>
        <v>0</v>
      </c>
      <c r="AZ81" s="50">
        <f>Fish!C81*V81/10</f>
        <v>0</v>
      </c>
      <c r="BA81" s="48">
        <f>Fish!C81*K81/11</f>
        <v>0</v>
      </c>
      <c r="BB81" s="48">
        <f>Fish!C81*W81/11</f>
        <v>0</v>
      </c>
      <c r="BC81" s="50">
        <f>Fish!C81*L81/12</f>
        <v>0</v>
      </c>
      <c r="BD81" s="52">
        <f>Fish!C81*X81/12</f>
        <v>0</v>
      </c>
    </row>
    <row r="82" spans="1:5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AB82" s="46"/>
      <c r="AC82" s="46"/>
      <c r="AD82" s="46"/>
      <c r="AE82" s="46"/>
      <c r="AF82" s="46"/>
      <c r="AG82" s="46"/>
      <c r="AH82" s="46"/>
      <c r="AI82" s="46"/>
    </row>
    <row r="83" spans="1:5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AB83" s="46"/>
      <c r="AC83" s="46"/>
      <c r="AD83" s="46"/>
      <c r="AE83" s="46"/>
      <c r="AF83" s="46"/>
      <c r="AG83" s="46"/>
      <c r="AH83" s="46"/>
      <c r="AI83" s="46"/>
    </row>
  </sheetData>
  <sheetProtection algorithmName="SHA-512" hashValue="Mqe/BB3BCuNvJDS088tnlLnrY0wksGbngDGhF1JeIgQzA2RKNMGjv2bK9/Htn/IYuz5MJrjqj7DLDr4WN0ugLQ==" saltValue="K9+5//X9lJXlLRZw1xIDWA==" spinCount="100000" sheet="1" objects="1" scenarios="1" selectLockedCells="1" selectUnlockedCells="1"/>
  <mergeCells count="15">
    <mergeCell ref="BF23:BG25"/>
    <mergeCell ref="A1:L1"/>
    <mergeCell ref="M1:X1"/>
    <mergeCell ref="BA1:BB1"/>
    <mergeCell ref="AG1:AH1"/>
    <mergeCell ref="AI1:AJ1"/>
    <mergeCell ref="AK1:AL1"/>
    <mergeCell ref="AM1:AN1"/>
    <mergeCell ref="AO1:AP1"/>
    <mergeCell ref="AQ1:AR1"/>
    <mergeCell ref="BC1:BD1"/>
    <mergeCell ref="AS1:AT1"/>
    <mergeCell ref="AU1:AV1"/>
    <mergeCell ref="AW1:AX1"/>
    <mergeCell ref="AY1:AZ1"/>
  </mergeCells>
  <pageMargins left="0.7" right="0.7" top="0.75" bottom="0.75" header="0.3" footer="0.3"/>
  <pageSetup orientation="portrait" r:id="rId1"/>
  <ignoredErrors>
    <ignoredError sqref="AD2:AE2" formula="1"/>
    <ignoredError sqref="AD3:AD81 AE3:AE81" formula="1" formulaRange="1"/>
    <ignoredError sqref="Y3:AC81 AF3:AF81 AA2:AB2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B6AD-0DE0-427F-AAA7-A151414783B6}">
  <sheetPr codeName="Sheet5"/>
  <dimension ref="A1:BI81"/>
  <sheetViews>
    <sheetView topLeftCell="AB1" workbookViewId="0">
      <selection activeCell="BI30" sqref="BI30"/>
    </sheetView>
  </sheetViews>
  <sheetFormatPr defaultRowHeight="15" x14ac:dyDescent="0.25"/>
  <cols>
    <col min="1" max="24" width="3.7109375" customWidth="1"/>
    <col min="25" max="32" width="13.7109375" customWidth="1"/>
    <col min="58" max="60" width="15.7109375" customWidth="1"/>
  </cols>
  <sheetData>
    <row r="1" spans="1:60" ht="50.1" customHeight="1" thickBot="1" x14ac:dyDescent="0.3">
      <c r="A1" s="181" t="s">
        <v>214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 t="s">
        <v>215</v>
      </c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9" t="s">
        <v>216</v>
      </c>
      <c r="Z1" s="9" t="s">
        <v>217</v>
      </c>
      <c r="AA1" s="9" t="s">
        <v>218</v>
      </c>
      <c r="AB1" s="9" t="s">
        <v>219</v>
      </c>
      <c r="AC1" s="9" t="s">
        <v>220</v>
      </c>
      <c r="AD1" s="9" t="s">
        <v>221</v>
      </c>
      <c r="AE1" s="9" t="s">
        <v>222</v>
      </c>
      <c r="AF1" s="9" t="s">
        <v>223</v>
      </c>
      <c r="AG1" s="172" t="s">
        <v>244</v>
      </c>
      <c r="AH1" s="173"/>
      <c r="AI1" s="169" t="s">
        <v>245</v>
      </c>
      <c r="AJ1" s="174"/>
      <c r="AK1" s="169" t="s">
        <v>246</v>
      </c>
      <c r="AL1" s="174"/>
      <c r="AM1" s="169" t="s">
        <v>247</v>
      </c>
      <c r="AN1" s="174"/>
      <c r="AO1" s="169" t="s">
        <v>248</v>
      </c>
      <c r="AP1" s="174"/>
      <c r="AQ1" s="169" t="s">
        <v>249</v>
      </c>
      <c r="AR1" s="174"/>
      <c r="AS1" s="169" t="s">
        <v>250</v>
      </c>
      <c r="AT1" s="174"/>
      <c r="AU1" s="169" t="s">
        <v>251</v>
      </c>
      <c r="AV1" s="174"/>
      <c r="AW1" s="169" t="s">
        <v>252</v>
      </c>
      <c r="AX1" s="174"/>
      <c r="AY1" s="169" t="s">
        <v>253</v>
      </c>
      <c r="AZ1" s="170"/>
      <c r="BA1" s="182" t="s">
        <v>254</v>
      </c>
      <c r="BB1" s="182"/>
      <c r="BC1" s="183" t="s">
        <v>255</v>
      </c>
      <c r="BD1" s="184"/>
      <c r="BF1" s="75" t="s">
        <v>243</v>
      </c>
      <c r="BG1" s="76" t="s">
        <v>60</v>
      </c>
      <c r="BH1" s="77" t="s">
        <v>257</v>
      </c>
    </row>
    <row r="2" spans="1:60" x14ac:dyDescent="0.25">
      <c r="A2" s="21">
        <v>1</v>
      </c>
      <c r="B2" s="22">
        <v>2</v>
      </c>
      <c r="C2" s="22">
        <v>3</v>
      </c>
      <c r="D2" s="22">
        <v>4</v>
      </c>
      <c r="E2" s="22">
        <v>5</v>
      </c>
      <c r="F2" s="22">
        <v>6</v>
      </c>
      <c r="G2" s="22"/>
      <c r="H2" s="22"/>
      <c r="I2" s="22">
        <v>9</v>
      </c>
      <c r="J2" s="22">
        <v>10</v>
      </c>
      <c r="K2" s="129">
        <v>11</v>
      </c>
      <c r="L2" s="135">
        <v>12</v>
      </c>
      <c r="M2" s="136"/>
      <c r="N2" s="132"/>
      <c r="O2" s="26">
        <v>3</v>
      </c>
      <c r="P2" s="26">
        <v>4</v>
      </c>
      <c r="Q2" s="26">
        <v>5</v>
      </c>
      <c r="R2" s="26">
        <v>6</v>
      </c>
      <c r="S2" s="26">
        <v>7</v>
      </c>
      <c r="T2" s="26">
        <v>8</v>
      </c>
      <c r="U2" s="26">
        <v>9</v>
      </c>
      <c r="V2" s="26">
        <v>10</v>
      </c>
      <c r="W2" s="26">
        <v>11</v>
      </c>
      <c r="X2" s="27">
        <v>12</v>
      </c>
      <c r="Y2" s="21">
        <f t="shared" ref="Y2:Y33" ca="1" si="0">IF(ISNUMBER(MATCH($BG$28,A2:L2,0)),1,0)</f>
        <v>1</v>
      </c>
      <c r="Z2" s="22">
        <f t="shared" ref="Z2:Z33" ca="1" si="1">IF(ISNUMBER(MATCH($BG$29,A2:L2,0)),1,0)</f>
        <v>1</v>
      </c>
      <c r="AA2" s="26">
        <f t="shared" ref="AA2:AA33" ca="1" si="2">IF(ISNUMBER(MATCH($BG$28,M2:X2,0)),1,0)</f>
        <v>1</v>
      </c>
      <c r="AB2" s="26">
        <f t="shared" ref="AB2:AB33" ca="1" si="3">IF(ISNUMBER(MATCH($BG$29,M2:X2,0)),1,0)</f>
        <v>1</v>
      </c>
      <c r="AC2" s="22">
        <f ca="1">Y2-Z2</f>
        <v>0</v>
      </c>
      <c r="AD2" s="22">
        <f ca="1">Z2-Y2</f>
        <v>0</v>
      </c>
      <c r="AE2" s="26">
        <f ca="1">AA2-AB2</f>
        <v>0</v>
      </c>
      <c r="AF2" s="121">
        <f ca="1">AB2-AA2</f>
        <v>0</v>
      </c>
      <c r="AG2" s="125">
        <f>Bugs!C2*A2</f>
        <v>0</v>
      </c>
      <c r="AH2" s="126">
        <f>Bugs!C2*M2</f>
        <v>0</v>
      </c>
      <c r="AI2" s="99">
        <f>Bugs!C2*B2/2</f>
        <v>0</v>
      </c>
      <c r="AJ2" s="99">
        <f>Bugs!C2*N2/2</f>
        <v>0</v>
      </c>
      <c r="AK2" s="126">
        <f>Bugs!C2*C2/3</f>
        <v>0</v>
      </c>
      <c r="AL2" s="126">
        <f>Bugs!C2*O2/3</f>
        <v>0</v>
      </c>
      <c r="AM2" s="99">
        <f>Bugs!C2*D2/4</f>
        <v>0</v>
      </c>
      <c r="AN2" s="99">
        <f>Bugs!C2*P2/4</f>
        <v>0</v>
      </c>
      <c r="AO2" s="126">
        <f>Bugs!C2*E2/5</f>
        <v>0</v>
      </c>
      <c r="AP2" s="126">
        <f>Bugs!C2*Q2/5</f>
        <v>0</v>
      </c>
      <c r="AQ2" s="99">
        <f>Bugs!C2*F2/6</f>
        <v>0</v>
      </c>
      <c r="AR2" s="99">
        <f>Bugs!C2*R2/6</f>
        <v>0</v>
      </c>
      <c r="AS2" s="126">
        <f>Bugs!C2*G2/7</f>
        <v>0</v>
      </c>
      <c r="AT2" s="126">
        <f>Bugs!C2*S2/7</f>
        <v>0</v>
      </c>
      <c r="AU2" s="99">
        <f>Bugs!C2*H2/8</f>
        <v>0</v>
      </c>
      <c r="AV2" s="99">
        <f>Bugs!C2*T2/8</f>
        <v>0</v>
      </c>
      <c r="AW2" s="126">
        <f>Bugs!C2*I2/9</f>
        <v>0</v>
      </c>
      <c r="AX2" s="126">
        <f>Bugs!C2*U2/9</f>
        <v>0</v>
      </c>
      <c r="AY2" s="99">
        <f>Bugs!C2*J2/10</f>
        <v>0</v>
      </c>
      <c r="AZ2" s="99">
        <f>Bugs!C2*V2/10</f>
        <v>0</v>
      </c>
      <c r="BA2" s="126">
        <f>Bugs!C2*K2/11</f>
        <v>0</v>
      </c>
      <c r="BB2" s="126">
        <f>Bugs!C2*W2/11</f>
        <v>0</v>
      </c>
      <c r="BC2" s="99">
        <f>Bugs!C2*L2/12</f>
        <v>0</v>
      </c>
      <c r="BD2" s="100">
        <f>Bugs!C2*X2/12</f>
        <v>0</v>
      </c>
      <c r="BF2" s="56" t="s">
        <v>186</v>
      </c>
      <c r="BG2" s="34">
        <f>COUNTIF(Bugs!C2:C21,TRUE)</f>
        <v>0</v>
      </c>
      <c r="BH2" s="61">
        <f>ROWS(Bugs!C2:C21)-BG2</f>
        <v>20</v>
      </c>
    </row>
    <row r="3" spans="1:60" x14ac:dyDescent="0.25">
      <c r="A3" s="23"/>
      <c r="B3" s="20"/>
      <c r="C3" s="20">
        <v>3</v>
      </c>
      <c r="D3" s="20">
        <v>4</v>
      </c>
      <c r="E3" s="20">
        <v>5</v>
      </c>
      <c r="F3" s="20">
        <v>6</v>
      </c>
      <c r="G3" s="20"/>
      <c r="H3" s="20"/>
      <c r="I3" s="20">
        <v>9</v>
      </c>
      <c r="J3" s="20">
        <v>10</v>
      </c>
      <c r="K3" s="130"/>
      <c r="L3" s="135"/>
      <c r="M3" s="136"/>
      <c r="N3" s="133"/>
      <c r="O3" s="28">
        <v>3</v>
      </c>
      <c r="P3" s="28">
        <v>4</v>
      </c>
      <c r="Q3" s="28"/>
      <c r="R3" s="28"/>
      <c r="S3" s="28"/>
      <c r="T3" s="28"/>
      <c r="U3" s="28">
        <v>9</v>
      </c>
      <c r="V3" s="28">
        <v>10</v>
      </c>
      <c r="W3" s="28">
        <v>11</v>
      </c>
      <c r="X3" s="29">
        <v>12</v>
      </c>
      <c r="Y3" s="23">
        <f t="shared" ca="1" si="0"/>
        <v>1</v>
      </c>
      <c r="Z3" s="20">
        <f t="shared" ca="1" si="1"/>
        <v>1</v>
      </c>
      <c r="AA3" s="28">
        <f t="shared" ca="1" si="2"/>
        <v>0</v>
      </c>
      <c r="AB3" s="28">
        <f t="shared" ca="1" si="3"/>
        <v>0</v>
      </c>
      <c r="AC3" s="20">
        <f t="shared" ref="AC3:AC66" ca="1" si="4">Y3-Z3</f>
        <v>0</v>
      </c>
      <c r="AD3" s="20">
        <f t="shared" ref="AD3:AD66" ca="1" si="5">Z3-Y3</f>
        <v>0</v>
      </c>
      <c r="AE3" s="28">
        <f t="shared" ref="AE3:AE66" ca="1" si="6">AA3-AB3</f>
        <v>0</v>
      </c>
      <c r="AF3" s="122">
        <f t="shared" ref="AF3:AF66" ca="1" si="7">AB3-AA3</f>
        <v>0</v>
      </c>
      <c r="AG3" s="127">
        <f>Bugs!C3*A3</f>
        <v>0</v>
      </c>
      <c r="AH3" s="124">
        <f>Bugs!C3*M3</f>
        <v>0</v>
      </c>
      <c r="AI3" s="97">
        <f>Bugs!C3*B3/2</f>
        <v>0</v>
      </c>
      <c r="AJ3" s="97">
        <f>Bugs!C3*N3/2</f>
        <v>0</v>
      </c>
      <c r="AK3" s="124">
        <f>Bugs!C3*C3/3</f>
        <v>0</v>
      </c>
      <c r="AL3" s="124">
        <f>Bugs!C3*O3/3</f>
        <v>0</v>
      </c>
      <c r="AM3" s="97">
        <f>Bugs!C3*D3/4</f>
        <v>0</v>
      </c>
      <c r="AN3" s="97">
        <f>Bugs!C3*P3/4</f>
        <v>0</v>
      </c>
      <c r="AO3" s="124">
        <f>Bugs!C3*E3/5</f>
        <v>0</v>
      </c>
      <c r="AP3" s="124">
        <f>Bugs!C3*Q3/5</f>
        <v>0</v>
      </c>
      <c r="AQ3" s="97">
        <f>Bugs!C3*F3/6</f>
        <v>0</v>
      </c>
      <c r="AR3" s="97">
        <f>Bugs!C3*R3/6</f>
        <v>0</v>
      </c>
      <c r="AS3" s="124">
        <f>Bugs!C3*G3/7</f>
        <v>0</v>
      </c>
      <c r="AT3" s="124">
        <f>Bugs!C3*S3/7</f>
        <v>0</v>
      </c>
      <c r="AU3" s="97">
        <f>Bugs!C3*H3/8</f>
        <v>0</v>
      </c>
      <c r="AV3" s="97">
        <f>Bugs!C3*T3/8</f>
        <v>0</v>
      </c>
      <c r="AW3" s="124">
        <f>Bugs!C3*I3/9</f>
        <v>0</v>
      </c>
      <c r="AX3" s="124">
        <f>Bugs!C3*U3/9</f>
        <v>0</v>
      </c>
      <c r="AY3" s="97">
        <f>Bugs!C3*J3/10</f>
        <v>0</v>
      </c>
      <c r="AZ3" s="97">
        <f>Bugs!C3*V3/10</f>
        <v>0</v>
      </c>
      <c r="BA3" s="124">
        <f>Bugs!C3*K3/11</f>
        <v>0</v>
      </c>
      <c r="BB3" s="124">
        <f>Bugs!C3*W3/11</f>
        <v>0</v>
      </c>
      <c r="BC3" s="97">
        <f>Bugs!C3*L3/12</f>
        <v>0</v>
      </c>
      <c r="BD3" s="102">
        <f>Bugs!C3*X3/12</f>
        <v>0</v>
      </c>
      <c r="BF3" s="57" t="s">
        <v>187</v>
      </c>
      <c r="BG3" s="42">
        <f>COUNTIF(Bugs!C22:C36,TRUE)</f>
        <v>0</v>
      </c>
      <c r="BH3" s="62">
        <f>ROWS(Bugs!C22:C36)-BG3</f>
        <v>15</v>
      </c>
    </row>
    <row r="4" spans="1:60" x14ac:dyDescent="0.25">
      <c r="A4" s="23"/>
      <c r="B4" s="20"/>
      <c r="C4" s="20">
        <v>3</v>
      </c>
      <c r="D4" s="20">
        <v>4</v>
      </c>
      <c r="E4" s="20">
        <v>5</v>
      </c>
      <c r="F4" s="20">
        <v>6</v>
      </c>
      <c r="G4" s="20">
        <v>7</v>
      </c>
      <c r="H4" s="20">
        <v>8</v>
      </c>
      <c r="I4" s="20">
        <v>9</v>
      </c>
      <c r="J4" s="20"/>
      <c r="K4" s="130"/>
      <c r="L4" s="135"/>
      <c r="M4" s="136">
        <v>1</v>
      </c>
      <c r="N4" s="133">
        <v>2</v>
      </c>
      <c r="O4" s="28">
        <v>3</v>
      </c>
      <c r="P4" s="28"/>
      <c r="Q4" s="28"/>
      <c r="R4" s="28"/>
      <c r="S4" s="28"/>
      <c r="T4" s="28"/>
      <c r="U4" s="28">
        <v>9</v>
      </c>
      <c r="V4" s="28">
        <v>10</v>
      </c>
      <c r="W4" s="28">
        <v>11</v>
      </c>
      <c r="X4" s="29">
        <v>12</v>
      </c>
      <c r="Y4" s="23">
        <f t="shared" ca="1" si="0"/>
        <v>1</v>
      </c>
      <c r="Z4" s="20">
        <f t="shared" ca="1" si="1"/>
        <v>1</v>
      </c>
      <c r="AA4" s="28">
        <f t="shared" ca="1" si="2"/>
        <v>0</v>
      </c>
      <c r="AB4" s="28">
        <f t="shared" ca="1" si="3"/>
        <v>0</v>
      </c>
      <c r="AC4" s="20">
        <f t="shared" ca="1" si="4"/>
        <v>0</v>
      </c>
      <c r="AD4" s="20">
        <f t="shared" ca="1" si="5"/>
        <v>0</v>
      </c>
      <c r="AE4" s="28">
        <f t="shared" ca="1" si="6"/>
        <v>0</v>
      </c>
      <c r="AF4" s="122">
        <f t="shared" ca="1" si="7"/>
        <v>0</v>
      </c>
      <c r="AG4" s="127">
        <f>Bugs!C4*A4</f>
        <v>0</v>
      </c>
      <c r="AH4" s="124">
        <f>Bugs!C4*M4</f>
        <v>0</v>
      </c>
      <c r="AI4" s="97">
        <f>Bugs!C4*B4/2</f>
        <v>0</v>
      </c>
      <c r="AJ4" s="97">
        <f>Bugs!C4*N4/2</f>
        <v>0</v>
      </c>
      <c r="AK4" s="124">
        <f>Bugs!C4*C4/3</f>
        <v>0</v>
      </c>
      <c r="AL4" s="124">
        <f>Bugs!C4*O4/3</f>
        <v>0</v>
      </c>
      <c r="AM4" s="97">
        <f>Bugs!C4*D4/4</f>
        <v>0</v>
      </c>
      <c r="AN4" s="97">
        <f>Bugs!C4*P4/4</f>
        <v>0</v>
      </c>
      <c r="AO4" s="124">
        <f>Bugs!C4*E4/5</f>
        <v>0</v>
      </c>
      <c r="AP4" s="124">
        <f>Bugs!C4*Q4/5</f>
        <v>0</v>
      </c>
      <c r="AQ4" s="97">
        <f>Bugs!C4*F4/6</f>
        <v>0</v>
      </c>
      <c r="AR4" s="97">
        <f>Bugs!C4*R4/6</f>
        <v>0</v>
      </c>
      <c r="AS4" s="124">
        <f>Bugs!C4*G4/7</f>
        <v>0</v>
      </c>
      <c r="AT4" s="124">
        <f>Bugs!C4*S4/7</f>
        <v>0</v>
      </c>
      <c r="AU4" s="97">
        <f>Bugs!C4*H4/8</f>
        <v>0</v>
      </c>
      <c r="AV4" s="97">
        <f>Bugs!C4*T4/8</f>
        <v>0</v>
      </c>
      <c r="AW4" s="124">
        <f>Bugs!C4*I4/9</f>
        <v>0</v>
      </c>
      <c r="AX4" s="124">
        <f>Bugs!C4*U4/9</f>
        <v>0</v>
      </c>
      <c r="AY4" s="97">
        <f>Bugs!C4*J4/10</f>
        <v>0</v>
      </c>
      <c r="AZ4" s="97">
        <f>Bugs!C4*V4/10</f>
        <v>0</v>
      </c>
      <c r="BA4" s="124">
        <f>Bugs!C4*K4/11</f>
        <v>0</v>
      </c>
      <c r="BB4" s="124">
        <f>Bugs!C4*W4/11</f>
        <v>0</v>
      </c>
      <c r="BC4" s="97">
        <f>Bugs!C4*L4/12</f>
        <v>0</v>
      </c>
      <c r="BD4" s="102">
        <f>Bugs!C4*X4/12</f>
        <v>0</v>
      </c>
      <c r="BF4" s="57" t="s">
        <v>188</v>
      </c>
      <c r="BG4" s="42">
        <f>COUNTIF(Bugs!C37:C47,TRUE)</f>
        <v>0</v>
      </c>
      <c r="BH4" s="62">
        <f>ROWS(Bugs!C37:C47)-BG4</f>
        <v>11</v>
      </c>
    </row>
    <row r="5" spans="1:60" x14ac:dyDescent="0.25">
      <c r="A5" s="23"/>
      <c r="B5" s="20"/>
      <c r="C5" s="20">
        <v>3</v>
      </c>
      <c r="D5" s="20">
        <v>4</v>
      </c>
      <c r="E5" s="20">
        <v>5</v>
      </c>
      <c r="F5" s="20">
        <v>6</v>
      </c>
      <c r="G5" s="20"/>
      <c r="H5" s="20"/>
      <c r="I5" s="20"/>
      <c r="J5" s="20"/>
      <c r="K5" s="130"/>
      <c r="L5" s="135"/>
      <c r="M5" s="136"/>
      <c r="N5" s="133"/>
      <c r="O5" s="28"/>
      <c r="P5" s="28"/>
      <c r="Q5" s="28"/>
      <c r="R5" s="28"/>
      <c r="S5" s="28"/>
      <c r="T5" s="28"/>
      <c r="U5" s="28">
        <v>9</v>
      </c>
      <c r="V5" s="28">
        <v>10</v>
      </c>
      <c r="W5" s="28">
        <v>11</v>
      </c>
      <c r="X5" s="29">
        <v>12</v>
      </c>
      <c r="Y5" s="23">
        <f t="shared" ca="1" si="0"/>
        <v>1</v>
      </c>
      <c r="Z5" s="20">
        <f t="shared" ca="1" si="1"/>
        <v>1</v>
      </c>
      <c r="AA5" s="28">
        <f t="shared" ca="1" si="2"/>
        <v>0</v>
      </c>
      <c r="AB5" s="28">
        <f t="shared" ca="1" si="3"/>
        <v>0</v>
      </c>
      <c r="AC5" s="20">
        <f t="shared" ca="1" si="4"/>
        <v>0</v>
      </c>
      <c r="AD5" s="20">
        <f t="shared" ca="1" si="5"/>
        <v>0</v>
      </c>
      <c r="AE5" s="28">
        <f t="shared" ca="1" si="6"/>
        <v>0</v>
      </c>
      <c r="AF5" s="122">
        <f t="shared" ca="1" si="7"/>
        <v>0</v>
      </c>
      <c r="AG5" s="127">
        <f>Bugs!C5*A5</f>
        <v>0</v>
      </c>
      <c r="AH5" s="124">
        <f>Bugs!C5*M5</f>
        <v>0</v>
      </c>
      <c r="AI5" s="97">
        <f>Bugs!C5*B5/2</f>
        <v>0</v>
      </c>
      <c r="AJ5" s="97">
        <f>Bugs!C5*N5/2</f>
        <v>0</v>
      </c>
      <c r="AK5" s="124">
        <f>Bugs!C5*C5/3</f>
        <v>0</v>
      </c>
      <c r="AL5" s="124">
        <f>Bugs!C5*O5/3</f>
        <v>0</v>
      </c>
      <c r="AM5" s="97">
        <f>Bugs!C5*D5/4</f>
        <v>0</v>
      </c>
      <c r="AN5" s="97">
        <f>Bugs!C5*P5/4</f>
        <v>0</v>
      </c>
      <c r="AO5" s="124">
        <f>Bugs!C5*E5/5</f>
        <v>0</v>
      </c>
      <c r="AP5" s="124">
        <f>Bugs!C5*Q5/5</f>
        <v>0</v>
      </c>
      <c r="AQ5" s="97">
        <f>Bugs!C5*F5/6</f>
        <v>0</v>
      </c>
      <c r="AR5" s="97">
        <f>Bugs!C5*R5/6</f>
        <v>0</v>
      </c>
      <c r="AS5" s="124">
        <f>Bugs!C5*G5/7</f>
        <v>0</v>
      </c>
      <c r="AT5" s="124">
        <f>Bugs!C5*S5/7</f>
        <v>0</v>
      </c>
      <c r="AU5" s="97">
        <f>Bugs!C5*H5/8</f>
        <v>0</v>
      </c>
      <c r="AV5" s="97">
        <f>Bugs!C5*T5/8</f>
        <v>0</v>
      </c>
      <c r="AW5" s="124">
        <f>Bugs!C5*I5/9</f>
        <v>0</v>
      </c>
      <c r="AX5" s="124">
        <f>Bugs!C5*U5/9</f>
        <v>0</v>
      </c>
      <c r="AY5" s="97">
        <f>Bugs!C5*J5/10</f>
        <v>0</v>
      </c>
      <c r="AZ5" s="97">
        <f>Bugs!C5*V5/10</f>
        <v>0</v>
      </c>
      <c r="BA5" s="124">
        <f>Bugs!C5*K5/11</f>
        <v>0</v>
      </c>
      <c r="BB5" s="124">
        <f>Bugs!C5*W5/11</f>
        <v>0</v>
      </c>
      <c r="BC5" s="97">
        <f>Bugs!C5*L5/12</f>
        <v>0</v>
      </c>
      <c r="BD5" s="102">
        <f>Bugs!C5*X5/12</f>
        <v>0</v>
      </c>
      <c r="BF5" s="57" t="s">
        <v>189</v>
      </c>
      <c r="BG5" s="42">
        <f>COUNTIF(Bugs!C48:C53,TRUE)</f>
        <v>0</v>
      </c>
      <c r="BH5" s="62">
        <f>ROWS(Bugs!C48:C53)-BG5</f>
        <v>6</v>
      </c>
    </row>
    <row r="6" spans="1:60" x14ac:dyDescent="0.25">
      <c r="A6" s="23"/>
      <c r="B6" s="20"/>
      <c r="C6" s="20"/>
      <c r="D6" s="20">
        <v>4</v>
      </c>
      <c r="E6" s="20">
        <v>5</v>
      </c>
      <c r="F6" s="20">
        <v>6</v>
      </c>
      <c r="G6" s="20">
        <v>7</v>
      </c>
      <c r="H6" s="20">
        <v>8</v>
      </c>
      <c r="I6" s="20"/>
      <c r="J6" s="20"/>
      <c r="K6" s="130"/>
      <c r="L6" s="135"/>
      <c r="M6" s="136">
        <v>1</v>
      </c>
      <c r="N6" s="133">
        <v>2</v>
      </c>
      <c r="O6" s="28"/>
      <c r="P6" s="28"/>
      <c r="Q6" s="28"/>
      <c r="R6" s="28"/>
      <c r="S6" s="28"/>
      <c r="T6" s="28"/>
      <c r="U6" s="28"/>
      <c r="V6" s="28">
        <v>10</v>
      </c>
      <c r="W6" s="28">
        <v>11</v>
      </c>
      <c r="X6" s="29">
        <v>12</v>
      </c>
      <c r="Y6" s="23">
        <f t="shared" ca="1" si="0"/>
        <v>1</v>
      </c>
      <c r="Z6" s="20">
        <f t="shared" ca="1" si="1"/>
        <v>1</v>
      </c>
      <c r="AA6" s="28">
        <f t="shared" ca="1" si="2"/>
        <v>0</v>
      </c>
      <c r="AB6" s="28">
        <f t="shared" ca="1" si="3"/>
        <v>0</v>
      </c>
      <c r="AC6" s="20">
        <f t="shared" ca="1" si="4"/>
        <v>0</v>
      </c>
      <c r="AD6" s="20">
        <f t="shared" ca="1" si="5"/>
        <v>0</v>
      </c>
      <c r="AE6" s="28">
        <f t="shared" ca="1" si="6"/>
        <v>0</v>
      </c>
      <c r="AF6" s="122">
        <f t="shared" ca="1" si="7"/>
        <v>0</v>
      </c>
      <c r="AG6" s="127">
        <f>Bugs!C6*A6</f>
        <v>0</v>
      </c>
      <c r="AH6" s="124">
        <f>Bugs!C6*M6</f>
        <v>0</v>
      </c>
      <c r="AI6" s="97">
        <f>Bugs!C6*B6/2</f>
        <v>0</v>
      </c>
      <c r="AJ6" s="97">
        <f>Bugs!C6*N6/2</f>
        <v>0</v>
      </c>
      <c r="AK6" s="124">
        <f>Bugs!C6*C6/3</f>
        <v>0</v>
      </c>
      <c r="AL6" s="124">
        <f>Bugs!C6*O6/3</f>
        <v>0</v>
      </c>
      <c r="AM6" s="97">
        <f>Bugs!C6*D6/4</f>
        <v>0</v>
      </c>
      <c r="AN6" s="97">
        <f>Bugs!C6*P6/4</f>
        <v>0</v>
      </c>
      <c r="AO6" s="124">
        <f>Bugs!C6*E6/5</f>
        <v>0</v>
      </c>
      <c r="AP6" s="124">
        <f>Bugs!C6*Q6/5</f>
        <v>0</v>
      </c>
      <c r="AQ6" s="97">
        <f>Bugs!C6*F6/6</f>
        <v>0</v>
      </c>
      <c r="AR6" s="97">
        <f>Bugs!C6*R6/6</f>
        <v>0</v>
      </c>
      <c r="AS6" s="124">
        <f>Bugs!C6*G6/7</f>
        <v>0</v>
      </c>
      <c r="AT6" s="124">
        <f>Bugs!C6*S6/7</f>
        <v>0</v>
      </c>
      <c r="AU6" s="97">
        <f>Bugs!C6*H6/8</f>
        <v>0</v>
      </c>
      <c r="AV6" s="97">
        <f>Bugs!C6*T6/8</f>
        <v>0</v>
      </c>
      <c r="AW6" s="124">
        <f>Bugs!C6*I6/9</f>
        <v>0</v>
      </c>
      <c r="AX6" s="124">
        <f>Bugs!C6*U6/9</f>
        <v>0</v>
      </c>
      <c r="AY6" s="97">
        <f>Bugs!C6*J6/10</f>
        <v>0</v>
      </c>
      <c r="AZ6" s="97">
        <f>Bugs!C6*V6/10</f>
        <v>0</v>
      </c>
      <c r="BA6" s="124">
        <f>Bugs!C6*K6/11</f>
        <v>0</v>
      </c>
      <c r="BB6" s="124">
        <f>Bugs!C6*W6/11</f>
        <v>0</v>
      </c>
      <c r="BC6" s="97">
        <f>Bugs!C6*L6/12</f>
        <v>0</v>
      </c>
      <c r="BD6" s="102">
        <f>Bugs!C6*X6/12</f>
        <v>0</v>
      </c>
      <c r="BF6" s="57" t="s">
        <v>190</v>
      </c>
      <c r="BG6" s="42">
        <f>COUNTIF(Bugs!C54:C57,TRUE)</f>
        <v>0</v>
      </c>
      <c r="BH6" s="62">
        <f>ROWS(Bugs!C54:C57)-BG6</f>
        <v>4</v>
      </c>
    </row>
    <row r="7" spans="1:60" x14ac:dyDescent="0.25">
      <c r="A7" s="23">
        <v>1</v>
      </c>
      <c r="B7" s="20">
        <v>2</v>
      </c>
      <c r="C7" s="20">
        <v>3</v>
      </c>
      <c r="D7" s="20">
        <v>4</v>
      </c>
      <c r="E7" s="20">
        <v>5</v>
      </c>
      <c r="F7" s="20">
        <v>6</v>
      </c>
      <c r="G7" s="20">
        <v>7</v>
      </c>
      <c r="H7" s="20">
        <v>8</v>
      </c>
      <c r="I7" s="20">
        <v>9</v>
      </c>
      <c r="J7" s="20">
        <v>10</v>
      </c>
      <c r="K7" s="130">
        <v>11</v>
      </c>
      <c r="L7" s="135">
        <v>12</v>
      </c>
      <c r="M7" s="136">
        <v>1</v>
      </c>
      <c r="N7" s="133">
        <v>2</v>
      </c>
      <c r="O7" s="28">
        <v>3</v>
      </c>
      <c r="P7" s="28">
        <v>4</v>
      </c>
      <c r="Q7" s="28">
        <v>5</v>
      </c>
      <c r="R7" s="28">
        <v>6</v>
      </c>
      <c r="S7" s="28">
        <v>7</v>
      </c>
      <c r="T7" s="28">
        <v>8</v>
      </c>
      <c r="U7" s="28">
        <v>9</v>
      </c>
      <c r="V7" s="28">
        <v>10</v>
      </c>
      <c r="W7" s="28">
        <v>11</v>
      </c>
      <c r="X7" s="29">
        <v>12</v>
      </c>
      <c r="Y7" s="23">
        <f t="shared" ca="1" si="0"/>
        <v>1</v>
      </c>
      <c r="Z7" s="20">
        <f t="shared" ca="1" si="1"/>
        <v>1</v>
      </c>
      <c r="AA7" s="28">
        <f t="shared" ca="1" si="2"/>
        <v>1</v>
      </c>
      <c r="AB7" s="28">
        <f t="shared" ca="1" si="3"/>
        <v>1</v>
      </c>
      <c r="AC7" s="20">
        <f t="shared" ca="1" si="4"/>
        <v>0</v>
      </c>
      <c r="AD7" s="20">
        <f t="shared" ca="1" si="5"/>
        <v>0</v>
      </c>
      <c r="AE7" s="28">
        <f t="shared" ca="1" si="6"/>
        <v>0</v>
      </c>
      <c r="AF7" s="122">
        <f t="shared" ca="1" si="7"/>
        <v>0</v>
      </c>
      <c r="AG7" s="127">
        <f>Bugs!C7*A7</f>
        <v>0</v>
      </c>
      <c r="AH7" s="124">
        <f>Bugs!C7*M7</f>
        <v>0</v>
      </c>
      <c r="AI7" s="97">
        <f>Bugs!C7*B7/2</f>
        <v>0</v>
      </c>
      <c r="AJ7" s="97">
        <f>Bugs!C7*N7/2</f>
        <v>0</v>
      </c>
      <c r="AK7" s="124">
        <f>Bugs!C7*C7/3</f>
        <v>0</v>
      </c>
      <c r="AL7" s="124">
        <f>Bugs!C7*O7/3</f>
        <v>0</v>
      </c>
      <c r="AM7" s="97">
        <f>Bugs!C7*D7/4</f>
        <v>0</v>
      </c>
      <c r="AN7" s="97">
        <f>Bugs!C7*P7/4</f>
        <v>0</v>
      </c>
      <c r="AO7" s="124">
        <f>Bugs!C7*E7/5</f>
        <v>0</v>
      </c>
      <c r="AP7" s="124">
        <f>Bugs!C7*Q7/5</f>
        <v>0</v>
      </c>
      <c r="AQ7" s="97">
        <f>Bugs!C7*F7/6</f>
        <v>0</v>
      </c>
      <c r="AR7" s="97">
        <f>Bugs!C7*R7/6</f>
        <v>0</v>
      </c>
      <c r="AS7" s="124">
        <f>Bugs!C7*G7/7</f>
        <v>0</v>
      </c>
      <c r="AT7" s="124">
        <f>Bugs!C7*S7/7</f>
        <v>0</v>
      </c>
      <c r="AU7" s="97">
        <f>Bugs!C7*H7/8</f>
        <v>0</v>
      </c>
      <c r="AV7" s="97">
        <f>Bugs!C7*T7/8</f>
        <v>0</v>
      </c>
      <c r="AW7" s="124">
        <f>Bugs!C7*I7/9</f>
        <v>0</v>
      </c>
      <c r="AX7" s="124">
        <f>Bugs!C7*U7/9</f>
        <v>0</v>
      </c>
      <c r="AY7" s="97">
        <f>Bugs!C7*J7/10</f>
        <v>0</v>
      </c>
      <c r="AZ7" s="97">
        <f>Bugs!C7*V7/10</f>
        <v>0</v>
      </c>
      <c r="BA7" s="124">
        <f>Bugs!C7*K7/11</f>
        <v>0</v>
      </c>
      <c r="BB7" s="124">
        <f>Bugs!C7*W7/11</f>
        <v>0</v>
      </c>
      <c r="BC7" s="97">
        <f>Bugs!C7*L7/12</f>
        <v>0</v>
      </c>
      <c r="BD7" s="102">
        <f>Bugs!C7*X7/12</f>
        <v>0</v>
      </c>
      <c r="BF7" s="66" t="s">
        <v>191</v>
      </c>
      <c r="BG7" s="67">
        <f>COUNTIF(Fish!C58:C60,TRUE)</f>
        <v>0</v>
      </c>
      <c r="BH7" s="82">
        <f>ROWS(Fish!C58:C60)-BG7</f>
        <v>3</v>
      </c>
    </row>
    <row r="8" spans="1:60" x14ac:dyDescent="0.25">
      <c r="A8" s="23"/>
      <c r="B8" s="20"/>
      <c r="C8" s="20"/>
      <c r="D8" s="20"/>
      <c r="E8" s="20">
        <v>5</v>
      </c>
      <c r="F8" s="20">
        <v>6</v>
      </c>
      <c r="G8" s="20">
        <v>7</v>
      </c>
      <c r="H8" s="20">
        <v>8</v>
      </c>
      <c r="I8" s="20"/>
      <c r="J8" s="20"/>
      <c r="K8" s="130"/>
      <c r="L8" s="135"/>
      <c r="M8" s="136">
        <v>1</v>
      </c>
      <c r="N8" s="133">
        <v>2</v>
      </c>
      <c r="O8" s="28"/>
      <c r="P8" s="28"/>
      <c r="Q8" s="28"/>
      <c r="R8" s="28"/>
      <c r="S8" s="28"/>
      <c r="T8" s="28"/>
      <c r="U8" s="28">
        <v>9</v>
      </c>
      <c r="V8" s="28">
        <v>10</v>
      </c>
      <c r="W8" s="28">
        <v>11</v>
      </c>
      <c r="X8" s="29">
        <v>12</v>
      </c>
      <c r="Y8" s="23">
        <f t="shared" ca="1" si="0"/>
        <v>1</v>
      </c>
      <c r="Z8" s="20">
        <f t="shared" ca="1" si="1"/>
        <v>1</v>
      </c>
      <c r="AA8" s="28">
        <f t="shared" ca="1" si="2"/>
        <v>0</v>
      </c>
      <c r="AB8" s="28">
        <f t="shared" ca="1" si="3"/>
        <v>0</v>
      </c>
      <c r="AC8" s="20">
        <f t="shared" ca="1" si="4"/>
        <v>0</v>
      </c>
      <c r="AD8" s="20">
        <f t="shared" ca="1" si="5"/>
        <v>0</v>
      </c>
      <c r="AE8" s="28">
        <f t="shared" ca="1" si="6"/>
        <v>0</v>
      </c>
      <c r="AF8" s="122">
        <f t="shared" ca="1" si="7"/>
        <v>0</v>
      </c>
      <c r="AG8" s="127">
        <f>Bugs!C8*A8</f>
        <v>0</v>
      </c>
      <c r="AH8" s="124">
        <f>Bugs!C8*M8</f>
        <v>0</v>
      </c>
      <c r="AI8" s="97">
        <f>Bugs!C8*B8/2</f>
        <v>0</v>
      </c>
      <c r="AJ8" s="97">
        <f>Bugs!C8*N8/2</f>
        <v>0</v>
      </c>
      <c r="AK8" s="124">
        <f>Bugs!C8*C8/3</f>
        <v>0</v>
      </c>
      <c r="AL8" s="124">
        <f>Bugs!C8*O8/3</f>
        <v>0</v>
      </c>
      <c r="AM8" s="97">
        <f>Bugs!C8*D8/4</f>
        <v>0</v>
      </c>
      <c r="AN8" s="97">
        <f>Bugs!C8*P8/4</f>
        <v>0</v>
      </c>
      <c r="AO8" s="124">
        <f>Bugs!C8*E8/5</f>
        <v>0</v>
      </c>
      <c r="AP8" s="124">
        <f>Bugs!C8*Q8/5</f>
        <v>0</v>
      </c>
      <c r="AQ8" s="97">
        <f>Bugs!C8*F8/6</f>
        <v>0</v>
      </c>
      <c r="AR8" s="97">
        <f>Bugs!C8*R8/6</f>
        <v>0</v>
      </c>
      <c r="AS8" s="124">
        <f>Bugs!C8*G8/7</f>
        <v>0</v>
      </c>
      <c r="AT8" s="124">
        <f>Bugs!C8*S8/7</f>
        <v>0</v>
      </c>
      <c r="AU8" s="97">
        <f>Bugs!C8*H8/8</f>
        <v>0</v>
      </c>
      <c r="AV8" s="97">
        <f>Bugs!C8*T8/8</f>
        <v>0</v>
      </c>
      <c r="AW8" s="124">
        <f>Bugs!C8*I8/9</f>
        <v>0</v>
      </c>
      <c r="AX8" s="124">
        <f>Bugs!C8*U8/9</f>
        <v>0</v>
      </c>
      <c r="AY8" s="97">
        <f>Bugs!C8*J8/10</f>
        <v>0</v>
      </c>
      <c r="AZ8" s="97">
        <f>Bugs!C8*V8/10</f>
        <v>0</v>
      </c>
      <c r="BA8" s="124">
        <f>Bugs!C8*K8/11</f>
        <v>0</v>
      </c>
      <c r="BB8" s="124">
        <f>Bugs!C8*W8/11</f>
        <v>0</v>
      </c>
      <c r="BC8" s="97">
        <f>Bugs!C8*L8/12</f>
        <v>0</v>
      </c>
      <c r="BD8" s="102">
        <f>Bugs!C8*X8/12</f>
        <v>0</v>
      </c>
      <c r="BF8" s="57" t="s">
        <v>192</v>
      </c>
      <c r="BG8" s="41">
        <f>COUNTIF(Bugs!C61:C68,TRUE)</f>
        <v>0</v>
      </c>
      <c r="BH8" s="82">
        <f>ROWS(Bugs!C61:C68)-BG8</f>
        <v>8</v>
      </c>
    </row>
    <row r="9" spans="1:60" ht="15.75" thickBot="1" x14ac:dyDescent="0.3">
      <c r="A9" s="23"/>
      <c r="B9" s="20"/>
      <c r="C9" s="20"/>
      <c r="D9" s="20"/>
      <c r="E9" s="20"/>
      <c r="F9" s="20"/>
      <c r="G9" s="20"/>
      <c r="H9" s="20"/>
      <c r="I9" s="20">
        <v>9</v>
      </c>
      <c r="J9" s="20">
        <v>10</v>
      </c>
      <c r="K9" s="130">
        <v>11</v>
      </c>
      <c r="L9" s="135"/>
      <c r="M9" s="136"/>
      <c r="N9" s="133"/>
      <c r="O9" s="28">
        <v>3</v>
      </c>
      <c r="P9" s="28">
        <v>4</v>
      </c>
      <c r="Q9" s="28">
        <v>5</v>
      </c>
      <c r="R9" s="28"/>
      <c r="S9" s="28"/>
      <c r="T9" s="28"/>
      <c r="U9" s="28"/>
      <c r="V9" s="28"/>
      <c r="W9" s="28"/>
      <c r="X9" s="29"/>
      <c r="Y9" s="23">
        <f t="shared" ca="1" si="0"/>
        <v>0</v>
      </c>
      <c r="Z9" s="20">
        <f t="shared" ca="1" si="1"/>
        <v>0</v>
      </c>
      <c r="AA9" s="28">
        <f t="shared" ca="1" si="2"/>
        <v>1</v>
      </c>
      <c r="AB9" s="28">
        <f t="shared" ca="1" si="3"/>
        <v>0</v>
      </c>
      <c r="AC9" s="20">
        <f t="shared" ca="1" si="4"/>
        <v>0</v>
      </c>
      <c r="AD9" s="20">
        <f t="shared" ca="1" si="5"/>
        <v>0</v>
      </c>
      <c r="AE9" s="28">
        <f t="shared" ca="1" si="6"/>
        <v>1</v>
      </c>
      <c r="AF9" s="122">
        <f t="shared" ca="1" si="7"/>
        <v>-1</v>
      </c>
      <c r="AG9" s="127">
        <f>Bugs!C9*A9</f>
        <v>0</v>
      </c>
      <c r="AH9" s="124">
        <f>Bugs!C9*M9</f>
        <v>0</v>
      </c>
      <c r="AI9" s="97">
        <f>Bugs!C9*B9/2</f>
        <v>0</v>
      </c>
      <c r="AJ9" s="97">
        <f>Bugs!C9*N9/2</f>
        <v>0</v>
      </c>
      <c r="AK9" s="124">
        <f>Bugs!C9*C9/3</f>
        <v>0</v>
      </c>
      <c r="AL9" s="124">
        <f>Bugs!C9*O9/3</f>
        <v>0</v>
      </c>
      <c r="AM9" s="97">
        <f>Bugs!C9*D9/4</f>
        <v>0</v>
      </c>
      <c r="AN9" s="97">
        <f>Bugs!C9*P9/4</f>
        <v>0</v>
      </c>
      <c r="AO9" s="124">
        <f>Bugs!C9*E9/5</f>
        <v>0</v>
      </c>
      <c r="AP9" s="124">
        <f>Bugs!C9*Q9/5</f>
        <v>0</v>
      </c>
      <c r="AQ9" s="97">
        <f>Bugs!C9*F9/6</f>
        <v>0</v>
      </c>
      <c r="AR9" s="97">
        <f>Bugs!C9*R9/6</f>
        <v>0</v>
      </c>
      <c r="AS9" s="124">
        <f>Bugs!C9*G9/7</f>
        <v>0</v>
      </c>
      <c r="AT9" s="124">
        <f>Bugs!C9*S9/7</f>
        <v>0</v>
      </c>
      <c r="AU9" s="97">
        <f>Bugs!C9*H9/8</f>
        <v>0</v>
      </c>
      <c r="AV9" s="97">
        <f>Bugs!C9*T9/8</f>
        <v>0</v>
      </c>
      <c r="AW9" s="124">
        <f>Bugs!C9*I9/9</f>
        <v>0</v>
      </c>
      <c r="AX9" s="124">
        <f>Bugs!C9*U9/9</f>
        <v>0</v>
      </c>
      <c r="AY9" s="97">
        <f>Bugs!C9*J9/10</f>
        <v>0</v>
      </c>
      <c r="AZ9" s="97">
        <f>Bugs!C9*V9/10</f>
        <v>0</v>
      </c>
      <c r="BA9" s="124">
        <f>Bugs!C9*K9/11</f>
        <v>0</v>
      </c>
      <c r="BB9" s="124">
        <f>Bugs!C9*W9/11</f>
        <v>0</v>
      </c>
      <c r="BC9" s="97">
        <f>Bugs!C9*L9/12</f>
        <v>0</v>
      </c>
      <c r="BD9" s="102">
        <f>Bugs!C9*X9/12</f>
        <v>0</v>
      </c>
      <c r="BF9" s="66" t="s">
        <v>261</v>
      </c>
      <c r="BG9" s="83">
        <f>COUNTIF(Bugs!C69:C81,TRUE)</f>
        <v>0</v>
      </c>
      <c r="BH9" s="82">
        <f>ROWS(Bugs!C69:C81)-BG9</f>
        <v>13</v>
      </c>
    </row>
    <row r="10" spans="1:60" x14ac:dyDescent="0.25">
      <c r="A10" s="23">
        <v>1</v>
      </c>
      <c r="B10" s="20">
        <v>2</v>
      </c>
      <c r="C10" s="20">
        <v>3</v>
      </c>
      <c r="D10" s="20"/>
      <c r="E10" s="20"/>
      <c r="F10" s="20">
        <v>6</v>
      </c>
      <c r="G10" s="20">
        <v>7</v>
      </c>
      <c r="H10" s="20">
        <v>8</v>
      </c>
      <c r="I10" s="20">
        <v>9</v>
      </c>
      <c r="J10" s="20"/>
      <c r="K10" s="130"/>
      <c r="L10" s="135">
        <v>12</v>
      </c>
      <c r="M10" s="136">
        <v>1</v>
      </c>
      <c r="N10" s="133">
        <v>2</v>
      </c>
      <c r="O10" s="28">
        <v>3</v>
      </c>
      <c r="P10" s="28"/>
      <c r="Q10" s="28"/>
      <c r="R10" s="28">
        <v>6</v>
      </c>
      <c r="S10" s="28">
        <v>7</v>
      </c>
      <c r="T10" s="28">
        <v>8</v>
      </c>
      <c r="U10" s="28">
        <v>9</v>
      </c>
      <c r="V10" s="28"/>
      <c r="W10" s="28"/>
      <c r="X10" s="29">
        <v>12</v>
      </c>
      <c r="Y10" s="23">
        <f t="shared" ca="1" si="0"/>
        <v>0</v>
      </c>
      <c r="Z10" s="20">
        <f t="shared" ca="1" si="1"/>
        <v>1</v>
      </c>
      <c r="AA10" s="28">
        <f t="shared" ca="1" si="2"/>
        <v>0</v>
      </c>
      <c r="AB10" s="28">
        <f t="shared" ca="1" si="3"/>
        <v>1</v>
      </c>
      <c r="AC10" s="20">
        <f t="shared" ca="1" si="4"/>
        <v>-1</v>
      </c>
      <c r="AD10" s="20">
        <f t="shared" ca="1" si="5"/>
        <v>1</v>
      </c>
      <c r="AE10" s="28">
        <f t="shared" ca="1" si="6"/>
        <v>-1</v>
      </c>
      <c r="AF10" s="122">
        <f t="shared" ca="1" si="7"/>
        <v>1</v>
      </c>
      <c r="AG10" s="127">
        <f>Bugs!C10*A10</f>
        <v>0</v>
      </c>
      <c r="AH10" s="124">
        <f>Bugs!C10*M10</f>
        <v>0</v>
      </c>
      <c r="AI10" s="97">
        <f>Bugs!C10*B10/2</f>
        <v>0</v>
      </c>
      <c r="AJ10" s="97">
        <f>Bugs!C10*N10/2</f>
        <v>0</v>
      </c>
      <c r="AK10" s="124">
        <f>Bugs!C10*C10/3</f>
        <v>0</v>
      </c>
      <c r="AL10" s="124">
        <f>Bugs!C10*O10/3</f>
        <v>0</v>
      </c>
      <c r="AM10" s="97">
        <f>Bugs!C10*D10/4</f>
        <v>0</v>
      </c>
      <c r="AN10" s="97">
        <f>Bugs!C10*P10/4</f>
        <v>0</v>
      </c>
      <c r="AO10" s="124">
        <f>Bugs!C10*E10/5</f>
        <v>0</v>
      </c>
      <c r="AP10" s="124">
        <f>Bugs!C10*Q10/5</f>
        <v>0</v>
      </c>
      <c r="AQ10" s="97">
        <f>Bugs!C10*F10/6</f>
        <v>0</v>
      </c>
      <c r="AR10" s="97">
        <f>Bugs!C10*R10/6</f>
        <v>0</v>
      </c>
      <c r="AS10" s="124">
        <f>Bugs!C10*G10/7</f>
        <v>0</v>
      </c>
      <c r="AT10" s="124">
        <f>Bugs!C10*S10/7</f>
        <v>0</v>
      </c>
      <c r="AU10" s="97">
        <f>Bugs!C10*H10/8</f>
        <v>0</v>
      </c>
      <c r="AV10" s="97">
        <f>Bugs!C10*T10/8</f>
        <v>0</v>
      </c>
      <c r="AW10" s="124">
        <f>Bugs!C10*I10/9</f>
        <v>0</v>
      </c>
      <c r="AX10" s="124">
        <f>Bugs!C10*U10/9</f>
        <v>0</v>
      </c>
      <c r="AY10" s="97">
        <f>Bugs!C10*J10/10</f>
        <v>0</v>
      </c>
      <c r="AZ10" s="97">
        <f>Bugs!C10*V10/10</f>
        <v>0</v>
      </c>
      <c r="BA10" s="124">
        <f>Bugs!C10*K10/11</f>
        <v>0</v>
      </c>
      <c r="BB10" s="124">
        <f>Bugs!C10*W10/11</f>
        <v>0</v>
      </c>
      <c r="BC10" s="97">
        <f>Bugs!C10*L10/12</f>
        <v>0</v>
      </c>
      <c r="BD10" s="102">
        <f>Bugs!C10*X10/12</f>
        <v>0</v>
      </c>
      <c r="BF10" s="98" t="s">
        <v>244</v>
      </c>
      <c r="BG10" s="99">
        <f>IF($BG$30=1,BG32,BG44)</f>
        <v>0</v>
      </c>
      <c r="BH10" s="100">
        <f>IF($BG$30=1,BH32,BH44)</f>
        <v>20</v>
      </c>
    </row>
    <row r="11" spans="1:60" x14ac:dyDescent="0.25">
      <c r="A11" s="23"/>
      <c r="B11" s="20"/>
      <c r="C11" s="20"/>
      <c r="D11" s="20">
        <v>4</v>
      </c>
      <c r="E11" s="20">
        <v>5</v>
      </c>
      <c r="F11" s="20">
        <v>6</v>
      </c>
      <c r="G11" s="20">
        <v>7</v>
      </c>
      <c r="H11" s="20">
        <v>8</v>
      </c>
      <c r="I11" s="20">
        <v>9</v>
      </c>
      <c r="J11" s="20"/>
      <c r="K11" s="130"/>
      <c r="L11" s="135"/>
      <c r="M11" s="136">
        <v>1</v>
      </c>
      <c r="N11" s="133">
        <v>2</v>
      </c>
      <c r="O11" s="28">
        <v>3</v>
      </c>
      <c r="P11" s="28"/>
      <c r="Q11" s="28"/>
      <c r="R11" s="28"/>
      <c r="S11" s="28"/>
      <c r="T11" s="28"/>
      <c r="U11" s="28"/>
      <c r="V11" s="28">
        <v>10</v>
      </c>
      <c r="W11" s="28">
        <v>11</v>
      </c>
      <c r="X11" s="29">
        <v>12</v>
      </c>
      <c r="Y11" s="23">
        <f t="shared" ca="1" si="0"/>
        <v>1</v>
      </c>
      <c r="Z11" s="20">
        <f t="shared" ca="1" si="1"/>
        <v>1</v>
      </c>
      <c r="AA11" s="28">
        <f t="shared" ca="1" si="2"/>
        <v>0</v>
      </c>
      <c r="AB11" s="28">
        <f t="shared" ca="1" si="3"/>
        <v>0</v>
      </c>
      <c r="AC11" s="20">
        <f t="shared" ca="1" si="4"/>
        <v>0</v>
      </c>
      <c r="AD11" s="20">
        <f t="shared" ca="1" si="5"/>
        <v>0</v>
      </c>
      <c r="AE11" s="28">
        <f t="shared" ca="1" si="6"/>
        <v>0</v>
      </c>
      <c r="AF11" s="122">
        <f t="shared" ca="1" si="7"/>
        <v>0</v>
      </c>
      <c r="AG11" s="127">
        <f>Bugs!C11*A11</f>
        <v>0</v>
      </c>
      <c r="AH11" s="124">
        <f>Bugs!C11*M11</f>
        <v>0</v>
      </c>
      <c r="AI11" s="97">
        <f>Bugs!C11*B11/2</f>
        <v>0</v>
      </c>
      <c r="AJ11" s="97">
        <f>Bugs!C11*N11/2</f>
        <v>0</v>
      </c>
      <c r="AK11" s="124">
        <f>Bugs!C11*C11/3</f>
        <v>0</v>
      </c>
      <c r="AL11" s="124">
        <f>Bugs!C11*O11/3</f>
        <v>0</v>
      </c>
      <c r="AM11" s="97">
        <f>Bugs!C11*D11/4</f>
        <v>0</v>
      </c>
      <c r="AN11" s="97">
        <f>Bugs!C11*P11/4</f>
        <v>0</v>
      </c>
      <c r="AO11" s="124">
        <f>Bugs!C11*E11/5</f>
        <v>0</v>
      </c>
      <c r="AP11" s="124">
        <f>Bugs!C11*Q11/5</f>
        <v>0</v>
      </c>
      <c r="AQ11" s="97">
        <f>Bugs!C11*F11/6</f>
        <v>0</v>
      </c>
      <c r="AR11" s="97">
        <f>Bugs!C11*R11/6</f>
        <v>0</v>
      </c>
      <c r="AS11" s="124">
        <f>Bugs!C11*G11/7</f>
        <v>0</v>
      </c>
      <c r="AT11" s="124">
        <f>Bugs!C11*S11/7</f>
        <v>0</v>
      </c>
      <c r="AU11" s="97">
        <f>Bugs!C11*H11/8</f>
        <v>0</v>
      </c>
      <c r="AV11" s="97">
        <f>Bugs!C11*T11/8</f>
        <v>0</v>
      </c>
      <c r="AW11" s="124">
        <f>Bugs!C11*I11/9</f>
        <v>0</v>
      </c>
      <c r="AX11" s="124">
        <f>Bugs!C11*U11/9</f>
        <v>0</v>
      </c>
      <c r="AY11" s="97">
        <f>Bugs!C11*J11/10</f>
        <v>0</v>
      </c>
      <c r="AZ11" s="97">
        <f>Bugs!C11*V11/10</f>
        <v>0</v>
      </c>
      <c r="BA11" s="124">
        <f>Bugs!C11*K11/11</f>
        <v>0</v>
      </c>
      <c r="BB11" s="124">
        <f>Bugs!C11*W11/11</f>
        <v>0</v>
      </c>
      <c r="BC11" s="97">
        <f>Bugs!C11*L11/12</f>
        <v>0</v>
      </c>
      <c r="BD11" s="102">
        <f>Bugs!C11*X11/12</f>
        <v>0</v>
      </c>
      <c r="BF11" s="101" t="s">
        <v>245</v>
      </c>
      <c r="BG11" s="97">
        <f t="shared" ref="BG11:BH21" si="8">IF($BG$30=1,BG33,BG45)</f>
        <v>0</v>
      </c>
      <c r="BH11" s="102">
        <f t="shared" si="8"/>
        <v>21</v>
      </c>
    </row>
    <row r="12" spans="1:60" x14ac:dyDescent="0.25">
      <c r="A12" s="23">
        <v>1</v>
      </c>
      <c r="B12" s="20">
        <v>2</v>
      </c>
      <c r="C12" s="20"/>
      <c r="D12" s="20">
        <v>4</v>
      </c>
      <c r="E12" s="20">
        <v>5</v>
      </c>
      <c r="F12" s="20">
        <v>6</v>
      </c>
      <c r="G12" s="20">
        <v>7</v>
      </c>
      <c r="H12" s="20">
        <v>8</v>
      </c>
      <c r="I12" s="20">
        <v>9</v>
      </c>
      <c r="J12" s="20"/>
      <c r="K12" s="130"/>
      <c r="L12" s="135">
        <v>12</v>
      </c>
      <c r="M12" s="136">
        <v>1</v>
      </c>
      <c r="N12" s="133">
        <v>2</v>
      </c>
      <c r="O12" s="28">
        <v>3</v>
      </c>
      <c r="P12" s="28"/>
      <c r="Q12" s="28"/>
      <c r="R12" s="28">
        <v>6</v>
      </c>
      <c r="S12" s="28">
        <v>7</v>
      </c>
      <c r="T12" s="28">
        <v>8</v>
      </c>
      <c r="U12" s="28"/>
      <c r="V12" s="28">
        <v>10</v>
      </c>
      <c r="W12" s="28">
        <v>11</v>
      </c>
      <c r="X12" s="29">
        <v>12</v>
      </c>
      <c r="Y12" s="23">
        <f t="shared" ca="1" si="0"/>
        <v>1</v>
      </c>
      <c r="Z12" s="20">
        <f t="shared" ca="1" si="1"/>
        <v>1</v>
      </c>
      <c r="AA12" s="28">
        <f t="shared" ca="1" si="2"/>
        <v>0</v>
      </c>
      <c r="AB12" s="28">
        <f t="shared" ca="1" si="3"/>
        <v>1</v>
      </c>
      <c r="AC12" s="20">
        <f t="shared" ca="1" si="4"/>
        <v>0</v>
      </c>
      <c r="AD12" s="20">
        <f t="shared" ca="1" si="5"/>
        <v>0</v>
      </c>
      <c r="AE12" s="28">
        <f t="shared" ca="1" si="6"/>
        <v>-1</v>
      </c>
      <c r="AF12" s="122">
        <f t="shared" ca="1" si="7"/>
        <v>1</v>
      </c>
      <c r="AG12" s="127">
        <f>Bugs!C12*A12</f>
        <v>0</v>
      </c>
      <c r="AH12" s="124">
        <f>Bugs!C12*M12</f>
        <v>0</v>
      </c>
      <c r="AI12" s="97">
        <f>Bugs!C12*B12/2</f>
        <v>0</v>
      </c>
      <c r="AJ12" s="97">
        <f>Bugs!C12*N12/2</f>
        <v>0</v>
      </c>
      <c r="AK12" s="124">
        <f>Bugs!C12*C12/3</f>
        <v>0</v>
      </c>
      <c r="AL12" s="124">
        <f>Bugs!C12*O12/3</f>
        <v>0</v>
      </c>
      <c r="AM12" s="97">
        <f>Bugs!C12*D12/4</f>
        <v>0</v>
      </c>
      <c r="AN12" s="97">
        <f>Bugs!C12*P12/4</f>
        <v>0</v>
      </c>
      <c r="AO12" s="124">
        <f>Bugs!C12*E12/5</f>
        <v>0</v>
      </c>
      <c r="AP12" s="124">
        <f>Bugs!C12*Q12/5</f>
        <v>0</v>
      </c>
      <c r="AQ12" s="97">
        <f>Bugs!C12*F12/6</f>
        <v>0</v>
      </c>
      <c r="AR12" s="97">
        <f>Bugs!C12*R12/6</f>
        <v>0</v>
      </c>
      <c r="AS12" s="124">
        <f>Bugs!C12*G12/7</f>
        <v>0</v>
      </c>
      <c r="AT12" s="124">
        <f>Bugs!C12*S12/7</f>
        <v>0</v>
      </c>
      <c r="AU12" s="97">
        <f>Bugs!C12*H12/8</f>
        <v>0</v>
      </c>
      <c r="AV12" s="97">
        <f>Bugs!C12*T12/8</f>
        <v>0</v>
      </c>
      <c r="AW12" s="124">
        <f>Bugs!C12*I12/9</f>
        <v>0</v>
      </c>
      <c r="AX12" s="124">
        <f>Bugs!C12*U12/9</f>
        <v>0</v>
      </c>
      <c r="AY12" s="97">
        <f>Bugs!C12*J12/10</f>
        <v>0</v>
      </c>
      <c r="AZ12" s="97">
        <f>Bugs!C12*V12/10</f>
        <v>0</v>
      </c>
      <c r="BA12" s="124">
        <f>Bugs!C12*K12/11</f>
        <v>0</v>
      </c>
      <c r="BB12" s="124">
        <f>Bugs!C12*W12/11</f>
        <v>0</v>
      </c>
      <c r="BC12" s="97">
        <f>Bugs!C12*L12/12</f>
        <v>0</v>
      </c>
      <c r="BD12" s="102">
        <f>Bugs!C12*X12/12</f>
        <v>0</v>
      </c>
      <c r="BF12" s="101" t="s">
        <v>246</v>
      </c>
      <c r="BG12" s="97">
        <f t="shared" si="8"/>
        <v>0</v>
      </c>
      <c r="BH12" s="102">
        <f t="shared" si="8"/>
        <v>27</v>
      </c>
    </row>
    <row r="13" spans="1:60" x14ac:dyDescent="0.25">
      <c r="A13" s="23"/>
      <c r="B13" s="20"/>
      <c r="C13" s="20"/>
      <c r="D13" s="20"/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/>
      <c r="K13" s="130"/>
      <c r="L13" s="135"/>
      <c r="M13" s="136">
        <v>1</v>
      </c>
      <c r="N13" s="133">
        <v>2</v>
      </c>
      <c r="O13" s="28">
        <v>3</v>
      </c>
      <c r="P13" s="28"/>
      <c r="Q13" s="28"/>
      <c r="R13" s="28"/>
      <c r="S13" s="28"/>
      <c r="T13" s="28"/>
      <c r="U13" s="28"/>
      <c r="V13" s="28"/>
      <c r="W13" s="28">
        <v>11</v>
      </c>
      <c r="X13" s="29">
        <v>12</v>
      </c>
      <c r="Y13" s="23">
        <f t="shared" ca="1" si="0"/>
        <v>1</v>
      </c>
      <c r="Z13" s="20">
        <f t="shared" ca="1" si="1"/>
        <v>1</v>
      </c>
      <c r="AA13" s="28">
        <f t="shared" ca="1" si="2"/>
        <v>0</v>
      </c>
      <c r="AB13" s="28">
        <f t="shared" ca="1" si="3"/>
        <v>0</v>
      </c>
      <c r="AC13" s="20">
        <f t="shared" ca="1" si="4"/>
        <v>0</v>
      </c>
      <c r="AD13" s="20">
        <f t="shared" ca="1" si="5"/>
        <v>0</v>
      </c>
      <c r="AE13" s="28">
        <f t="shared" ca="1" si="6"/>
        <v>0</v>
      </c>
      <c r="AF13" s="122">
        <f t="shared" ca="1" si="7"/>
        <v>0</v>
      </c>
      <c r="AG13" s="127">
        <f>Bugs!C13*A13</f>
        <v>0</v>
      </c>
      <c r="AH13" s="124">
        <f>Bugs!C13*M13</f>
        <v>0</v>
      </c>
      <c r="AI13" s="97">
        <f>Bugs!C13*B13/2</f>
        <v>0</v>
      </c>
      <c r="AJ13" s="97">
        <f>Bugs!C13*N13/2</f>
        <v>0</v>
      </c>
      <c r="AK13" s="124">
        <f>Bugs!C13*C13/3</f>
        <v>0</v>
      </c>
      <c r="AL13" s="124">
        <f>Bugs!C13*O13/3</f>
        <v>0</v>
      </c>
      <c r="AM13" s="97">
        <f>Bugs!C13*D13/4</f>
        <v>0</v>
      </c>
      <c r="AN13" s="97">
        <f>Bugs!C13*P13/4</f>
        <v>0</v>
      </c>
      <c r="AO13" s="124">
        <f>Bugs!C13*E13/5</f>
        <v>0</v>
      </c>
      <c r="AP13" s="124">
        <f>Bugs!C13*Q13/5</f>
        <v>0</v>
      </c>
      <c r="AQ13" s="97">
        <f>Bugs!C13*F13/6</f>
        <v>0</v>
      </c>
      <c r="AR13" s="97">
        <f>Bugs!C13*R13/6</f>
        <v>0</v>
      </c>
      <c r="AS13" s="124">
        <f>Bugs!C13*G13/7</f>
        <v>0</v>
      </c>
      <c r="AT13" s="124">
        <f>Bugs!C13*S13/7</f>
        <v>0</v>
      </c>
      <c r="AU13" s="97">
        <f>Bugs!C13*H13/8</f>
        <v>0</v>
      </c>
      <c r="AV13" s="97">
        <f>Bugs!C13*T13/8</f>
        <v>0</v>
      </c>
      <c r="AW13" s="124">
        <f>Bugs!C13*I13/9</f>
        <v>0</v>
      </c>
      <c r="AX13" s="124">
        <f>Bugs!C13*U13/9</f>
        <v>0</v>
      </c>
      <c r="AY13" s="97">
        <f>Bugs!C13*J13/10</f>
        <v>0</v>
      </c>
      <c r="AZ13" s="97">
        <f>Bugs!C13*V13/10</f>
        <v>0</v>
      </c>
      <c r="BA13" s="124">
        <f>Bugs!C13*K13/11</f>
        <v>0</v>
      </c>
      <c r="BB13" s="124">
        <f>Bugs!C13*W13/11</f>
        <v>0</v>
      </c>
      <c r="BC13" s="97">
        <f>Bugs!C13*L13/12</f>
        <v>0</v>
      </c>
      <c r="BD13" s="102">
        <f>Bugs!C13*X13/12</f>
        <v>0</v>
      </c>
      <c r="BF13" s="101" t="s">
        <v>247</v>
      </c>
      <c r="BG13" s="97">
        <f t="shared" si="8"/>
        <v>0</v>
      </c>
      <c r="BH13" s="102">
        <f t="shared" si="8"/>
        <v>36</v>
      </c>
    </row>
    <row r="14" spans="1:60" x14ac:dyDescent="0.25">
      <c r="A14" s="23"/>
      <c r="B14" s="20"/>
      <c r="C14" s="20"/>
      <c r="D14" s="20">
        <v>4</v>
      </c>
      <c r="E14" s="20">
        <v>5</v>
      </c>
      <c r="F14" s="20">
        <v>6</v>
      </c>
      <c r="G14" s="20">
        <v>7</v>
      </c>
      <c r="H14" s="20">
        <v>8</v>
      </c>
      <c r="I14" s="20">
        <v>9</v>
      </c>
      <c r="J14" s="20"/>
      <c r="K14" s="130"/>
      <c r="L14" s="135"/>
      <c r="M14" s="136">
        <v>1</v>
      </c>
      <c r="N14" s="133">
        <v>2</v>
      </c>
      <c r="O14" s="28">
        <v>3</v>
      </c>
      <c r="P14" s="28"/>
      <c r="Q14" s="28"/>
      <c r="R14" s="28"/>
      <c r="S14" s="28"/>
      <c r="T14" s="28"/>
      <c r="U14" s="28"/>
      <c r="V14" s="28">
        <v>10</v>
      </c>
      <c r="W14" s="28">
        <v>11</v>
      </c>
      <c r="X14" s="29">
        <v>12</v>
      </c>
      <c r="Y14" s="23">
        <f t="shared" ca="1" si="0"/>
        <v>1</v>
      </c>
      <c r="Z14" s="20">
        <f t="shared" ca="1" si="1"/>
        <v>1</v>
      </c>
      <c r="AA14" s="28">
        <f t="shared" ca="1" si="2"/>
        <v>0</v>
      </c>
      <c r="AB14" s="28">
        <f t="shared" ca="1" si="3"/>
        <v>0</v>
      </c>
      <c r="AC14" s="20">
        <f t="shared" ca="1" si="4"/>
        <v>0</v>
      </c>
      <c r="AD14" s="20">
        <f t="shared" ca="1" si="5"/>
        <v>0</v>
      </c>
      <c r="AE14" s="28">
        <f t="shared" ca="1" si="6"/>
        <v>0</v>
      </c>
      <c r="AF14" s="122">
        <f t="shared" ca="1" si="7"/>
        <v>0</v>
      </c>
      <c r="AG14" s="127">
        <f>Bugs!C14*A14</f>
        <v>0</v>
      </c>
      <c r="AH14" s="124">
        <f>Bugs!C14*M14</f>
        <v>0</v>
      </c>
      <c r="AI14" s="97">
        <f>Bugs!C14*B14/2</f>
        <v>0</v>
      </c>
      <c r="AJ14" s="97">
        <f>Bugs!C14*N14/2</f>
        <v>0</v>
      </c>
      <c r="AK14" s="124">
        <f>Bugs!C14*C14/3</f>
        <v>0</v>
      </c>
      <c r="AL14" s="124">
        <f>Bugs!C14*O14/3</f>
        <v>0</v>
      </c>
      <c r="AM14" s="97">
        <f>Bugs!C14*D14/4</f>
        <v>0</v>
      </c>
      <c r="AN14" s="97">
        <f>Bugs!C14*P14/4</f>
        <v>0</v>
      </c>
      <c r="AO14" s="124">
        <f>Bugs!C14*E14/5</f>
        <v>0</v>
      </c>
      <c r="AP14" s="124">
        <f>Bugs!C14*Q14/5</f>
        <v>0</v>
      </c>
      <c r="AQ14" s="97">
        <f>Bugs!C14*F14/6</f>
        <v>0</v>
      </c>
      <c r="AR14" s="97">
        <f>Bugs!C14*R14/6</f>
        <v>0</v>
      </c>
      <c r="AS14" s="124">
        <f>Bugs!C14*G14/7</f>
        <v>0</v>
      </c>
      <c r="AT14" s="124">
        <f>Bugs!C14*S14/7</f>
        <v>0</v>
      </c>
      <c r="AU14" s="97">
        <f>Bugs!C14*H14/8</f>
        <v>0</v>
      </c>
      <c r="AV14" s="97">
        <f>Bugs!C14*T14/8</f>
        <v>0</v>
      </c>
      <c r="AW14" s="124">
        <f>Bugs!C14*I14/9</f>
        <v>0</v>
      </c>
      <c r="AX14" s="124">
        <f>Bugs!C14*U14/9</f>
        <v>0</v>
      </c>
      <c r="AY14" s="97">
        <f>Bugs!C14*J14/10</f>
        <v>0</v>
      </c>
      <c r="AZ14" s="97">
        <f>Bugs!C14*V14/10</f>
        <v>0</v>
      </c>
      <c r="BA14" s="124">
        <f>Bugs!C14*K14/11</f>
        <v>0</v>
      </c>
      <c r="BB14" s="124">
        <f>Bugs!C14*W14/11</f>
        <v>0</v>
      </c>
      <c r="BC14" s="97">
        <f>Bugs!C14*L14/12</f>
        <v>0</v>
      </c>
      <c r="BD14" s="102">
        <f>Bugs!C14*X14/12</f>
        <v>0</v>
      </c>
      <c r="BF14" s="101" t="s">
        <v>248</v>
      </c>
      <c r="BG14" s="97">
        <f t="shared" si="8"/>
        <v>0</v>
      </c>
      <c r="BH14" s="102">
        <f t="shared" si="8"/>
        <v>43</v>
      </c>
    </row>
    <row r="15" spans="1:60" x14ac:dyDescent="0.25">
      <c r="A15" s="23"/>
      <c r="B15" s="20"/>
      <c r="C15" s="20"/>
      <c r="D15" s="20"/>
      <c r="E15" s="20"/>
      <c r="F15" s="20"/>
      <c r="G15" s="20"/>
      <c r="H15" s="20"/>
      <c r="I15" s="20">
        <v>9</v>
      </c>
      <c r="J15" s="20">
        <v>10</v>
      </c>
      <c r="K15" s="130"/>
      <c r="L15" s="135"/>
      <c r="M15" s="136"/>
      <c r="N15" s="133"/>
      <c r="O15" s="28">
        <v>3</v>
      </c>
      <c r="P15" s="28">
        <v>4</v>
      </c>
      <c r="Q15" s="28"/>
      <c r="R15" s="28"/>
      <c r="S15" s="28"/>
      <c r="T15" s="28"/>
      <c r="U15" s="28"/>
      <c r="V15" s="28"/>
      <c r="W15" s="28"/>
      <c r="X15" s="29"/>
      <c r="Y15" s="23">
        <f t="shared" ca="1" si="0"/>
        <v>0</v>
      </c>
      <c r="Z15" s="20">
        <f t="shared" ca="1" si="1"/>
        <v>0</v>
      </c>
      <c r="AA15" s="28">
        <f t="shared" ca="1" si="2"/>
        <v>0</v>
      </c>
      <c r="AB15" s="28">
        <f t="shared" ca="1" si="3"/>
        <v>0</v>
      </c>
      <c r="AC15" s="20">
        <f t="shared" ca="1" si="4"/>
        <v>0</v>
      </c>
      <c r="AD15" s="20">
        <f t="shared" ca="1" si="5"/>
        <v>0</v>
      </c>
      <c r="AE15" s="28">
        <f t="shared" ca="1" si="6"/>
        <v>0</v>
      </c>
      <c r="AF15" s="122">
        <f t="shared" ca="1" si="7"/>
        <v>0</v>
      </c>
      <c r="AG15" s="127">
        <f>Bugs!C15*A15</f>
        <v>0</v>
      </c>
      <c r="AH15" s="124">
        <f>Bugs!C15*M15</f>
        <v>0</v>
      </c>
      <c r="AI15" s="97">
        <f>Bugs!C15*B15/2</f>
        <v>0</v>
      </c>
      <c r="AJ15" s="97">
        <f>Bugs!C15*N15/2</f>
        <v>0</v>
      </c>
      <c r="AK15" s="124">
        <f>Bugs!C15*C15/3</f>
        <v>0</v>
      </c>
      <c r="AL15" s="124">
        <f>Bugs!C15*O15/3</f>
        <v>0</v>
      </c>
      <c r="AM15" s="97">
        <f>Bugs!C15*D15/4</f>
        <v>0</v>
      </c>
      <c r="AN15" s="97">
        <f>Bugs!C15*P15/4</f>
        <v>0</v>
      </c>
      <c r="AO15" s="124">
        <f>Bugs!C15*E15/5</f>
        <v>0</v>
      </c>
      <c r="AP15" s="124">
        <f>Bugs!C15*Q15/5</f>
        <v>0</v>
      </c>
      <c r="AQ15" s="97">
        <f>Bugs!C15*F15/6</f>
        <v>0</v>
      </c>
      <c r="AR15" s="97">
        <f>Bugs!C15*R15/6</f>
        <v>0</v>
      </c>
      <c r="AS15" s="124">
        <f>Bugs!C15*G15/7</f>
        <v>0</v>
      </c>
      <c r="AT15" s="124">
        <f>Bugs!C15*S15/7</f>
        <v>0</v>
      </c>
      <c r="AU15" s="97">
        <f>Bugs!C15*H15/8</f>
        <v>0</v>
      </c>
      <c r="AV15" s="97">
        <f>Bugs!C15*T15/8</f>
        <v>0</v>
      </c>
      <c r="AW15" s="124">
        <f>Bugs!C15*I15/9</f>
        <v>0</v>
      </c>
      <c r="AX15" s="124">
        <f>Bugs!C15*U15/9</f>
        <v>0</v>
      </c>
      <c r="AY15" s="97">
        <f>Bugs!C15*J15/10</f>
        <v>0</v>
      </c>
      <c r="AZ15" s="97">
        <f>Bugs!C15*V15/10</f>
        <v>0</v>
      </c>
      <c r="BA15" s="124">
        <f>Bugs!C15*K15/11</f>
        <v>0</v>
      </c>
      <c r="BB15" s="124">
        <f>Bugs!C15*W15/11</f>
        <v>0</v>
      </c>
      <c r="BC15" s="97">
        <f>Bugs!C15*L15/12</f>
        <v>0</v>
      </c>
      <c r="BD15" s="102">
        <f>Bugs!C15*X15/12</f>
        <v>0</v>
      </c>
      <c r="BF15" s="101" t="s">
        <v>249</v>
      </c>
      <c r="BG15" s="97">
        <f t="shared" si="8"/>
        <v>0</v>
      </c>
      <c r="BH15" s="102">
        <f t="shared" si="8"/>
        <v>48</v>
      </c>
    </row>
    <row r="16" spans="1:60" x14ac:dyDescent="0.25">
      <c r="A16" s="23"/>
      <c r="B16" s="20"/>
      <c r="C16" s="20"/>
      <c r="D16" s="20">
        <v>4</v>
      </c>
      <c r="E16" s="20">
        <v>5</v>
      </c>
      <c r="F16" s="20">
        <v>6</v>
      </c>
      <c r="G16" s="20">
        <v>7</v>
      </c>
      <c r="H16" s="20">
        <v>8</v>
      </c>
      <c r="I16" s="20">
        <v>9</v>
      </c>
      <c r="J16" s="20">
        <v>10</v>
      </c>
      <c r="K16" s="130"/>
      <c r="L16" s="135"/>
      <c r="M16" s="136">
        <v>1</v>
      </c>
      <c r="N16" s="133">
        <v>2</v>
      </c>
      <c r="O16" s="28">
        <v>3</v>
      </c>
      <c r="P16" s="28">
        <v>4</v>
      </c>
      <c r="Q16" s="28"/>
      <c r="R16" s="28"/>
      <c r="S16" s="28"/>
      <c r="T16" s="28"/>
      <c r="U16" s="28"/>
      <c r="V16" s="28">
        <v>10</v>
      </c>
      <c r="W16" s="28">
        <v>11</v>
      </c>
      <c r="X16" s="29">
        <v>12</v>
      </c>
      <c r="Y16" s="23">
        <f t="shared" ca="1" si="0"/>
        <v>1</v>
      </c>
      <c r="Z16" s="20">
        <f t="shared" ca="1" si="1"/>
        <v>1</v>
      </c>
      <c r="AA16" s="28">
        <f t="shared" ca="1" si="2"/>
        <v>0</v>
      </c>
      <c r="AB16" s="28">
        <f t="shared" ca="1" si="3"/>
        <v>0</v>
      </c>
      <c r="AC16" s="20">
        <f t="shared" ca="1" si="4"/>
        <v>0</v>
      </c>
      <c r="AD16" s="20">
        <f t="shared" ca="1" si="5"/>
        <v>0</v>
      </c>
      <c r="AE16" s="28">
        <f t="shared" ca="1" si="6"/>
        <v>0</v>
      </c>
      <c r="AF16" s="122">
        <f t="shared" ca="1" si="7"/>
        <v>0</v>
      </c>
      <c r="AG16" s="127">
        <f>Bugs!C16*A16</f>
        <v>0</v>
      </c>
      <c r="AH16" s="124">
        <f>Bugs!C16*M16</f>
        <v>0</v>
      </c>
      <c r="AI16" s="97">
        <f>Bugs!C16*B16/2</f>
        <v>0</v>
      </c>
      <c r="AJ16" s="97">
        <f>Bugs!C16*N16/2</f>
        <v>0</v>
      </c>
      <c r="AK16" s="124">
        <f>Bugs!C16*C16/3</f>
        <v>0</v>
      </c>
      <c r="AL16" s="124">
        <f>Bugs!C16*O16/3</f>
        <v>0</v>
      </c>
      <c r="AM16" s="97">
        <f>Bugs!C16*D16/4</f>
        <v>0</v>
      </c>
      <c r="AN16" s="97">
        <f>Bugs!C16*P16/4</f>
        <v>0</v>
      </c>
      <c r="AO16" s="124">
        <f>Bugs!C16*E16/5</f>
        <v>0</v>
      </c>
      <c r="AP16" s="124">
        <f>Bugs!C16*Q16/5</f>
        <v>0</v>
      </c>
      <c r="AQ16" s="97">
        <f>Bugs!C16*F16/6</f>
        <v>0</v>
      </c>
      <c r="AR16" s="97">
        <f>Bugs!C16*R16/6</f>
        <v>0</v>
      </c>
      <c r="AS16" s="124">
        <f>Bugs!C16*G16/7</f>
        <v>0</v>
      </c>
      <c r="AT16" s="124">
        <f>Bugs!C16*S16/7</f>
        <v>0</v>
      </c>
      <c r="AU16" s="97">
        <f>Bugs!C16*H16/8</f>
        <v>0</v>
      </c>
      <c r="AV16" s="97">
        <f>Bugs!C16*T16/8</f>
        <v>0</v>
      </c>
      <c r="AW16" s="124">
        <f>Bugs!C16*I16/9</f>
        <v>0</v>
      </c>
      <c r="AX16" s="124">
        <f>Bugs!C16*U16/9</f>
        <v>0</v>
      </c>
      <c r="AY16" s="97">
        <f>Bugs!C16*J16/10</f>
        <v>0</v>
      </c>
      <c r="AZ16" s="97">
        <f>Bugs!C16*V16/10</f>
        <v>0</v>
      </c>
      <c r="BA16" s="124">
        <f>Bugs!C16*K16/11</f>
        <v>0</v>
      </c>
      <c r="BB16" s="124">
        <f>Bugs!C16*W16/11</f>
        <v>0</v>
      </c>
      <c r="BC16" s="97">
        <f>Bugs!C16*L16/12</f>
        <v>0</v>
      </c>
      <c r="BD16" s="102">
        <f>Bugs!C16*X16/12</f>
        <v>0</v>
      </c>
      <c r="BF16" s="101" t="s">
        <v>250</v>
      </c>
      <c r="BG16" s="97">
        <f t="shared" si="8"/>
        <v>0</v>
      </c>
      <c r="BH16" s="102">
        <f t="shared" si="8"/>
        <v>61</v>
      </c>
    </row>
    <row r="17" spans="1:61" x14ac:dyDescent="0.25">
      <c r="A17" s="23"/>
      <c r="B17" s="20"/>
      <c r="C17" s="20"/>
      <c r="D17" s="20"/>
      <c r="E17" s="20">
        <v>5</v>
      </c>
      <c r="F17" s="20">
        <v>6</v>
      </c>
      <c r="G17" s="20">
        <v>7</v>
      </c>
      <c r="H17" s="20">
        <v>8</v>
      </c>
      <c r="I17" s="20">
        <v>9</v>
      </c>
      <c r="J17" s="20">
        <v>10</v>
      </c>
      <c r="K17" s="130"/>
      <c r="L17" s="135"/>
      <c r="M17" s="136">
        <v>1</v>
      </c>
      <c r="N17" s="133">
        <v>2</v>
      </c>
      <c r="O17" s="28">
        <v>3</v>
      </c>
      <c r="P17" s="28">
        <v>4</v>
      </c>
      <c r="Q17" s="28"/>
      <c r="R17" s="28"/>
      <c r="S17" s="28"/>
      <c r="T17" s="28"/>
      <c r="U17" s="28"/>
      <c r="V17" s="28"/>
      <c r="W17" s="28">
        <v>11</v>
      </c>
      <c r="X17" s="29">
        <v>12</v>
      </c>
      <c r="Y17" s="23">
        <f t="shared" ca="1" si="0"/>
        <v>1</v>
      </c>
      <c r="Z17" s="20">
        <f t="shared" ca="1" si="1"/>
        <v>1</v>
      </c>
      <c r="AA17" s="28">
        <f t="shared" ca="1" si="2"/>
        <v>0</v>
      </c>
      <c r="AB17" s="28">
        <f t="shared" ca="1" si="3"/>
        <v>0</v>
      </c>
      <c r="AC17" s="20">
        <f t="shared" ca="1" si="4"/>
        <v>0</v>
      </c>
      <c r="AD17" s="20">
        <f t="shared" ca="1" si="5"/>
        <v>0</v>
      </c>
      <c r="AE17" s="28">
        <f t="shared" ca="1" si="6"/>
        <v>0</v>
      </c>
      <c r="AF17" s="122">
        <f t="shared" ca="1" si="7"/>
        <v>0</v>
      </c>
      <c r="AG17" s="127">
        <f>Bugs!C17*A17</f>
        <v>0</v>
      </c>
      <c r="AH17" s="124">
        <f>Bugs!C17*M17</f>
        <v>0</v>
      </c>
      <c r="AI17" s="97">
        <f>Bugs!C17*B17/2</f>
        <v>0</v>
      </c>
      <c r="AJ17" s="97">
        <f>Bugs!C17*N17/2</f>
        <v>0</v>
      </c>
      <c r="AK17" s="124">
        <f>Bugs!C17*C17/3</f>
        <v>0</v>
      </c>
      <c r="AL17" s="124">
        <f>Bugs!C17*O17/3</f>
        <v>0</v>
      </c>
      <c r="AM17" s="97">
        <f>Bugs!C17*D17/4</f>
        <v>0</v>
      </c>
      <c r="AN17" s="97">
        <f>Bugs!C17*P17/4</f>
        <v>0</v>
      </c>
      <c r="AO17" s="124">
        <f>Bugs!C17*E17/5</f>
        <v>0</v>
      </c>
      <c r="AP17" s="124">
        <f>Bugs!C17*Q17/5</f>
        <v>0</v>
      </c>
      <c r="AQ17" s="97">
        <f>Bugs!C17*F17/6</f>
        <v>0</v>
      </c>
      <c r="AR17" s="97">
        <f>Bugs!C17*R17/6</f>
        <v>0</v>
      </c>
      <c r="AS17" s="124">
        <f>Bugs!C17*G17/7</f>
        <v>0</v>
      </c>
      <c r="AT17" s="124">
        <f>Bugs!C17*S17/7</f>
        <v>0</v>
      </c>
      <c r="AU17" s="97">
        <f>Bugs!C17*H17/8</f>
        <v>0</v>
      </c>
      <c r="AV17" s="97">
        <f>Bugs!C17*T17/8</f>
        <v>0</v>
      </c>
      <c r="AW17" s="124">
        <f>Bugs!C17*I17/9</f>
        <v>0</v>
      </c>
      <c r="AX17" s="124">
        <f>Bugs!C17*U17/9</f>
        <v>0</v>
      </c>
      <c r="AY17" s="97">
        <f>Bugs!C17*J17/10</f>
        <v>0</v>
      </c>
      <c r="AZ17" s="97">
        <f>Bugs!C17*V17/10</f>
        <v>0</v>
      </c>
      <c r="BA17" s="124">
        <f>Bugs!C17*K17/11</f>
        <v>0</v>
      </c>
      <c r="BB17" s="124">
        <f>Bugs!C17*W17/11</f>
        <v>0</v>
      </c>
      <c r="BC17" s="97">
        <f>Bugs!C17*L17/12</f>
        <v>0</v>
      </c>
      <c r="BD17" s="102">
        <f>Bugs!C17*X17/12</f>
        <v>0</v>
      </c>
      <c r="BF17" s="101" t="s">
        <v>251</v>
      </c>
      <c r="BG17" s="97">
        <f t="shared" si="8"/>
        <v>0</v>
      </c>
      <c r="BH17" s="102">
        <f t="shared" si="8"/>
        <v>63</v>
      </c>
    </row>
    <row r="18" spans="1:61" x14ac:dyDescent="0.25">
      <c r="A18" s="23">
        <v>1</v>
      </c>
      <c r="B18" s="20">
        <v>2</v>
      </c>
      <c r="C18" s="20"/>
      <c r="D18" s="20"/>
      <c r="E18" s="20"/>
      <c r="F18" s="20"/>
      <c r="G18" s="20"/>
      <c r="H18" s="20"/>
      <c r="I18" s="20"/>
      <c r="J18" s="20"/>
      <c r="K18" s="130">
        <v>11</v>
      </c>
      <c r="L18" s="135">
        <v>12</v>
      </c>
      <c r="M18" s="136"/>
      <c r="N18" s="133"/>
      <c r="O18" s="28"/>
      <c r="P18" s="28"/>
      <c r="Q18" s="28">
        <v>5</v>
      </c>
      <c r="R18" s="28">
        <v>6</v>
      </c>
      <c r="S18" s="28">
        <v>7</v>
      </c>
      <c r="T18" s="28">
        <v>8</v>
      </c>
      <c r="U18" s="28"/>
      <c r="V18" s="28"/>
      <c r="W18" s="28"/>
      <c r="X18" s="29"/>
      <c r="Y18" s="23">
        <f t="shared" ca="1" si="0"/>
        <v>0</v>
      </c>
      <c r="Z18" s="20">
        <f t="shared" ca="1" si="1"/>
        <v>0</v>
      </c>
      <c r="AA18" s="28">
        <f t="shared" ca="1" si="2"/>
        <v>1</v>
      </c>
      <c r="AB18" s="28">
        <f t="shared" ca="1" si="3"/>
        <v>1</v>
      </c>
      <c r="AC18" s="20">
        <f t="shared" ca="1" si="4"/>
        <v>0</v>
      </c>
      <c r="AD18" s="20">
        <f t="shared" ca="1" si="5"/>
        <v>0</v>
      </c>
      <c r="AE18" s="28">
        <f t="shared" ca="1" si="6"/>
        <v>0</v>
      </c>
      <c r="AF18" s="122">
        <f t="shared" ca="1" si="7"/>
        <v>0</v>
      </c>
      <c r="AG18" s="127">
        <f>Bugs!C18*A18</f>
        <v>0</v>
      </c>
      <c r="AH18" s="124">
        <f>Bugs!C18*M18</f>
        <v>0</v>
      </c>
      <c r="AI18" s="97">
        <f>Bugs!C18*B18/2</f>
        <v>0</v>
      </c>
      <c r="AJ18" s="97">
        <f>Bugs!C18*N18/2</f>
        <v>0</v>
      </c>
      <c r="AK18" s="124">
        <f>Bugs!C18*C18/3</f>
        <v>0</v>
      </c>
      <c r="AL18" s="124">
        <f>Bugs!C18*O18/3</f>
        <v>0</v>
      </c>
      <c r="AM18" s="97">
        <f>Bugs!C18*D18/4</f>
        <v>0</v>
      </c>
      <c r="AN18" s="97">
        <f>Bugs!C18*P18/4</f>
        <v>0</v>
      </c>
      <c r="AO18" s="124">
        <f>Bugs!C18*E18/5</f>
        <v>0</v>
      </c>
      <c r="AP18" s="124">
        <f>Bugs!C18*Q18/5</f>
        <v>0</v>
      </c>
      <c r="AQ18" s="97">
        <f>Bugs!C18*F18/6</f>
        <v>0</v>
      </c>
      <c r="AR18" s="97">
        <f>Bugs!C18*R18/6</f>
        <v>0</v>
      </c>
      <c r="AS18" s="124">
        <f>Bugs!C18*G18/7</f>
        <v>0</v>
      </c>
      <c r="AT18" s="124">
        <f>Bugs!C18*S18/7</f>
        <v>0</v>
      </c>
      <c r="AU18" s="97">
        <f>Bugs!C18*H18/8</f>
        <v>0</v>
      </c>
      <c r="AV18" s="97">
        <f>Bugs!C18*T18/8</f>
        <v>0</v>
      </c>
      <c r="AW18" s="124">
        <f>Bugs!C18*I18/9</f>
        <v>0</v>
      </c>
      <c r="AX18" s="124">
        <f>Bugs!C18*U18/9</f>
        <v>0</v>
      </c>
      <c r="AY18" s="97">
        <f>Bugs!C18*J18/10</f>
        <v>0</v>
      </c>
      <c r="AZ18" s="97">
        <f>Bugs!C18*V18/10</f>
        <v>0</v>
      </c>
      <c r="BA18" s="124">
        <f>Bugs!C18*K18/11</f>
        <v>0</v>
      </c>
      <c r="BB18" s="124">
        <f>Bugs!C18*W18/11</f>
        <v>0</v>
      </c>
      <c r="BC18" s="97">
        <f>Bugs!C18*L18/12</f>
        <v>0</v>
      </c>
      <c r="BD18" s="102">
        <f>Bugs!C18*X18/12</f>
        <v>0</v>
      </c>
      <c r="BF18" s="101" t="s">
        <v>252</v>
      </c>
      <c r="BG18" s="97">
        <f t="shared" si="8"/>
        <v>0</v>
      </c>
      <c r="BH18" s="102">
        <f t="shared" si="8"/>
        <v>51</v>
      </c>
    </row>
    <row r="19" spans="1:61" x14ac:dyDescent="0.25">
      <c r="A19" s="23"/>
      <c r="B19" s="20"/>
      <c r="C19" s="20"/>
      <c r="D19" s="20"/>
      <c r="E19" s="20"/>
      <c r="F19" s="20">
        <v>6</v>
      </c>
      <c r="G19" s="20"/>
      <c r="H19" s="20"/>
      <c r="I19" s="20"/>
      <c r="J19" s="20"/>
      <c r="K19" s="130"/>
      <c r="L19" s="135"/>
      <c r="M19" s="136"/>
      <c r="N19" s="133"/>
      <c r="O19" s="28"/>
      <c r="P19" s="28"/>
      <c r="Q19" s="28"/>
      <c r="R19" s="28"/>
      <c r="S19" s="28"/>
      <c r="T19" s="28"/>
      <c r="U19" s="28"/>
      <c r="V19" s="28"/>
      <c r="W19" s="28"/>
      <c r="X19" s="29">
        <v>12</v>
      </c>
      <c r="Y19" s="23">
        <f t="shared" ca="1" si="0"/>
        <v>0</v>
      </c>
      <c r="Z19" s="20">
        <f t="shared" ca="1" si="1"/>
        <v>1</v>
      </c>
      <c r="AA19" s="28">
        <f t="shared" ca="1" si="2"/>
        <v>0</v>
      </c>
      <c r="AB19" s="28">
        <f t="shared" ca="1" si="3"/>
        <v>0</v>
      </c>
      <c r="AC19" s="20">
        <f t="shared" ca="1" si="4"/>
        <v>-1</v>
      </c>
      <c r="AD19" s="20">
        <f t="shared" ca="1" si="5"/>
        <v>1</v>
      </c>
      <c r="AE19" s="28">
        <f t="shared" ca="1" si="6"/>
        <v>0</v>
      </c>
      <c r="AF19" s="122">
        <f t="shared" ca="1" si="7"/>
        <v>0</v>
      </c>
      <c r="AG19" s="127">
        <f>Bugs!C19*A19</f>
        <v>0</v>
      </c>
      <c r="AH19" s="124">
        <f>Bugs!C19*M19</f>
        <v>0</v>
      </c>
      <c r="AI19" s="97">
        <f>Bugs!C19*B19/2</f>
        <v>0</v>
      </c>
      <c r="AJ19" s="97">
        <f>Bugs!C19*N19/2</f>
        <v>0</v>
      </c>
      <c r="AK19" s="124">
        <f>Bugs!C19*C19/3</f>
        <v>0</v>
      </c>
      <c r="AL19" s="124">
        <f>Bugs!C19*O19/3</f>
        <v>0</v>
      </c>
      <c r="AM19" s="97">
        <f>Bugs!C19*D19/4</f>
        <v>0</v>
      </c>
      <c r="AN19" s="97">
        <f>Bugs!C19*P19/4</f>
        <v>0</v>
      </c>
      <c r="AO19" s="124">
        <f>Bugs!C19*E19/5</f>
        <v>0</v>
      </c>
      <c r="AP19" s="124">
        <f>Bugs!C19*Q19/5</f>
        <v>0</v>
      </c>
      <c r="AQ19" s="97">
        <f>Bugs!C19*F19/6</f>
        <v>0</v>
      </c>
      <c r="AR19" s="97">
        <f>Bugs!C19*R19/6</f>
        <v>0</v>
      </c>
      <c r="AS19" s="124">
        <f>Bugs!C19*G19/7</f>
        <v>0</v>
      </c>
      <c r="AT19" s="124">
        <f>Bugs!C19*S19/7</f>
        <v>0</v>
      </c>
      <c r="AU19" s="97">
        <f>Bugs!C19*H19/8</f>
        <v>0</v>
      </c>
      <c r="AV19" s="97">
        <f>Bugs!C19*T19/8</f>
        <v>0</v>
      </c>
      <c r="AW19" s="124">
        <f>Bugs!C19*I19/9</f>
        <v>0</v>
      </c>
      <c r="AX19" s="124">
        <f>Bugs!C19*U19/9</f>
        <v>0</v>
      </c>
      <c r="AY19" s="97">
        <f>Bugs!C19*J19/10</f>
        <v>0</v>
      </c>
      <c r="AZ19" s="97">
        <f>Bugs!C19*V19/10</f>
        <v>0</v>
      </c>
      <c r="BA19" s="124">
        <f>Bugs!C19*K19/11</f>
        <v>0</v>
      </c>
      <c r="BB19" s="124">
        <f>Bugs!C19*W19/11</f>
        <v>0</v>
      </c>
      <c r="BC19" s="97">
        <f>Bugs!C19*L19/12</f>
        <v>0</v>
      </c>
      <c r="BD19" s="102">
        <f>Bugs!C19*X19/12</f>
        <v>0</v>
      </c>
      <c r="BF19" s="101" t="s">
        <v>253</v>
      </c>
      <c r="BG19" s="97">
        <f t="shared" si="8"/>
        <v>0</v>
      </c>
      <c r="BH19" s="102">
        <f t="shared" si="8"/>
        <v>34</v>
      </c>
    </row>
    <row r="20" spans="1:61" x14ac:dyDescent="0.25">
      <c r="A20" s="23">
        <v>1</v>
      </c>
      <c r="B20" s="20">
        <v>2</v>
      </c>
      <c r="C20" s="20">
        <v>3</v>
      </c>
      <c r="D20" s="20">
        <v>4</v>
      </c>
      <c r="E20" s="20">
        <v>5</v>
      </c>
      <c r="F20" s="20">
        <v>6</v>
      </c>
      <c r="G20" s="20">
        <v>7</v>
      </c>
      <c r="H20" s="20">
        <v>8</v>
      </c>
      <c r="I20" s="20">
        <v>9</v>
      </c>
      <c r="J20" s="20">
        <v>10</v>
      </c>
      <c r="K20" s="130">
        <v>11</v>
      </c>
      <c r="L20" s="135">
        <v>12</v>
      </c>
      <c r="M20" s="136">
        <v>1</v>
      </c>
      <c r="N20" s="133">
        <v>2</v>
      </c>
      <c r="O20" s="28">
        <v>3</v>
      </c>
      <c r="P20" s="28">
        <v>4</v>
      </c>
      <c r="Q20" s="28">
        <v>5</v>
      </c>
      <c r="R20" s="28">
        <v>6</v>
      </c>
      <c r="S20" s="28">
        <v>7</v>
      </c>
      <c r="T20" s="28">
        <v>8</v>
      </c>
      <c r="U20" s="28">
        <v>9</v>
      </c>
      <c r="V20" s="28">
        <v>10</v>
      </c>
      <c r="W20" s="28">
        <v>11</v>
      </c>
      <c r="X20" s="29">
        <v>12</v>
      </c>
      <c r="Y20" s="23">
        <f t="shared" ca="1" si="0"/>
        <v>1</v>
      </c>
      <c r="Z20" s="20">
        <f t="shared" ca="1" si="1"/>
        <v>1</v>
      </c>
      <c r="AA20" s="28">
        <f t="shared" ca="1" si="2"/>
        <v>1</v>
      </c>
      <c r="AB20" s="28">
        <f t="shared" ca="1" si="3"/>
        <v>1</v>
      </c>
      <c r="AC20" s="20">
        <f t="shared" ca="1" si="4"/>
        <v>0</v>
      </c>
      <c r="AD20" s="20">
        <f t="shared" ca="1" si="5"/>
        <v>0</v>
      </c>
      <c r="AE20" s="28">
        <f t="shared" ca="1" si="6"/>
        <v>0</v>
      </c>
      <c r="AF20" s="122">
        <f t="shared" ca="1" si="7"/>
        <v>0</v>
      </c>
      <c r="AG20" s="127">
        <f>Bugs!C20*A20</f>
        <v>0</v>
      </c>
      <c r="AH20" s="124">
        <f>Bugs!C20*M20</f>
        <v>0</v>
      </c>
      <c r="AI20" s="97">
        <f>Bugs!C20*B20/2</f>
        <v>0</v>
      </c>
      <c r="AJ20" s="97">
        <f>Bugs!C20*N20/2</f>
        <v>0</v>
      </c>
      <c r="AK20" s="124">
        <f>Bugs!C20*C20/3</f>
        <v>0</v>
      </c>
      <c r="AL20" s="124">
        <f>Bugs!C20*O20/3</f>
        <v>0</v>
      </c>
      <c r="AM20" s="97">
        <f>Bugs!C20*D20/4</f>
        <v>0</v>
      </c>
      <c r="AN20" s="97">
        <f>Bugs!C20*P20/4</f>
        <v>0</v>
      </c>
      <c r="AO20" s="124">
        <f>Bugs!C20*E20/5</f>
        <v>0</v>
      </c>
      <c r="AP20" s="124">
        <f>Bugs!C20*Q20/5</f>
        <v>0</v>
      </c>
      <c r="AQ20" s="97">
        <f>Bugs!C20*F20/6</f>
        <v>0</v>
      </c>
      <c r="AR20" s="97">
        <f>Bugs!C20*R20/6</f>
        <v>0</v>
      </c>
      <c r="AS20" s="124">
        <f>Bugs!C20*G20/7</f>
        <v>0</v>
      </c>
      <c r="AT20" s="124">
        <f>Bugs!C20*S20/7</f>
        <v>0</v>
      </c>
      <c r="AU20" s="97">
        <f>Bugs!C20*H20/8</f>
        <v>0</v>
      </c>
      <c r="AV20" s="97">
        <f>Bugs!C20*T20/8</f>
        <v>0</v>
      </c>
      <c r="AW20" s="124">
        <f>Bugs!C20*I20/9</f>
        <v>0</v>
      </c>
      <c r="AX20" s="124">
        <f>Bugs!C20*U20/9</f>
        <v>0</v>
      </c>
      <c r="AY20" s="97">
        <f>Bugs!C20*J20/10</f>
        <v>0</v>
      </c>
      <c r="AZ20" s="97">
        <f>Bugs!C20*V20/10</f>
        <v>0</v>
      </c>
      <c r="BA20" s="124">
        <f>Bugs!C20*K20/11</f>
        <v>0</v>
      </c>
      <c r="BB20" s="124">
        <f>Bugs!C20*W20/11</f>
        <v>0</v>
      </c>
      <c r="BC20" s="97">
        <f>Bugs!C20*L20/12</f>
        <v>0</v>
      </c>
      <c r="BD20" s="102">
        <f>Bugs!C20*X20/12</f>
        <v>0</v>
      </c>
      <c r="BF20" s="101" t="s">
        <v>254</v>
      </c>
      <c r="BG20" s="97">
        <f t="shared" si="8"/>
        <v>0</v>
      </c>
      <c r="BH20" s="102">
        <f t="shared" si="8"/>
        <v>27</v>
      </c>
    </row>
    <row r="21" spans="1:61" ht="15.75" thickBot="1" x14ac:dyDescent="0.3">
      <c r="A21" s="23"/>
      <c r="B21" s="20"/>
      <c r="C21" s="20"/>
      <c r="D21" s="20"/>
      <c r="E21" s="20"/>
      <c r="F21" s="20">
        <v>6</v>
      </c>
      <c r="G21" s="20">
        <v>7</v>
      </c>
      <c r="H21" s="20">
        <v>8</v>
      </c>
      <c r="I21" s="20">
        <v>9</v>
      </c>
      <c r="J21" s="20"/>
      <c r="K21" s="130"/>
      <c r="L21" s="135"/>
      <c r="M21" s="136">
        <v>1</v>
      </c>
      <c r="N21" s="133">
        <v>2</v>
      </c>
      <c r="O21" s="28">
        <v>3</v>
      </c>
      <c r="P21" s="28"/>
      <c r="Q21" s="28"/>
      <c r="R21" s="28"/>
      <c r="S21" s="28"/>
      <c r="T21" s="28"/>
      <c r="U21" s="28"/>
      <c r="V21" s="28"/>
      <c r="W21" s="28"/>
      <c r="X21" s="29">
        <v>12</v>
      </c>
      <c r="Y21" s="23">
        <f t="shared" ca="1" si="0"/>
        <v>0</v>
      </c>
      <c r="Z21" s="20">
        <f t="shared" ca="1" si="1"/>
        <v>1</v>
      </c>
      <c r="AA21" s="28">
        <f t="shared" ca="1" si="2"/>
        <v>0</v>
      </c>
      <c r="AB21" s="28">
        <f t="shared" ca="1" si="3"/>
        <v>0</v>
      </c>
      <c r="AC21" s="20">
        <f t="shared" ca="1" si="4"/>
        <v>-1</v>
      </c>
      <c r="AD21" s="20">
        <f t="shared" ca="1" si="5"/>
        <v>1</v>
      </c>
      <c r="AE21" s="28">
        <f t="shared" ca="1" si="6"/>
        <v>0</v>
      </c>
      <c r="AF21" s="122">
        <f t="shared" ca="1" si="7"/>
        <v>0</v>
      </c>
      <c r="AG21" s="127">
        <f>Bugs!C21*A21</f>
        <v>0</v>
      </c>
      <c r="AH21" s="124">
        <f>Bugs!C21*M21</f>
        <v>0</v>
      </c>
      <c r="AI21" s="97">
        <f>Bugs!C21*B21/2</f>
        <v>0</v>
      </c>
      <c r="AJ21" s="97">
        <f>Bugs!C21*N21/2</f>
        <v>0</v>
      </c>
      <c r="AK21" s="124">
        <f>Bugs!C21*C21/3</f>
        <v>0</v>
      </c>
      <c r="AL21" s="124">
        <f>Bugs!C21*O21/3</f>
        <v>0</v>
      </c>
      <c r="AM21" s="97">
        <f>Bugs!C21*D21/4</f>
        <v>0</v>
      </c>
      <c r="AN21" s="97">
        <f>Bugs!C21*P21/4</f>
        <v>0</v>
      </c>
      <c r="AO21" s="124">
        <f>Bugs!C21*E21/5</f>
        <v>0</v>
      </c>
      <c r="AP21" s="124">
        <f>Bugs!C21*Q21/5</f>
        <v>0</v>
      </c>
      <c r="AQ21" s="97">
        <f>Bugs!C21*F21/6</f>
        <v>0</v>
      </c>
      <c r="AR21" s="97">
        <f>Bugs!C21*R21/6</f>
        <v>0</v>
      </c>
      <c r="AS21" s="124">
        <f>Bugs!C21*G21/7</f>
        <v>0</v>
      </c>
      <c r="AT21" s="124">
        <f>Bugs!C21*S21/7</f>
        <v>0</v>
      </c>
      <c r="AU21" s="97">
        <f>Bugs!C21*H21/8</f>
        <v>0</v>
      </c>
      <c r="AV21" s="97">
        <f>Bugs!C21*T21/8</f>
        <v>0</v>
      </c>
      <c r="AW21" s="124">
        <f>Bugs!C21*I21/9</f>
        <v>0</v>
      </c>
      <c r="AX21" s="124">
        <f>Bugs!C21*U21/9</f>
        <v>0</v>
      </c>
      <c r="AY21" s="97">
        <f>Bugs!C21*J21/10</f>
        <v>0</v>
      </c>
      <c r="AZ21" s="97">
        <f>Bugs!C21*V21/10</f>
        <v>0</v>
      </c>
      <c r="BA21" s="124">
        <f>Bugs!C21*K21/11</f>
        <v>0</v>
      </c>
      <c r="BB21" s="124">
        <f>Bugs!C21*W21/11</f>
        <v>0</v>
      </c>
      <c r="BC21" s="97">
        <f>Bugs!C21*L21/12</f>
        <v>0</v>
      </c>
      <c r="BD21" s="102">
        <f>Bugs!C21*X21/12</f>
        <v>0</v>
      </c>
      <c r="BF21" s="103" t="s">
        <v>255</v>
      </c>
      <c r="BG21" s="104">
        <f t="shared" si="8"/>
        <v>0</v>
      </c>
      <c r="BH21" s="105">
        <f t="shared" si="8"/>
        <v>20</v>
      </c>
    </row>
    <row r="22" spans="1:61" ht="15.75" thickBot="1" x14ac:dyDescent="0.3">
      <c r="A22" s="23"/>
      <c r="B22" s="20"/>
      <c r="C22" s="20"/>
      <c r="D22" s="20">
        <v>4</v>
      </c>
      <c r="E22" s="20">
        <v>5</v>
      </c>
      <c r="F22" s="20">
        <v>6</v>
      </c>
      <c r="G22" s="20">
        <v>7</v>
      </c>
      <c r="H22" s="20">
        <v>8</v>
      </c>
      <c r="I22" s="20">
        <v>9</v>
      </c>
      <c r="J22" s="20"/>
      <c r="K22" s="130"/>
      <c r="L22" s="135"/>
      <c r="M22" s="136">
        <v>1</v>
      </c>
      <c r="N22" s="133">
        <v>2</v>
      </c>
      <c r="O22" s="28">
        <v>3</v>
      </c>
      <c r="P22" s="28"/>
      <c r="Q22" s="28"/>
      <c r="R22" s="28"/>
      <c r="S22" s="28"/>
      <c r="T22" s="28"/>
      <c r="U22" s="28"/>
      <c r="V22" s="28">
        <v>10</v>
      </c>
      <c r="W22" s="28">
        <v>11</v>
      </c>
      <c r="X22" s="29">
        <v>12</v>
      </c>
      <c r="Y22" s="23">
        <f t="shared" ca="1" si="0"/>
        <v>1</v>
      </c>
      <c r="Z22" s="20">
        <f t="shared" ca="1" si="1"/>
        <v>1</v>
      </c>
      <c r="AA22" s="28">
        <f t="shared" ca="1" si="2"/>
        <v>0</v>
      </c>
      <c r="AB22" s="28">
        <f t="shared" ca="1" si="3"/>
        <v>0</v>
      </c>
      <c r="AC22" s="20">
        <f t="shared" ca="1" si="4"/>
        <v>0</v>
      </c>
      <c r="AD22" s="20">
        <f t="shared" ca="1" si="5"/>
        <v>0</v>
      </c>
      <c r="AE22" s="28">
        <f t="shared" ca="1" si="6"/>
        <v>0</v>
      </c>
      <c r="AF22" s="122">
        <f t="shared" ca="1" si="7"/>
        <v>0</v>
      </c>
      <c r="AG22" s="127">
        <f>Bugs!C22*A22</f>
        <v>0</v>
      </c>
      <c r="AH22" s="124">
        <f>Bugs!C22*M22</f>
        <v>0</v>
      </c>
      <c r="AI22" s="97">
        <f>Bugs!C22*B22/2</f>
        <v>0</v>
      </c>
      <c r="AJ22" s="97">
        <f>Bugs!C22*N22/2</f>
        <v>0</v>
      </c>
      <c r="AK22" s="124">
        <f>Bugs!C22*C22/3</f>
        <v>0</v>
      </c>
      <c r="AL22" s="124">
        <f>Bugs!C22*O22/3</f>
        <v>0</v>
      </c>
      <c r="AM22" s="97">
        <f>Bugs!C22*D22/4</f>
        <v>0</v>
      </c>
      <c r="AN22" s="97">
        <f>Bugs!C22*P22/4</f>
        <v>0</v>
      </c>
      <c r="AO22" s="124">
        <f>Bugs!C22*E22/5</f>
        <v>0</v>
      </c>
      <c r="AP22" s="124">
        <f>Bugs!C22*Q22/5</f>
        <v>0</v>
      </c>
      <c r="AQ22" s="97">
        <f>Bugs!C22*F22/6</f>
        <v>0</v>
      </c>
      <c r="AR22" s="97">
        <f>Bugs!C22*R22/6</f>
        <v>0</v>
      </c>
      <c r="AS22" s="124">
        <f>Bugs!C22*G22/7</f>
        <v>0</v>
      </c>
      <c r="AT22" s="124">
        <f>Bugs!C22*S22/7</f>
        <v>0</v>
      </c>
      <c r="AU22" s="97">
        <f>Bugs!C22*H22/8</f>
        <v>0</v>
      </c>
      <c r="AV22" s="97">
        <f>Bugs!C22*T22/8</f>
        <v>0</v>
      </c>
      <c r="AW22" s="124">
        <f>Bugs!C22*I22/9</f>
        <v>0</v>
      </c>
      <c r="AX22" s="124">
        <f>Bugs!C22*U22/9</f>
        <v>0</v>
      </c>
      <c r="AY22" s="97">
        <f>Bugs!C22*J22/10</f>
        <v>0</v>
      </c>
      <c r="AZ22" s="97">
        <f>Bugs!C22*V22/10</f>
        <v>0</v>
      </c>
      <c r="BA22" s="124">
        <f>Bugs!C22*K22/11</f>
        <v>0</v>
      </c>
      <c r="BB22" s="124">
        <f>Bugs!C22*W22/11</f>
        <v>0</v>
      </c>
      <c r="BC22" s="97">
        <f>Bugs!C22*L22/12</f>
        <v>0</v>
      </c>
      <c r="BD22" s="102">
        <f>Bugs!C22*X22/12</f>
        <v>0</v>
      </c>
      <c r="BF22" s="106" t="s">
        <v>256</v>
      </c>
      <c r="BG22" s="107">
        <f>COUNTIF(Bugs!C2:C81,TRUE)</f>
        <v>0</v>
      </c>
      <c r="BH22" s="108">
        <f>ROWS(A2:A81)-BG22</f>
        <v>80</v>
      </c>
    </row>
    <row r="23" spans="1:61" ht="15.75" thickBot="1" x14ac:dyDescent="0.3">
      <c r="A23" s="23"/>
      <c r="B23" s="20"/>
      <c r="C23" s="20"/>
      <c r="D23" s="20"/>
      <c r="E23" s="20"/>
      <c r="F23" s="20"/>
      <c r="G23" s="20">
        <v>7</v>
      </c>
      <c r="H23" s="20">
        <v>8</v>
      </c>
      <c r="I23" s="20"/>
      <c r="J23" s="20"/>
      <c r="K23" s="130"/>
      <c r="L23" s="135"/>
      <c r="M23" s="136">
        <v>1</v>
      </c>
      <c r="N23" s="133">
        <v>2</v>
      </c>
      <c r="O23" s="28"/>
      <c r="P23" s="28"/>
      <c r="Q23" s="28"/>
      <c r="R23" s="28"/>
      <c r="S23" s="28"/>
      <c r="T23" s="28"/>
      <c r="U23" s="28"/>
      <c r="V23" s="28"/>
      <c r="W23" s="28"/>
      <c r="X23" s="29"/>
      <c r="Y23" s="23">
        <f t="shared" ca="1" si="0"/>
        <v>0</v>
      </c>
      <c r="Z23" s="20">
        <f t="shared" ca="1" si="1"/>
        <v>0</v>
      </c>
      <c r="AA23" s="28">
        <f t="shared" ca="1" si="2"/>
        <v>0</v>
      </c>
      <c r="AB23" s="28">
        <f t="shared" ca="1" si="3"/>
        <v>0</v>
      </c>
      <c r="AC23" s="20">
        <f t="shared" ca="1" si="4"/>
        <v>0</v>
      </c>
      <c r="AD23" s="20">
        <f t="shared" ca="1" si="5"/>
        <v>0</v>
      </c>
      <c r="AE23" s="28">
        <f t="shared" ca="1" si="6"/>
        <v>0</v>
      </c>
      <c r="AF23" s="122">
        <f t="shared" ca="1" si="7"/>
        <v>0</v>
      </c>
      <c r="AG23" s="127">
        <f>Bugs!C23*A23</f>
        <v>0</v>
      </c>
      <c r="AH23" s="124">
        <f>Bugs!C23*M23</f>
        <v>0</v>
      </c>
      <c r="AI23" s="97">
        <f>Bugs!C23*B23/2</f>
        <v>0</v>
      </c>
      <c r="AJ23" s="97">
        <f>Bugs!C23*N23/2</f>
        <v>0</v>
      </c>
      <c r="AK23" s="124">
        <f>Bugs!C23*C23/3</f>
        <v>0</v>
      </c>
      <c r="AL23" s="124">
        <f>Bugs!C23*O23/3</f>
        <v>0</v>
      </c>
      <c r="AM23" s="97">
        <f>Bugs!C23*D23/4</f>
        <v>0</v>
      </c>
      <c r="AN23" s="97">
        <f>Bugs!C23*P23/4</f>
        <v>0</v>
      </c>
      <c r="AO23" s="124">
        <f>Bugs!C23*E23/5</f>
        <v>0</v>
      </c>
      <c r="AP23" s="124">
        <f>Bugs!C23*Q23/5</f>
        <v>0</v>
      </c>
      <c r="AQ23" s="97">
        <f>Bugs!C23*F23/6</f>
        <v>0</v>
      </c>
      <c r="AR23" s="97">
        <f>Bugs!C23*R23/6</f>
        <v>0</v>
      </c>
      <c r="AS23" s="124">
        <f>Bugs!C23*G23/7</f>
        <v>0</v>
      </c>
      <c r="AT23" s="124">
        <f>Bugs!C23*S23/7</f>
        <v>0</v>
      </c>
      <c r="AU23" s="97">
        <f>Bugs!C23*H23/8</f>
        <v>0</v>
      </c>
      <c r="AV23" s="97">
        <f>Bugs!C23*T23/8</f>
        <v>0</v>
      </c>
      <c r="AW23" s="124">
        <f>Bugs!C23*I23/9</f>
        <v>0</v>
      </c>
      <c r="AX23" s="124">
        <f>Bugs!C23*U23/9</f>
        <v>0</v>
      </c>
      <c r="AY23" s="97">
        <f>Bugs!C23*J23/10</f>
        <v>0</v>
      </c>
      <c r="AZ23" s="97">
        <f>Bugs!C23*V23/10</f>
        <v>0</v>
      </c>
      <c r="BA23" s="124">
        <f>Bugs!C23*K23/11</f>
        <v>0</v>
      </c>
      <c r="BB23" s="124">
        <f>Bugs!C23*W23/11</f>
        <v>0</v>
      </c>
      <c r="BC23" s="97">
        <f>Bugs!C23*L23/12</f>
        <v>0</v>
      </c>
      <c r="BD23" s="102">
        <f>Bugs!C23*X23/12</f>
        <v>0</v>
      </c>
      <c r="BF23" s="109" t="s">
        <v>262</v>
      </c>
      <c r="BG23" s="110">
        <f>COUNTIF(Bugs!D2:D81,TRUE)</f>
        <v>0</v>
      </c>
      <c r="BH23" s="111">
        <f>ROWS(A2:A81)-BG23</f>
        <v>80</v>
      </c>
    </row>
    <row r="24" spans="1:61" ht="15.75" thickBot="1" x14ac:dyDescent="0.3">
      <c r="A24" s="23"/>
      <c r="B24" s="20"/>
      <c r="C24" s="20"/>
      <c r="D24" s="20"/>
      <c r="E24" s="20"/>
      <c r="F24" s="20"/>
      <c r="G24" s="20">
        <v>7</v>
      </c>
      <c r="H24" s="20">
        <v>8</v>
      </c>
      <c r="I24" s="20"/>
      <c r="J24" s="20"/>
      <c r="K24" s="130"/>
      <c r="L24" s="135"/>
      <c r="M24" s="136">
        <v>1</v>
      </c>
      <c r="N24" s="133">
        <v>2</v>
      </c>
      <c r="O24" s="28"/>
      <c r="P24" s="28"/>
      <c r="Q24" s="28"/>
      <c r="R24" s="28"/>
      <c r="S24" s="28"/>
      <c r="T24" s="28"/>
      <c r="U24" s="28"/>
      <c r="V24" s="28"/>
      <c r="W24" s="28"/>
      <c r="X24" s="29"/>
      <c r="Y24" s="23">
        <f t="shared" ca="1" si="0"/>
        <v>0</v>
      </c>
      <c r="Z24" s="20">
        <f t="shared" ca="1" si="1"/>
        <v>0</v>
      </c>
      <c r="AA24" s="28">
        <f t="shared" ca="1" si="2"/>
        <v>0</v>
      </c>
      <c r="AB24" s="28">
        <f t="shared" ca="1" si="3"/>
        <v>0</v>
      </c>
      <c r="AC24" s="20">
        <f t="shared" ca="1" si="4"/>
        <v>0</v>
      </c>
      <c r="AD24" s="20">
        <f t="shared" ca="1" si="5"/>
        <v>0</v>
      </c>
      <c r="AE24" s="28">
        <f t="shared" ca="1" si="6"/>
        <v>0</v>
      </c>
      <c r="AF24" s="122">
        <f t="shared" ca="1" si="7"/>
        <v>0</v>
      </c>
      <c r="AG24" s="127">
        <f>Bugs!C24*A24</f>
        <v>0</v>
      </c>
      <c r="AH24" s="124">
        <f>Bugs!C24*M24</f>
        <v>0</v>
      </c>
      <c r="AI24" s="97">
        <f>Bugs!C24*B24/2</f>
        <v>0</v>
      </c>
      <c r="AJ24" s="97">
        <f>Bugs!C24*N24/2</f>
        <v>0</v>
      </c>
      <c r="AK24" s="124">
        <f>Bugs!C24*C24/3</f>
        <v>0</v>
      </c>
      <c r="AL24" s="124">
        <f>Bugs!C24*O24/3</f>
        <v>0</v>
      </c>
      <c r="AM24" s="97">
        <f>Bugs!C24*D24/4</f>
        <v>0</v>
      </c>
      <c r="AN24" s="97">
        <f>Bugs!C24*P24/4</f>
        <v>0</v>
      </c>
      <c r="AO24" s="124">
        <f>Bugs!C24*E24/5</f>
        <v>0</v>
      </c>
      <c r="AP24" s="124">
        <f>Bugs!C24*Q24/5</f>
        <v>0</v>
      </c>
      <c r="AQ24" s="97">
        <f>Bugs!C24*F24/6</f>
        <v>0</v>
      </c>
      <c r="AR24" s="97">
        <f>Bugs!C24*R24/6</f>
        <v>0</v>
      </c>
      <c r="AS24" s="124">
        <f>Bugs!C24*G24/7</f>
        <v>0</v>
      </c>
      <c r="AT24" s="124">
        <f>Bugs!C24*S24/7</f>
        <v>0</v>
      </c>
      <c r="AU24" s="97">
        <f>Bugs!C24*H24/8</f>
        <v>0</v>
      </c>
      <c r="AV24" s="97">
        <f>Bugs!C24*T24/8</f>
        <v>0</v>
      </c>
      <c r="AW24" s="124">
        <f>Bugs!C24*I24/9</f>
        <v>0</v>
      </c>
      <c r="AX24" s="124">
        <f>Bugs!C24*U24/9</f>
        <v>0</v>
      </c>
      <c r="AY24" s="97">
        <f>Bugs!C24*J24/10</f>
        <v>0</v>
      </c>
      <c r="AZ24" s="97">
        <f>Bugs!C24*V24/10</f>
        <v>0</v>
      </c>
      <c r="BA24" s="124">
        <f>Bugs!C24*K24/11</f>
        <v>0</v>
      </c>
      <c r="BB24" s="124">
        <f>Bugs!C24*W24/11</f>
        <v>0</v>
      </c>
      <c r="BC24" s="97">
        <f>Bugs!C24*L24/12</f>
        <v>0</v>
      </c>
      <c r="BD24" s="102">
        <f>Bugs!C24*X24/12</f>
        <v>0</v>
      </c>
    </row>
    <row r="25" spans="1:61" ht="15.75" customHeight="1" x14ac:dyDescent="0.25">
      <c r="A25" s="23"/>
      <c r="B25" s="20"/>
      <c r="C25" s="20"/>
      <c r="D25" s="20"/>
      <c r="E25" s="20"/>
      <c r="F25" s="20"/>
      <c r="G25" s="20">
        <v>7</v>
      </c>
      <c r="H25" s="20">
        <v>8</v>
      </c>
      <c r="I25" s="20"/>
      <c r="J25" s="20"/>
      <c r="K25" s="130"/>
      <c r="L25" s="135"/>
      <c r="M25" s="136">
        <v>1</v>
      </c>
      <c r="N25" s="133">
        <v>2</v>
      </c>
      <c r="O25" s="28"/>
      <c r="P25" s="28"/>
      <c r="Q25" s="28"/>
      <c r="R25" s="28"/>
      <c r="S25" s="28"/>
      <c r="T25" s="28"/>
      <c r="U25" s="28"/>
      <c r="V25" s="28"/>
      <c r="W25" s="28"/>
      <c r="X25" s="29"/>
      <c r="Y25" s="23">
        <f t="shared" ca="1" si="0"/>
        <v>0</v>
      </c>
      <c r="Z25" s="20">
        <f t="shared" ca="1" si="1"/>
        <v>0</v>
      </c>
      <c r="AA25" s="28">
        <f t="shared" ca="1" si="2"/>
        <v>0</v>
      </c>
      <c r="AB25" s="28">
        <f t="shared" ca="1" si="3"/>
        <v>0</v>
      </c>
      <c r="AC25" s="20">
        <f t="shared" ca="1" si="4"/>
        <v>0</v>
      </c>
      <c r="AD25" s="20">
        <f t="shared" ca="1" si="5"/>
        <v>0</v>
      </c>
      <c r="AE25" s="28">
        <f t="shared" ca="1" si="6"/>
        <v>0</v>
      </c>
      <c r="AF25" s="122">
        <f t="shared" ca="1" si="7"/>
        <v>0</v>
      </c>
      <c r="AG25" s="127">
        <f>Bugs!C25*A25</f>
        <v>0</v>
      </c>
      <c r="AH25" s="124">
        <f>Bugs!C25*M25</f>
        <v>0</v>
      </c>
      <c r="AI25" s="97">
        <f>Bugs!C25*B25/2</f>
        <v>0</v>
      </c>
      <c r="AJ25" s="97">
        <f>Bugs!C25*N25/2</f>
        <v>0</v>
      </c>
      <c r="AK25" s="124">
        <f>Bugs!C25*C25/3</f>
        <v>0</v>
      </c>
      <c r="AL25" s="124">
        <f>Bugs!C25*O25/3</f>
        <v>0</v>
      </c>
      <c r="AM25" s="97">
        <f>Bugs!C25*D25/4</f>
        <v>0</v>
      </c>
      <c r="AN25" s="97">
        <f>Bugs!C25*P25/4</f>
        <v>0</v>
      </c>
      <c r="AO25" s="124">
        <f>Bugs!C25*E25/5</f>
        <v>0</v>
      </c>
      <c r="AP25" s="124">
        <f>Bugs!C25*Q25/5</f>
        <v>0</v>
      </c>
      <c r="AQ25" s="97">
        <f>Bugs!C25*F25/6</f>
        <v>0</v>
      </c>
      <c r="AR25" s="97">
        <f>Bugs!C25*R25/6</f>
        <v>0</v>
      </c>
      <c r="AS25" s="124">
        <f>Bugs!C25*G25/7</f>
        <v>0</v>
      </c>
      <c r="AT25" s="124">
        <f>Bugs!C25*S25/7</f>
        <v>0</v>
      </c>
      <c r="AU25" s="97">
        <f>Bugs!C25*H25/8</f>
        <v>0</v>
      </c>
      <c r="AV25" s="97">
        <f>Bugs!C25*T25/8</f>
        <v>0</v>
      </c>
      <c r="AW25" s="124">
        <f>Bugs!C25*I25/9</f>
        <v>0</v>
      </c>
      <c r="AX25" s="124">
        <f>Bugs!C25*U25/9</f>
        <v>0</v>
      </c>
      <c r="AY25" s="97">
        <f>Bugs!C25*J25/10</f>
        <v>0</v>
      </c>
      <c r="AZ25" s="97">
        <f>Bugs!C25*V25/10</f>
        <v>0</v>
      </c>
      <c r="BA25" s="124">
        <f>Bugs!C25*K25/11</f>
        <v>0</v>
      </c>
      <c r="BB25" s="124">
        <f>Bugs!C25*W25/11</f>
        <v>0</v>
      </c>
      <c r="BC25" s="97">
        <f>Bugs!C25*L25/12</f>
        <v>0</v>
      </c>
      <c r="BD25" s="102">
        <f>Bugs!C25*X25/12</f>
        <v>0</v>
      </c>
      <c r="BF25" s="177" t="s">
        <v>260</v>
      </c>
      <c r="BG25" s="178"/>
    </row>
    <row r="26" spans="1:61" ht="15.75" customHeight="1" x14ac:dyDescent="0.25">
      <c r="A26" s="23"/>
      <c r="B26" s="20"/>
      <c r="C26" s="20"/>
      <c r="D26" s="20"/>
      <c r="E26" s="20"/>
      <c r="F26" s="20"/>
      <c r="G26" s="20"/>
      <c r="H26" s="20">
        <v>8</v>
      </c>
      <c r="I26" s="20">
        <v>9</v>
      </c>
      <c r="J26" s="20"/>
      <c r="K26" s="130"/>
      <c r="L26" s="135"/>
      <c r="M26" s="136"/>
      <c r="N26" s="133">
        <v>2</v>
      </c>
      <c r="O26" s="28">
        <v>3</v>
      </c>
      <c r="P26" s="28"/>
      <c r="Q26" s="28"/>
      <c r="R26" s="28"/>
      <c r="S26" s="28"/>
      <c r="T26" s="28"/>
      <c r="U26" s="28"/>
      <c r="V26" s="28"/>
      <c r="W26" s="28"/>
      <c r="X26" s="29"/>
      <c r="Y26" s="23">
        <f t="shared" ca="1" si="0"/>
        <v>0</v>
      </c>
      <c r="Z26" s="20">
        <f t="shared" ca="1" si="1"/>
        <v>0</v>
      </c>
      <c r="AA26" s="28">
        <f t="shared" ca="1" si="2"/>
        <v>0</v>
      </c>
      <c r="AB26" s="28">
        <f t="shared" ca="1" si="3"/>
        <v>0</v>
      </c>
      <c r="AC26" s="20">
        <f t="shared" ca="1" si="4"/>
        <v>0</v>
      </c>
      <c r="AD26" s="20">
        <f t="shared" ca="1" si="5"/>
        <v>0</v>
      </c>
      <c r="AE26" s="28">
        <f t="shared" ca="1" si="6"/>
        <v>0</v>
      </c>
      <c r="AF26" s="122">
        <f t="shared" ca="1" si="7"/>
        <v>0</v>
      </c>
      <c r="AG26" s="127">
        <f>Bugs!C26*A26</f>
        <v>0</v>
      </c>
      <c r="AH26" s="124">
        <f>Bugs!C26*M26</f>
        <v>0</v>
      </c>
      <c r="AI26" s="97">
        <f>Bugs!C26*B26/2</f>
        <v>0</v>
      </c>
      <c r="AJ26" s="97">
        <f>Bugs!C26*N26/2</f>
        <v>0</v>
      </c>
      <c r="AK26" s="124">
        <f>Bugs!C26*C26/3</f>
        <v>0</v>
      </c>
      <c r="AL26" s="124">
        <f>Bugs!C26*O26/3</f>
        <v>0</v>
      </c>
      <c r="AM26" s="97">
        <f>Bugs!C26*D26/4</f>
        <v>0</v>
      </c>
      <c r="AN26" s="97">
        <f>Bugs!C26*P26/4</f>
        <v>0</v>
      </c>
      <c r="AO26" s="124">
        <f>Bugs!C26*E26/5</f>
        <v>0</v>
      </c>
      <c r="AP26" s="124">
        <f>Bugs!C26*Q26/5</f>
        <v>0</v>
      </c>
      <c r="AQ26" s="97">
        <f>Bugs!C26*F26/6</f>
        <v>0</v>
      </c>
      <c r="AR26" s="97">
        <f>Bugs!C26*R26/6</f>
        <v>0</v>
      </c>
      <c r="AS26" s="124">
        <f>Bugs!C26*G26/7</f>
        <v>0</v>
      </c>
      <c r="AT26" s="124">
        <f>Bugs!C26*S26/7</f>
        <v>0</v>
      </c>
      <c r="AU26" s="97">
        <f>Bugs!C26*H26/8</f>
        <v>0</v>
      </c>
      <c r="AV26" s="97">
        <f>Bugs!C26*T26/8</f>
        <v>0</v>
      </c>
      <c r="AW26" s="124">
        <f>Bugs!C26*I26/9</f>
        <v>0</v>
      </c>
      <c r="AX26" s="124">
        <f>Bugs!C26*U26/9</f>
        <v>0</v>
      </c>
      <c r="AY26" s="97">
        <f>Bugs!C26*J26/10</f>
        <v>0</v>
      </c>
      <c r="AZ26" s="97">
        <f>Bugs!C26*V26/10</f>
        <v>0</v>
      </c>
      <c r="BA26" s="124">
        <f>Bugs!C26*K26/11</f>
        <v>0</v>
      </c>
      <c r="BB26" s="124">
        <f>Bugs!C26*W26/11</f>
        <v>0</v>
      </c>
      <c r="BC26" s="97">
        <f>Bugs!C26*L26/12</f>
        <v>0</v>
      </c>
      <c r="BD26" s="102">
        <f>Bugs!C26*X26/12</f>
        <v>0</v>
      </c>
      <c r="BF26" s="163"/>
      <c r="BG26" s="179"/>
    </row>
    <row r="27" spans="1:61" ht="15.75" customHeight="1" x14ac:dyDescent="0.25">
      <c r="A27" s="23"/>
      <c r="B27" s="20"/>
      <c r="C27" s="20"/>
      <c r="D27" s="20"/>
      <c r="E27" s="20"/>
      <c r="F27" s="20"/>
      <c r="G27" s="20">
        <v>7</v>
      </c>
      <c r="H27" s="20">
        <v>8</v>
      </c>
      <c r="I27" s="20"/>
      <c r="J27" s="20"/>
      <c r="K27" s="130"/>
      <c r="L27" s="135"/>
      <c r="M27" s="136">
        <v>1</v>
      </c>
      <c r="N27" s="133">
        <v>2</v>
      </c>
      <c r="O27" s="28"/>
      <c r="P27" s="28"/>
      <c r="Q27" s="28"/>
      <c r="R27" s="28"/>
      <c r="S27" s="28"/>
      <c r="T27" s="28"/>
      <c r="U27" s="28"/>
      <c r="V27" s="28"/>
      <c r="W27" s="28"/>
      <c r="X27" s="29"/>
      <c r="Y27" s="23">
        <f t="shared" ca="1" si="0"/>
        <v>0</v>
      </c>
      <c r="Z27" s="20">
        <f t="shared" ca="1" si="1"/>
        <v>0</v>
      </c>
      <c r="AA27" s="28">
        <f t="shared" ca="1" si="2"/>
        <v>0</v>
      </c>
      <c r="AB27" s="28">
        <f t="shared" ca="1" si="3"/>
        <v>0</v>
      </c>
      <c r="AC27" s="20">
        <f t="shared" ca="1" si="4"/>
        <v>0</v>
      </c>
      <c r="AD27" s="20">
        <f t="shared" ca="1" si="5"/>
        <v>0</v>
      </c>
      <c r="AE27" s="28">
        <f t="shared" ca="1" si="6"/>
        <v>0</v>
      </c>
      <c r="AF27" s="122">
        <f t="shared" ca="1" si="7"/>
        <v>0</v>
      </c>
      <c r="AG27" s="127">
        <f>Bugs!C27*A27</f>
        <v>0</v>
      </c>
      <c r="AH27" s="124">
        <f>Bugs!C27*M27</f>
        <v>0</v>
      </c>
      <c r="AI27" s="97">
        <f>Bugs!C27*B27/2</f>
        <v>0</v>
      </c>
      <c r="AJ27" s="97">
        <f>Bugs!C27*N27/2</f>
        <v>0</v>
      </c>
      <c r="AK27" s="124">
        <f>Bugs!C27*C27/3</f>
        <v>0</v>
      </c>
      <c r="AL27" s="124">
        <f>Bugs!C27*O27/3</f>
        <v>0</v>
      </c>
      <c r="AM27" s="97">
        <f>Bugs!C27*D27/4</f>
        <v>0</v>
      </c>
      <c r="AN27" s="97">
        <f>Bugs!C27*P27/4</f>
        <v>0</v>
      </c>
      <c r="AO27" s="124">
        <f>Bugs!C27*E27/5</f>
        <v>0</v>
      </c>
      <c r="AP27" s="124">
        <f>Bugs!C27*Q27/5</f>
        <v>0</v>
      </c>
      <c r="AQ27" s="97">
        <f>Bugs!C27*F27/6</f>
        <v>0</v>
      </c>
      <c r="AR27" s="97">
        <f>Bugs!C27*R27/6</f>
        <v>0</v>
      </c>
      <c r="AS27" s="124">
        <f>Bugs!C27*G27/7</f>
        <v>0</v>
      </c>
      <c r="AT27" s="124">
        <f>Bugs!C27*S27/7</f>
        <v>0</v>
      </c>
      <c r="AU27" s="97">
        <f>Bugs!C27*H27/8</f>
        <v>0</v>
      </c>
      <c r="AV27" s="97">
        <f>Bugs!C27*T27/8</f>
        <v>0</v>
      </c>
      <c r="AW27" s="124">
        <f>Bugs!C27*I27/9</f>
        <v>0</v>
      </c>
      <c r="AX27" s="124">
        <f>Bugs!C27*U27/9</f>
        <v>0</v>
      </c>
      <c r="AY27" s="97">
        <f>Bugs!C27*J27/10</f>
        <v>0</v>
      </c>
      <c r="AZ27" s="97">
        <f>Bugs!C27*V27/10</f>
        <v>0</v>
      </c>
      <c r="BA27" s="124">
        <f>Bugs!C27*K27/11</f>
        <v>0</v>
      </c>
      <c r="BB27" s="124">
        <f>Bugs!C27*W27/11</f>
        <v>0</v>
      </c>
      <c r="BC27" s="97">
        <f>Bugs!C27*L27/12</f>
        <v>0</v>
      </c>
      <c r="BD27" s="102">
        <f>Bugs!C27*X27/12</f>
        <v>0</v>
      </c>
      <c r="BF27" s="165"/>
      <c r="BG27" s="180"/>
    </row>
    <row r="28" spans="1:61" x14ac:dyDescent="0.25">
      <c r="A28" s="23"/>
      <c r="B28" s="20"/>
      <c r="C28" s="20"/>
      <c r="D28" s="20"/>
      <c r="E28" s="20"/>
      <c r="F28" s="20"/>
      <c r="G28" s="20">
        <v>7</v>
      </c>
      <c r="H28" s="20">
        <v>8</v>
      </c>
      <c r="I28" s="20"/>
      <c r="J28" s="20"/>
      <c r="K28" s="130"/>
      <c r="L28" s="135"/>
      <c r="M28" s="136">
        <v>1</v>
      </c>
      <c r="N28" s="133">
        <v>2</v>
      </c>
      <c r="O28" s="28"/>
      <c r="P28" s="28"/>
      <c r="Q28" s="28"/>
      <c r="R28" s="28"/>
      <c r="S28" s="28"/>
      <c r="T28" s="28"/>
      <c r="U28" s="28"/>
      <c r="V28" s="28"/>
      <c r="W28" s="28"/>
      <c r="X28" s="29"/>
      <c r="Y28" s="23">
        <f t="shared" ca="1" si="0"/>
        <v>0</v>
      </c>
      <c r="Z28" s="20">
        <f t="shared" ca="1" si="1"/>
        <v>0</v>
      </c>
      <c r="AA28" s="28">
        <f t="shared" ca="1" si="2"/>
        <v>0</v>
      </c>
      <c r="AB28" s="28">
        <f t="shared" ca="1" si="3"/>
        <v>0</v>
      </c>
      <c r="AC28" s="20">
        <f t="shared" ca="1" si="4"/>
        <v>0</v>
      </c>
      <c r="AD28" s="20">
        <f t="shared" ca="1" si="5"/>
        <v>0</v>
      </c>
      <c r="AE28" s="28">
        <f t="shared" ca="1" si="6"/>
        <v>0</v>
      </c>
      <c r="AF28" s="122">
        <f t="shared" ca="1" si="7"/>
        <v>0</v>
      </c>
      <c r="AG28" s="127">
        <f>Bugs!C28*A28</f>
        <v>0</v>
      </c>
      <c r="AH28" s="124">
        <f>Bugs!C28*M28</f>
        <v>0</v>
      </c>
      <c r="AI28" s="97">
        <f>Bugs!C28*B28/2</f>
        <v>0</v>
      </c>
      <c r="AJ28" s="97">
        <f>Bugs!C28*N28/2</f>
        <v>0</v>
      </c>
      <c r="AK28" s="124">
        <f>Bugs!C28*C28/3</f>
        <v>0</v>
      </c>
      <c r="AL28" s="124">
        <f>Bugs!C28*O28/3</f>
        <v>0</v>
      </c>
      <c r="AM28" s="97">
        <f>Bugs!C28*D28/4</f>
        <v>0</v>
      </c>
      <c r="AN28" s="97">
        <f>Bugs!C28*P28/4</f>
        <v>0</v>
      </c>
      <c r="AO28" s="124">
        <f>Bugs!C28*E28/5</f>
        <v>0</v>
      </c>
      <c r="AP28" s="124">
        <f>Bugs!C28*Q28/5</f>
        <v>0</v>
      </c>
      <c r="AQ28" s="97">
        <f>Bugs!C28*F28/6</f>
        <v>0</v>
      </c>
      <c r="AR28" s="97">
        <f>Bugs!C28*R28/6</f>
        <v>0</v>
      </c>
      <c r="AS28" s="124">
        <f>Bugs!C28*G28/7</f>
        <v>0</v>
      </c>
      <c r="AT28" s="124">
        <f>Bugs!C28*S28/7</f>
        <v>0</v>
      </c>
      <c r="AU28" s="97">
        <f>Bugs!C28*H28/8</f>
        <v>0</v>
      </c>
      <c r="AV28" s="97">
        <f>Bugs!C28*T28/8</f>
        <v>0</v>
      </c>
      <c r="AW28" s="124">
        <f>Bugs!C28*I28/9</f>
        <v>0</v>
      </c>
      <c r="AX28" s="124">
        <f>Bugs!C28*U28/9</f>
        <v>0</v>
      </c>
      <c r="AY28" s="97">
        <f>Bugs!C28*J28/10</f>
        <v>0</v>
      </c>
      <c r="AZ28" s="97">
        <f>Bugs!C28*V28/10</f>
        <v>0</v>
      </c>
      <c r="BA28" s="124">
        <f>Bugs!C28*K28/11</f>
        <v>0</v>
      </c>
      <c r="BB28" s="124">
        <f>Bugs!C28*W28/11</f>
        <v>0</v>
      </c>
      <c r="BC28" s="97">
        <f>Bugs!C28*L28/12</f>
        <v>0</v>
      </c>
      <c r="BD28" s="102">
        <f>Bugs!C28*X28/12</f>
        <v>0</v>
      </c>
      <c r="BF28" s="79" t="s">
        <v>212</v>
      </c>
      <c r="BG28" s="80">
        <f ca="1">MONTH(TODAY())</f>
        <v>5</v>
      </c>
      <c r="BH28" s="143" t="str">
        <f ca="1">"BH"&amp;(BG28+9)</f>
        <v>BH14</v>
      </c>
      <c r="BI28" s="143"/>
    </row>
    <row r="29" spans="1:61" x14ac:dyDescent="0.25">
      <c r="A29" s="23"/>
      <c r="B29" s="20"/>
      <c r="C29" s="20"/>
      <c r="D29" s="20"/>
      <c r="E29" s="20"/>
      <c r="F29" s="20"/>
      <c r="G29" s="20">
        <v>7</v>
      </c>
      <c r="H29" s="20">
        <v>8</v>
      </c>
      <c r="I29" s="20"/>
      <c r="J29" s="20"/>
      <c r="K29" s="130"/>
      <c r="L29" s="135"/>
      <c r="M29" s="136">
        <v>1</v>
      </c>
      <c r="N29" s="133">
        <v>2</v>
      </c>
      <c r="O29" s="28"/>
      <c r="P29" s="28"/>
      <c r="Q29" s="28"/>
      <c r="R29" s="28"/>
      <c r="S29" s="28"/>
      <c r="T29" s="28"/>
      <c r="U29" s="28"/>
      <c r="V29" s="28"/>
      <c r="W29" s="28"/>
      <c r="X29" s="29"/>
      <c r="Y29" s="23">
        <f t="shared" ca="1" si="0"/>
        <v>0</v>
      </c>
      <c r="Z29" s="20">
        <f t="shared" ca="1" si="1"/>
        <v>0</v>
      </c>
      <c r="AA29" s="28">
        <f t="shared" ca="1" si="2"/>
        <v>0</v>
      </c>
      <c r="AB29" s="28">
        <f t="shared" ca="1" si="3"/>
        <v>0</v>
      </c>
      <c r="AC29" s="20">
        <f t="shared" ca="1" si="4"/>
        <v>0</v>
      </c>
      <c r="AD29" s="20">
        <f t="shared" ca="1" si="5"/>
        <v>0</v>
      </c>
      <c r="AE29" s="28">
        <f t="shared" ca="1" si="6"/>
        <v>0</v>
      </c>
      <c r="AF29" s="122">
        <f t="shared" ca="1" si="7"/>
        <v>0</v>
      </c>
      <c r="AG29" s="127">
        <f>Bugs!C29*A29</f>
        <v>0</v>
      </c>
      <c r="AH29" s="124">
        <f>Bugs!C29*M29</f>
        <v>0</v>
      </c>
      <c r="AI29" s="97">
        <f>Bugs!C29*B29/2</f>
        <v>0</v>
      </c>
      <c r="AJ29" s="97">
        <f>Bugs!C29*N29/2</f>
        <v>0</v>
      </c>
      <c r="AK29" s="124">
        <f>Bugs!C29*C29/3</f>
        <v>0</v>
      </c>
      <c r="AL29" s="124">
        <f>Bugs!C29*O29/3</f>
        <v>0</v>
      </c>
      <c r="AM29" s="97">
        <f>Bugs!C29*D29/4</f>
        <v>0</v>
      </c>
      <c r="AN29" s="97">
        <f>Bugs!C29*P29/4</f>
        <v>0</v>
      </c>
      <c r="AO29" s="124">
        <f>Bugs!C29*E29/5</f>
        <v>0</v>
      </c>
      <c r="AP29" s="124">
        <f>Bugs!C29*Q29/5</f>
        <v>0</v>
      </c>
      <c r="AQ29" s="97">
        <f>Bugs!C29*F29/6</f>
        <v>0</v>
      </c>
      <c r="AR29" s="97">
        <f>Bugs!C29*R29/6</f>
        <v>0</v>
      </c>
      <c r="AS29" s="124">
        <f>Bugs!C29*G29/7</f>
        <v>0</v>
      </c>
      <c r="AT29" s="124">
        <f>Bugs!C29*S29/7</f>
        <v>0</v>
      </c>
      <c r="AU29" s="97">
        <f>Bugs!C29*H29/8</f>
        <v>0</v>
      </c>
      <c r="AV29" s="97">
        <f>Bugs!C29*T29/8</f>
        <v>0</v>
      </c>
      <c r="AW29" s="124">
        <f>Bugs!C29*I29/9</f>
        <v>0</v>
      </c>
      <c r="AX29" s="124">
        <f>Bugs!C29*U29/9</f>
        <v>0</v>
      </c>
      <c r="AY29" s="97">
        <f>Bugs!C29*J29/10</f>
        <v>0</v>
      </c>
      <c r="AZ29" s="97">
        <f>Bugs!C29*V29/10</f>
        <v>0</v>
      </c>
      <c r="BA29" s="124">
        <f>Bugs!C29*K29/11</f>
        <v>0</v>
      </c>
      <c r="BB29" s="124">
        <f>Bugs!C29*W29/11</f>
        <v>0</v>
      </c>
      <c r="BC29" s="97">
        <f>Bugs!C29*L29/12</f>
        <v>0</v>
      </c>
      <c r="BD29" s="102">
        <f>Bugs!C29*X29/12</f>
        <v>0</v>
      </c>
      <c r="BF29" s="79" t="s">
        <v>213</v>
      </c>
      <c r="BG29" s="80">
        <f ca="1">MONTH(TODAY())+1</f>
        <v>6</v>
      </c>
      <c r="BH29" s="143" t="str">
        <f ca="1">"BF"&amp;(BG28+9)</f>
        <v>BF14</v>
      </c>
      <c r="BI29" s="143"/>
    </row>
    <row r="30" spans="1:61" ht="15.75" thickBot="1" x14ac:dyDescent="0.3">
      <c r="A30" s="23"/>
      <c r="B30" s="20"/>
      <c r="C30" s="20"/>
      <c r="D30" s="20"/>
      <c r="E30" s="20"/>
      <c r="F30" s="20">
        <v>6</v>
      </c>
      <c r="G30" s="20">
        <v>7</v>
      </c>
      <c r="H30" s="20">
        <v>8</v>
      </c>
      <c r="I30" s="20"/>
      <c r="J30" s="20"/>
      <c r="K30" s="130"/>
      <c r="L30" s="135"/>
      <c r="M30" s="136">
        <v>1</v>
      </c>
      <c r="N30" s="133">
        <v>2</v>
      </c>
      <c r="O30" s="28"/>
      <c r="P30" s="28"/>
      <c r="Q30" s="28"/>
      <c r="R30" s="28"/>
      <c r="S30" s="28"/>
      <c r="T30" s="28"/>
      <c r="U30" s="28"/>
      <c r="V30" s="28"/>
      <c r="W30" s="28"/>
      <c r="X30" s="29">
        <v>12</v>
      </c>
      <c r="Y30" s="23">
        <f t="shared" ca="1" si="0"/>
        <v>0</v>
      </c>
      <c r="Z30" s="20">
        <f t="shared" ca="1" si="1"/>
        <v>1</v>
      </c>
      <c r="AA30" s="28">
        <f t="shared" ca="1" si="2"/>
        <v>0</v>
      </c>
      <c r="AB30" s="28">
        <f t="shared" ca="1" si="3"/>
        <v>0</v>
      </c>
      <c r="AC30" s="20">
        <f t="shared" ca="1" si="4"/>
        <v>-1</v>
      </c>
      <c r="AD30" s="20">
        <f t="shared" ca="1" si="5"/>
        <v>1</v>
      </c>
      <c r="AE30" s="28">
        <f t="shared" ca="1" si="6"/>
        <v>0</v>
      </c>
      <c r="AF30" s="122">
        <f t="shared" ca="1" si="7"/>
        <v>0</v>
      </c>
      <c r="AG30" s="127">
        <f>Bugs!C30*A30</f>
        <v>0</v>
      </c>
      <c r="AH30" s="124">
        <f>Bugs!C30*M30</f>
        <v>0</v>
      </c>
      <c r="AI30" s="97">
        <f>Bugs!C30*B30/2</f>
        <v>0</v>
      </c>
      <c r="AJ30" s="97">
        <f>Bugs!C30*N30/2</f>
        <v>0</v>
      </c>
      <c r="AK30" s="124">
        <f>Bugs!C30*C30/3</f>
        <v>0</v>
      </c>
      <c r="AL30" s="124">
        <f>Bugs!C30*O30/3</f>
        <v>0</v>
      </c>
      <c r="AM30" s="97">
        <f>Bugs!C30*D30/4</f>
        <v>0</v>
      </c>
      <c r="AN30" s="97">
        <f>Bugs!C30*P30/4</f>
        <v>0</v>
      </c>
      <c r="AO30" s="124">
        <f>Bugs!C30*E30/5</f>
        <v>0</v>
      </c>
      <c r="AP30" s="124">
        <f>Bugs!C30*Q30/5</f>
        <v>0</v>
      </c>
      <c r="AQ30" s="97">
        <f>Bugs!C30*F30/6</f>
        <v>0</v>
      </c>
      <c r="AR30" s="97">
        <f>Bugs!C30*R30/6</f>
        <v>0</v>
      </c>
      <c r="AS30" s="124">
        <f>Bugs!C30*G30/7</f>
        <v>0</v>
      </c>
      <c r="AT30" s="124">
        <f>Bugs!C30*S30/7</f>
        <v>0</v>
      </c>
      <c r="AU30" s="97">
        <f>Bugs!C30*H30/8</f>
        <v>0</v>
      </c>
      <c r="AV30" s="97">
        <f>Bugs!C30*T30/8</f>
        <v>0</v>
      </c>
      <c r="AW30" s="124">
        <f>Bugs!C30*I30/9</f>
        <v>0</v>
      </c>
      <c r="AX30" s="124">
        <f>Bugs!C30*U30/9</f>
        <v>0</v>
      </c>
      <c r="AY30" s="97">
        <f>Bugs!C30*J30/10</f>
        <v>0</v>
      </c>
      <c r="AZ30" s="97">
        <f>Bugs!C30*V30/10</f>
        <v>0</v>
      </c>
      <c r="BA30" s="124">
        <f>Bugs!C30*K30/11</f>
        <v>0</v>
      </c>
      <c r="BB30" s="124">
        <f>Bugs!C30*W30/11</f>
        <v>0</v>
      </c>
      <c r="BC30" s="97">
        <f>Bugs!C30*L30/12</f>
        <v>0</v>
      </c>
      <c r="BD30" s="102">
        <f>Bugs!C30*X30/12</f>
        <v>0</v>
      </c>
      <c r="BF30" s="81" t="s">
        <v>224</v>
      </c>
      <c r="BG30" s="140">
        <v>1</v>
      </c>
      <c r="BH30" s="143">
        <f ca="1">INDIRECT(BH28)</f>
        <v>43</v>
      </c>
      <c r="BI30" s="143" t="str">
        <f ca="1">INDIRECT(BH29)</f>
        <v>May</v>
      </c>
    </row>
    <row r="31" spans="1:61" ht="15.75" thickBot="1" x14ac:dyDescent="0.3">
      <c r="A31" s="23"/>
      <c r="B31" s="20"/>
      <c r="C31" s="20"/>
      <c r="D31" s="20"/>
      <c r="E31" s="20"/>
      <c r="F31" s="20"/>
      <c r="G31" s="20">
        <v>7</v>
      </c>
      <c r="H31" s="20">
        <v>8</v>
      </c>
      <c r="I31" s="20"/>
      <c r="J31" s="20"/>
      <c r="K31" s="130"/>
      <c r="L31" s="135"/>
      <c r="M31" s="136">
        <v>1</v>
      </c>
      <c r="N31" s="133">
        <v>2</v>
      </c>
      <c r="O31" s="28"/>
      <c r="P31" s="28"/>
      <c r="Q31" s="28"/>
      <c r="R31" s="28"/>
      <c r="S31" s="28"/>
      <c r="T31" s="28"/>
      <c r="U31" s="28"/>
      <c r="V31" s="28"/>
      <c r="W31" s="28"/>
      <c r="X31" s="29"/>
      <c r="Y31" s="23">
        <f t="shared" ca="1" si="0"/>
        <v>0</v>
      </c>
      <c r="Z31" s="20">
        <f t="shared" ca="1" si="1"/>
        <v>0</v>
      </c>
      <c r="AA31" s="28">
        <f t="shared" ca="1" si="2"/>
        <v>0</v>
      </c>
      <c r="AB31" s="28">
        <f t="shared" ca="1" si="3"/>
        <v>0</v>
      </c>
      <c r="AC31" s="20">
        <f t="shared" ca="1" si="4"/>
        <v>0</v>
      </c>
      <c r="AD31" s="20">
        <f t="shared" ca="1" si="5"/>
        <v>0</v>
      </c>
      <c r="AE31" s="28">
        <f t="shared" ca="1" si="6"/>
        <v>0</v>
      </c>
      <c r="AF31" s="122">
        <f t="shared" ca="1" si="7"/>
        <v>0</v>
      </c>
      <c r="AG31" s="127">
        <f>Bugs!C31*A31</f>
        <v>0</v>
      </c>
      <c r="AH31" s="124">
        <f>Bugs!C31*M31</f>
        <v>0</v>
      </c>
      <c r="AI31" s="97">
        <f>Bugs!C31*B31/2</f>
        <v>0</v>
      </c>
      <c r="AJ31" s="97">
        <f>Bugs!C31*N31/2</f>
        <v>0</v>
      </c>
      <c r="AK31" s="124">
        <f>Bugs!C31*C31/3</f>
        <v>0</v>
      </c>
      <c r="AL31" s="124">
        <f>Bugs!C31*O31/3</f>
        <v>0</v>
      </c>
      <c r="AM31" s="97">
        <f>Bugs!C31*D31/4</f>
        <v>0</v>
      </c>
      <c r="AN31" s="97">
        <f>Bugs!C31*P31/4</f>
        <v>0</v>
      </c>
      <c r="AO31" s="124">
        <f>Bugs!C31*E31/5</f>
        <v>0</v>
      </c>
      <c r="AP31" s="124">
        <f>Bugs!C31*Q31/5</f>
        <v>0</v>
      </c>
      <c r="AQ31" s="97">
        <f>Bugs!C31*F31/6</f>
        <v>0</v>
      </c>
      <c r="AR31" s="97">
        <f>Bugs!C31*R31/6</f>
        <v>0</v>
      </c>
      <c r="AS31" s="124">
        <f>Bugs!C31*G31/7</f>
        <v>0</v>
      </c>
      <c r="AT31" s="124">
        <f>Bugs!C31*S31/7</f>
        <v>0</v>
      </c>
      <c r="AU31" s="97">
        <f>Bugs!C31*H31/8</f>
        <v>0</v>
      </c>
      <c r="AV31" s="97">
        <f>Bugs!C31*T31/8</f>
        <v>0</v>
      </c>
      <c r="AW31" s="124">
        <f>Bugs!C31*I31/9</f>
        <v>0</v>
      </c>
      <c r="AX31" s="124">
        <f>Bugs!C31*U31/9</f>
        <v>0</v>
      </c>
      <c r="AY31" s="97">
        <f>Bugs!C31*J31/10</f>
        <v>0</v>
      </c>
      <c r="AZ31" s="97">
        <f>Bugs!C31*V31/10</f>
        <v>0</v>
      </c>
      <c r="BA31" s="124">
        <f>Bugs!C31*K31/11</f>
        <v>0</v>
      </c>
      <c r="BB31" s="124">
        <f>Bugs!C31*W31/11</f>
        <v>0</v>
      </c>
      <c r="BC31" s="97">
        <f>Bugs!C31*L31/12</f>
        <v>0</v>
      </c>
      <c r="BD31" s="102">
        <f>Bugs!C31*X31/12</f>
        <v>0</v>
      </c>
    </row>
    <row r="32" spans="1:61" x14ac:dyDescent="0.25">
      <c r="A32" s="23"/>
      <c r="B32" s="20"/>
      <c r="C32" s="20"/>
      <c r="D32" s="20"/>
      <c r="E32" s="20"/>
      <c r="F32" s="20"/>
      <c r="G32" s="20">
        <v>7</v>
      </c>
      <c r="H32" s="20">
        <v>8</v>
      </c>
      <c r="I32" s="20"/>
      <c r="J32" s="20"/>
      <c r="K32" s="130"/>
      <c r="L32" s="135"/>
      <c r="M32" s="136">
        <v>1</v>
      </c>
      <c r="N32" s="133">
        <v>2</v>
      </c>
      <c r="O32" s="28"/>
      <c r="P32" s="28"/>
      <c r="Q32" s="28"/>
      <c r="R32" s="28"/>
      <c r="S32" s="28"/>
      <c r="T32" s="28"/>
      <c r="U32" s="28"/>
      <c r="V32" s="28"/>
      <c r="W32" s="28"/>
      <c r="X32" s="29"/>
      <c r="Y32" s="23">
        <f t="shared" ca="1" si="0"/>
        <v>0</v>
      </c>
      <c r="Z32" s="20">
        <f t="shared" ca="1" si="1"/>
        <v>0</v>
      </c>
      <c r="AA32" s="28">
        <f t="shared" ca="1" si="2"/>
        <v>0</v>
      </c>
      <c r="AB32" s="28">
        <f t="shared" ca="1" si="3"/>
        <v>0</v>
      </c>
      <c r="AC32" s="20">
        <f t="shared" ca="1" si="4"/>
        <v>0</v>
      </c>
      <c r="AD32" s="20">
        <f t="shared" ca="1" si="5"/>
        <v>0</v>
      </c>
      <c r="AE32" s="28">
        <f t="shared" ca="1" si="6"/>
        <v>0</v>
      </c>
      <c r="AF32" s="122">
        <f t="shared" ca="1" si="7"/>
        <v>0</v>
      </c>
      <c r="AG32" s="127">
        <f>Bugs!C32*A32</f>
        <v>0</v>
      </c>
      <c r="AH32" s="124">
        <f>Bugs!C32*M32</f>
        <v>0</v>
      </c>
      <c r="AI32" s="97">
        <f>Bugs!C32*B32/2</f>
        <v>0</v>
      </c>
      <c r="AJ32" s="97">
        <f>Bugs!C32*N32/2</f>
        <v>0</v>
      </c>
      <c r="AK32" s="124">
        <f>Bugs!C32*C32/3</f>
        <v>0</v>
      </c>
      <c r="AL32" s="124">
        <f>Bugs!C32*O32/3</f>
        <v>0</v>
      </c>
      <c r="AM32" s="97">
        <f>Bugs!C32*D32/4</f>
        <v>0</v>
      </c>
      <c r="AN32" s="97">
        <f>Bugs!C32*P32/4</f>
        <v>0</v>
      </c>
      <c r="AO32" s="124">
        <f>Bugs!C32*E32/5</f>
        <v>0</v>
      </c>
      <c r="AP32" s="124">
        <f>Bugs!C32*Q32/5</f>
        <v>0</v>
      </c>
      <c r="AQ32" s="97">
        <f>Bugs!C32*F32/6</f>
        <v>0</v>
      </c>
      <c r="AR32" s="97">
        <f>Bugs!C32*R32/6</f>
        <v>0</v>
      </c>
      <c r="AS32" s="124">
        <f>Bugs!C32*G32/7</f>
        <v>0</v>
      </c>
      <c r="AT32" s="124">
        <f>Bugs!C32*S32/7</f>
        <v>0</v>
      </c>
      <c r="AU32" s="97">
        <f>Bugs!C32*H32/8</f>
        <v>0</v>
      </c>
      <c r="AV32" s="97">
        <f>Bugs!C32*T32/8</f>
        <v>0</v>
      </c>
      <c r="AW32" s="124">
        <f>Bugs!C32*I32/9</f>
        <v>0</v>
      </c>
      <c r="AX32" s="124">
        <f>Bugs!C32*U32/9</f>
        <v>0</v>
      </c>
      <c r="AY32" s="97">
        <f>Bugs!C32*J32/10</f>
        <v>0</v>
      </c>
      <c r="AZ32" s="97">
        <f>Bugs!C32*V32/10</f>
        <v>0</v>
      </c>
      <c r="BA32" s="124">
        <f>Bugs!C32*K32/11</f>
        <v>0</v>
      </c>
      <c r="BB32" s="124">
        <f>Bugs!C32*W32/11</f>
        <v>0</v>
      </c>
      <c r="BC32" s="97">
        <f>Bugs!C32*L32/12</f>
        <v>0</v>
      </c>
      <c r="BD32" s="102">
        <f>Bugs!C32*X32/12</f>
        <v>0</v>
      </c>
      <c r="BF32" s="68" t="s">
        <v>244</v>
      </c>
      <c r="BG32" s="37">
        <f>SUM(AG2:AG81)</f>
        <v>0</v>
      </c>
      <c r="BH32" s="38">
        <f>COUNTIF(A2:A81,1)-BG32</f>
        <v>20</v>
      </c>
    </row>
    <row r="33" spans="1:60" x14ac:dyDescent="0.25">
      <c r="A33" s="23"/>
      <c r="B33" s="20"/>
      <c r="C33" s="20"/>
      <c r="D33" s="20"/>
      <c r="E33" s="20"/>
      <c r="F33" s="20"/>
      <c r="G33" s="20">
        <v>7</v>
      </c>
      <c r="H33" s="20">
        <v>8</v>
      </c>
      <c r="I33" s="20"/>
      <c r="J33" s="20"/>
      <c r="K33" s="130"/>
      <c r="L33" s="135"/>
      <c r="M33" s="136">
        <v>1</v>
      </c>
      <c r="N33" s="133">
        <v>2</v>
      </c>
      <c r="O33" s="28"/>
      <c r="P33" s="28"/>
      <c r="Q33" s="28"/>
      <c r="R33" s="28"/>
      <c r="S33" s="28"/>
      <c r="T33" s="28"/>
      <c r="U33" s="28"/>
      <c r="V33" s="28"/>
      <c r="W33" s="28"/>
      <c r="X33" s="29"/>
      <c r="Y33" s="23">
        <f t="shared" ca="1" si="0"/>
        <v>0</v>
      </c>
      <c r="Z33" s="20">
        <f t="shared" ca="1" si="1"/>
        <v>0</v>
      </c>
      <c r="AA33" s="28">
        <f t="shared" ca="1" si="2"/>
        <v>0</v>
      </c>
      <c r="AB33" s="28">
        <f t="shared" ca="1" si="3"/>
        <v>0</v>
      </c>
      <c r="AC33" s="20">
        <f t="shared" ca="1" si="4"/>
        <v>0</v>
      </c>
      <c r="AD33" s="20">
        <f t="shared" ca="1" si="5"/>
        <v>0</v>
      </c>
      <c r="AE33" s="28">
        <f t="shared" ca="1" si="6"/>
        <v>0</v>
      </c>
      <c r="AF33" s="122">
        <f t="shared" ca="1" si="7"/>
        <v>0</v>
      </c>
      <c r="AG33" s="127">
        <f>Bugs!C33*A33</f>
        <v>0</v>
      </c>
      <c r="AH33" s="124">
        <f>Bugs!C33*M33</f>
        <v>0</v>
      </c>
      <c r="AI33" s="97">
        <f>Bugs!C33*B33/2</f>
        <v>0</v>
      </c>
      <c r="AJ33" s="97">
        <f>Bugs!C33*N33/2</f>
        <v>0</v>
      </c>
      <c r="AK33" s="124">
        <f>Bugs!C33*C33/3</f>
        <v>0</v>
      </c>
      <c r="AL33" s="124">
        <f>Bugs!C33*O33/3</f>
        <v>0</v>
      </c>
      <c r="AM33" s="97">
        <f>Bugs!C33*D33/4</f>
        <v>0</v>
      </c>
      <c r="AN33" s="97">
        <f>Bugs!C33*P33/4</f>
        <v>0</v>
      </c>
      <c r="AO33" s="124">
        <f>Bugs!C33*E33/5</f>
        <v>0</v>
      </c>
      <c r="AP33" s="124">
        <f>Bugs!C33*Q33/5</f>
        <v>0</v>
      </c>
      <c r="AQ33" s="97">
        <f>Bugs!C33*F33/6</f>
        <v>0</v>
      </c>
      <c r="AR33" s="97">
        <f>Bugs!C33*R33/6</f>
        <v>0</v>
      </c>
      <c r="AS33" s="124">
        <f>Bugs!C33*G33/7</f>
        <v>0</v>
      </c>
      <c r="AT33" s="124">
        <f>Bugs!C33*S33/7</f>
        <v>0</v>
      </c>
      <c r="AU33" s="97">
        <f>Bugs!C33*H33/8</f>
        <v>0</v>
      </c>
      <c r="AV33" s="97">
        <f>Bugs!C33*T33/8</f>
        <v>0</v>
      </c>
      <c r="AW33" s="124">
        <f>Bugs!C33*I33/9</f>
        <v>0</v>
      </c>
      <c r="AX33" s="124">
        <f>Bugs!C33*U33/9</f>
        <v>0</v>
      </c>
      <c r="AY33" s="97">
        <f>Bugs!C33*J33/10</f>
        <v>0</v>
      </c>
      <c r="AZ33" s="97">
        <f>Bugs!C33*V33/10</f>
        <v>0</v>
      </c>
      <c r="BA33" s="124">
        <f>Bugs!C33*K33/11</f>
        <v>0</v>
      </c>
      <c r="BB33" s="124">
        <f>Bugs!C33*W33/11</f>
        <v>0</v>
      </c>
      <c r="BC33" s="97">
        <f>Bugs!C33*L33/12</f>
        <v>0</v>
      </c>
      <c r="BD33" s="102">
        <f>Bugs!C33*X33/12</f>
        <v>0</v>
      </c>
      <c r="BF33" s="69" t="s">
        <v>245</v>
      </c>
      <c r="BG33" s="35">
        <f>SUM(AI2:AI81)</f>
        <v>0</v>
      </c>
      <c r="BH33" s="44">
        <f>COUNTIF(B2:B81,2)-BG33</f>
        <v>21</v>
      </c>
    </row>
    <row r="34" spans="1:60" ht="15.75" customHeight="1" x14ac:dyDescent="0.25">
      <c r="A34" s="23"/>
      <c r="B34" s="20"/>
      <c r="C34" s="20"/>
      <c r="D34" s="20"/>
      <c r="E34" s="20"/>
      <c r="F34" s="20">
        <v>6</v>
      </c>
      <c r="G34" s="20">
        <v>7</v>
      </c>
      <c r="H34" s="20">
        <v>8</v>
      </c>
      <c r="I34" s="20">
        <v>9</v>
      </c>
      <c r="J34" s="20"/>
      <c r="K34" s="130"/>
      <c r="L34" s="135"/>
      <c r="M34" s="136">
        <v>1</v>
      </c>
      <c r="N34" s="133">
        <v>2</v>
      </c>
      <c r="O34" s="28">
        <v>3</v>
      </c>
      <c r="P34" s="28"/>
      <c r="Q34" s="28"/>
      <c r="R34" s="28"/>
      <c r="S34" s="28"/>
      <c r="T34" s="28"/>
      <c r="U34" s="28"/>
      <c r="V34" s="28"/>
      <c r="W34" s="28"/>
      <c r="X34" s="29">
        <v>12</v>
      </c>
      <c r="Y34" s="23">
        <f t="shared" ref="Y34:Y65" ca="1" si="9">IF(ISNUMBER(MATCH($BG$28,A34:L34,0)),1,0)</f>
        <v>0</v>
      </c>
      <c r="Z34" s="20">
        <f t="shared" ref="Z34:Z65" ca="1" si="10">IF(ISNUMBER(MATCH($BG$29,A34:L34,0)),1,0)</f>
        <v>1</v>
      </c>
      <c r="AA34" s="28">
        <f t="shared" ref="AA34:AA65" ca="1" si="11">IF(ISNUMBER(MATCH($BG$28,M34:X34,0)),1,0)</f>
        <v>0</v>
      </c>
      <c r="AB34" s="28">
        <f t="shared" ref="AB34:AB65" ca="1" si="12">IF(ISNUMBER(MATCH($BG$29,M34:X34,0)),1,0)</f>
        <v>0</v>
      </c>
      <c r="AC34" s="20">
        <f t="shared" ca="1" si="4"/>
        <v>-1</v>
      </c>
      <c r="AD34" s="20">
        <f t="shared" ca="1" si="5"/>
        <v>1</v>
      </c>
      <c r="AE34" s="28">
        <f t="shared" ca="1" si="6"/>
        <v>0</v>
      </c>
      <c r="AF34" s="122">
        <f t="shared" ca="1" si="7"/>
        <v>0</v>
      </c>
      <c r="AG34" s="127">
        <f>Bugs!C34*A34</f>
        <v>0</v>
      </c>
      <c r="AH34" s="124">
        <f>Bugs!C34*M34</f>
        <v>0</v>
      </c>
      <c r="AI34" s="97">
        <f>Bugs!C34*B34/2</f>
        <v>0</v>
      </c>
      <c r="AJ34" s="97">
        <f>Bugs!C34*N34/2</f>
        <v>0</v>
      </c>
      <c r="AK34" s="124">
        <f>Bugs!C34*C34/3</f>
        <v>0</v>
      </c>
      <c r="AL34" s="124">
        <f>Bugs!C34*O34/3</f>
        <v>0</v>
      </c>
      <c r="AM34" s="97">
        <f>Bugs!C34*D34/4</f>
        <v>0</v>
      </c>
      <c r="AN34" s="97">
        <f>Bugs!C34*P34/4</f>
        <v>0</v>
      </c>
      <c r="AO34" s="124">
        <f>Bugs!C34*E34/5</f>
        <v>0</v>
      </c>
      <c r="AP34" s="124">
        <f>Bugs!C34*Q34/5</f>
        <v>0</v>
      </c>
      <c r="AQ34" s="97">
        <f>Bugs!C34*F34/6</f>
        <v>0</v>
      </c>
      <c r="AR34" s="97">
        <f>Bugs!C34*R34/6</f>
        <v>0</v>
      </c>
      <c r="AS34" s="124">
        <f>Bugs!C34*G34/7</f>
        <v>0</v>
      </c>
      <c r="AT34" s="124">
        <f>Bugs!C34*S34/7</f>
        <v>0</v>
      </c>
      <c r="AU34" s="97">
        <f>Bugs!C34*H34/8</f>
        <v>0</v>
      </c>
      <c r="AV34" s="97">
        <f>Bugs!C34*T34/8</f>
        <v>0</v>
      </c>
      <c r="AW34" s="124">
        <f>Bugs!C34*I34/9</f>
        <v>0</v>
      </c>
      <c r="AX34" s="124">
        <f>Bugs!C34*U34/9</f>
        <v>0</v>
      </c>
      <c r="AY34" s="97">
        <f>Bugs!C34*J34/10</f>
        <v>0</v>
      </c>
      <c r="AZ34" s="97">
        <f>Bugs!C34*V34/10</f>
        <v>0</v>
      </c>
      <c r="BA34" s="124">
        <f>Bugs!C34*K34/11</f>
        <v>0</v>
      </c>
      <c r="BB34" s="124">
        <f>Bugs!C34*W34/11</f>
        <v>0</v>
      </c>
      <c r="BC34" s="97">
        <f>Bugs!C34*L34/12</f>
        <v>0</v>
      </c>
      <c r="BD34" s="102">
        <f>Bugs!C34*X34/12</f>
        <v>0</v>
      </c>
      <c r="BF34" s="69" t="s">
        <v>246</v>
      </c>
      <c r="BG34" s="35">
        <f>SUM(AK2:AK81)</f>
        <v>0</v>
      </c>
      <c r="BH34" s="44">
        <f>COUNTIF(C2:C81,3)-BG34</f>
        <v>27</v>
      </c>
    </row>
    <row r="35" spans="1:60" ht="15.75" customHeight="1" x14ac:dyDescent="0.25">
      <c r="A35" s="23"/>
      <c r="B35" s="20"/>
      <c r="C35" s="20"/>
      <c r="D35" s="20"/>
      <c r="E35" s="20"/>
      <c r="F35" s="20"/>
      <c r="G35" s="20">
        <v>7</v>
      </c>
      <c r="H35" s="20">
        <v>8</v>
      </c>
      <c r="I35" s="20"/>
      <c r="J35" s="20"/>
      <c r="K35" s="130"/>
      <c r="L35" s="135"/>
      <c r="M35" s="136">
        <v>1</v>
      </c>
      <c r="N35" s="133">
        <v>2</v>
      </c>
      <c r="O35" s="28"/>
      <c r="P35" s="28"/>
      <c r="Q35" s="28"/>
      <c r="R35" s="28"/>
      <c r="S35" s="28"/>
      <c r="T35" s="28"/>
      <c r="U35" s="28"/>
      <c r="V35" s="28"/>
      <c r="W35" s="28"/>
      <c r="X35" s="29"/>
      <c r="Y35" s="23">
        <f t="shared" ca="1" si="9"/>
        <v>0</v>
      </c>
      <c r="Z35" s="20">
        <f t="shared" ca="1" si="10"/>
        <v>0</v>
      </c>
      <c r="AA35" s="28">
        <f t="shared" ca="1" si="11"/>
        <v>0</v>
      </c>
      <c r="AB35" s="28">
        <f t="shared" ca="1" si="12"/>
        <v>0</v>
      </c>
      <c r="AC35" s="20">
        <f t="shared" ca="1" si="4"/>
        <v>0</v>
      </c>
      <c r="AD35" s="20">
        <f t="shared" ca="1" si="5"/>
        <v>0</v>
      </c>
      <c r="AE35" s="28">
        <f t="shared" ca="1" si="6"/>
        <v>0</v>
      </c>
      <c r="AF35" s="122">
        <f t="shared" ca="1" si="7"/>
        <v>0</v>
      </c>
      <c r="AG35" s="127">
        <f>Bugs!C35*A35</f>
        <v>0</v>
      </c>
      <c r="AH35" s="124">
        <f>Bugs!C35*M35</f>
        <v>0</v>
      </c>
      <c r="AI35" s="97">
        <f>Bugs!C35*B35/2</f>
        <v>0</v>
      </c>
      <c r="AJ35" s="97">
        <f>Bugs!C35*N35/2</f>
        <v>0</v>
      </c>
      <c r="AK35" s="124">
        <f>Bugs!C35*C35/3</f>
        <v>0</v>
      </c>
      <c r="AL35" s="124">
        <f>Bugs!C35*O35/3</f>
        <v>0</v>
      </c>
      <c r="AM35" s="97">
        <f>Bugs!C35*D35/4</f>
        <v>0</v>
      </c>
      <c r="AN35" s="97">
        <f>Bugs!C35*P35/4</f>
        <v>0</v>
      </c>
      <c r="AO35" s="124">
        <f>Bugs!C35*E35/5</f>
        <v>0</v>
      </c>
      <c r="AP35" s="124">
        <f>Bugs!C35*Q35/5</f>
        <v>0</v>
      </c>
      <c r="AQ35" s="97">
        <f>Bugs!C35*F35/6</f>
        <v>0</v>
      </c>
      <c r="AR35" s="97">
        <f>Bugs!C35*R35/6</f>
        <v>0</v>
      </c>
      <c r="AS35" s="124">
        <f>Bugs!C35*G35/7</f>
        <v>0</v>
      </c>
      <c r="AT35" s="124">
        <f>Bugs!C35*S35/7</f>
        <v>0</v>
      </c>
      <c r="AU35" s="97">
        <f>Bugs!C35*H35/8</f>
        <v>0</v>
      </c>
      <c r="AV35" s="97">
        <f>Bugs!C35*T35/8</f>
        <v>0</v>
      </c>
      <c r="AW35" s="124">
        <f>Bugs!C35*I35/9</f>
        <v>0</v>
      </c>
      <c r="AX35" s="124">
        <f>Bugs!C35*U35/9</f>
        <v>0</v>
      </c>
      <c r="AY35" s="97">
        <f>Bugs!C35*J35/10</f>
        <v>0</v>
      </c>
      <c r="AZ35" s="97">
        <f>Bugs!C35*V35/10</f>
        <v>0</v>
      </c>
      <c r="BA35" s="124">
        <f>Bugs!C35*K35/11</f>
        <v>0</v>
      </c>
      <c r="BB35" s="124">
        <f>Bugs!C35*W35/11</f>
        <v>0</v>
      </c>
      <c r="BC35" s="97">
        <f>Bugs!C35*L35/12</f>
        <v>0</v>
      </c>
      <c r="BD35" s="102">
        <f>Bugs!C35*X35/12</f>
        <v>0</v>
      </c>
      <c r="BF35" s="69" t="s">
        <v>247</v>
      </c>
      <c r="BG35" s="35">
        <f>SUM(AM2:AM81)</f>
        <v>0</v>
      </c>
      <c r="BH35" s="44">
        <f>COUNTIF(D2:D81,4)-BG35</f>
        <v>36</v>
      </c>
    </row>
    <row r="36" spans="1:60" ht="15.75" customHeight="1" x14ac:dyDescent="0.25">
      <c r="A36" s="23"/>
      <c r="B36" s="20"/>
      <c r="C36" s="20"/>
      <c r="D36" s="20"/>
      <c r="E36" s="20"/>
      <c r="F36" s="20"/>
      <c r="G36" s="20">
        <v>7</v>
      </c>
      <c r="H36" s="20">
        <v>8</v>
      </c>
      <c r="I36" s="20">
        <v>9</v>
      </c>
      <c r="J36" s="20">
        <v>10</v>
      </c>
      <c r="K36" s="130">
        <v>11</v>
      </c>
      <c r="L36" s="135"/>
      <c r="M36" s="136">
        <v>1</v>
      </c>
      <c r="N36" s="133">
        <v>2</v>
      </c>
      <c r="O36" s="28">
        <v>3</v>
      </c>
      <c r="P36" s="28">
        <v>4</v>
      </c>
      <c r="Q36" s="28">
        <v>5</v>
      </c>
      <c r="R36" s="28"/>
      <c r="S36" s="28"/>
      <c r="T36" s="28"/>
      <c r="U36" s="28"/>
      <c r="V36" s="28"/>
      <c r="W36" s="28"/>
      <c r="X36" s="29"/>
      <c r="Y36" s="23">
        <f t="shared" ca="1" si="9"/>
        <v>0</v>
      </c>
      <c r="Z36" s="20">
        <f t="shared" ca="1" si="10"/>
        <v>0</v>
      </c>
      <c r="AA36" s="28">
        <f t="shared" ca="1" si="11"/>
        <v>1</v>
      </c>
      <c r="AB36" s="28">
        <f t="shared" ca="1" si="12"/>
        <v>0</v>
      </c>
      <c r="AC36" s="20">
        <f t="shared" ca="1" si="4"/>
        <v>0</v>
      </c>
      <c r="AD36" s="20">
        <f t="shared" ca="1" si="5"/>
        <v>0</v>
      </c>
      <c r="AE36" s="28">
        <f t="shared" ca="1" si="6"/>
        <v>1</v>
      </c>
      <c r="AF36" s="122">
        <f t="shared" ca="1" si="7"/>
        <v>-1</v>
      </c>
      <c r="AG36" s="127">
        <f>Bugs!C36*A36</f>
        <v>0</v>
      </c>
      <c r="AH36" s="124">
        <f>Bugs!C36*M36</f>
        <v>0</v>
      </c>
      <c r="AI36" s="97">
        <f>Bugs!C36*B36/2</f>
        <v>0</v>
      </c>
      <c r="AJ36" s="97">
        <f>Bugs!C36*N36/2</f>
        <v>0</v>
      </c>
      <c r="AK36" s="124">
        <f>Bugs!C36*C36/3</f>
        <v>0</v>
      </c>
      <c r="AL36" s="124">
        <f>Bugs!C36*O36/3</f>
        <v>0</v>
      </c>
      <c r="AM36" s="97">
        <f>Bugs!C36*D36/4</f>
        <v>0</v>
      </c>
      <c r="AN36" s="97">
        <f>Bugs!C36*P36/4</f>
        <v>0</v>
      </c>
      <c r="AO36" s="124">
        <f>Bugs!C36*E36/5</f>
        <v>0</v>
      </c>
      <c r="AP36" s="124">
        <f>Bugs!C36*Q36/5</f>
        <v>0</v>
      </c>
      <c r="AQ36" s="97">
        <f>Bugs!C36*F36/6</f>
        <v>0</v>
      </c>
      <c r="AR36" s="97">
        <f>Bugs!C36*R36/6</f>
        <v>0</v>
      </c>
      <c r="AS36" s="124">
        <f>Bugs!C36*G36/7</f>
        <v>0</v>
      </c>
      <c r="AT36" s="124">
        <f>Bugs!C36*S36/7</f>
        <v>0</v>
      </c>
      <c r="AU36" s="97">
        <f>Bugs!C36*H36/8</f>
        <v>0</v>
      </c>
      <c r="AV36" s="97">
        <f>Bugs!C36*T36/8</f>
        <v>0</v>
      </c>
      <c r="AW36" s="124">
        <f>Bugs!C36*I36/9</f>
        <v>0</v>
      </c>
      <c r="AX36" s="124">
        <f>Bugs!C36*U36/9</f>
        <v>0</v>
      </c>
      <c r="AY36" s="97">
        <f>Bugs!C36*J36/10</f>
        <v>0</v>
      </c>
      <c r="AZ36" s="97">
        <f>Bugs!C36*V36/10</f>
        <v>0</v>
      </c>
      <c r="BA36" s="124">
        <f>Bugs!C36*K36/11</f>
        <v>0</v>
      </c>
      <c r="BB36" s="124">
        <f>Bugs!C36*W36/11</f>
        <v>0</v>
      </c>
      <c r="BC36" s="97">
        <f>Bugs!C36*L36/12</f>
        <v>0</v>
      </c>
      <c r="BD36" s="102">
        <f>Bugs!C36*X36/12</f>
        <v>0</v>
      </c>
      <c r="BF36" s="69" t="s">
        <v>248</v>
      </c>
      <c r="BG36" s="35">
        <f>SUM(AO2:AO81)</f>
        <v>0</v>
      </c>
      <c r="BH36" s="44">
        <f>COUNTIF(E2:E81,5)-BG36</f>
        <v>43</v>
      </c>
    </row>
    <row r="37" spans="1:60" ht="15.75" customHeight="1" x14ac:dyDescent="0.25">
      <c r="A37" s="23"/>
      <c r="B37" s="20"/>
      <c r="C37" s="20"/>
      <c r="D37" s="20">
        <v>4</v>
      </c>
      <c r="E37" s="20">
        <v>5</v>
      </c>
      <c r="F37" s="20">
        <v>6</v>
      </c>
      <c r="G37" s="20">
        <v>7</v>
      </c>
      <c r="H37" s="20">
        <v>8</v>
      </c>
      <c r="I37" s="20">
        <v>9</v>
      </c>
      <c r="J37" s="20">
        <v>10</v>
      </c>
      <c r="K37" s="130">
        <v>11</v>
      </c>
      <c r="L37" s="135"/>
      <c r="M37" s="136">
        <v>1</v>
      </c>
      <c r="N37" s="133">
        <v>2</v>
      </c>
      <c r="O37" s="28">
        <v>3</v>
      </c>
      <c r="P37" s="28">
        <v>4</v>
      </c>
      <c r="Q37" s="28">
        <v>5</v>
      </c>
      <c r="R37" s="28"/>
      <c r="S37" s="28"/>
      <c r="T37" s="28"/>
      <c r="U37" s="28"/>
      <c r="V37" s="28">
        <v>10</v>
      </c>
      <c r="W37" s="28">
        <v>11</v>
      </c>
      <c r="X37" s="29">
        <v>12</v>
      </c>
      <c r="Y37" s="23">
        <f t="shared" ca="1" si="9"/>
        <v>1</v>
      </c>
      <c r="Z37" s="20">
        <f t="shared" ca="1" si="10"/>
        <v>1</v>
      </c>
      <c r="AA37" s="28">
        <f t="shared" ca="1" si="11"/>
        <v>1</v>
      </c>
      <c r="AB37" s="28">
        <f t="shared" ca="1" si="12"/>
        <v>0</v>
      </c>
      <c r="AC37" s="20">
        <f t="shared" ca="1" si="4"/>
        <v>0</v>
      </c>
      <c r="AD37" s="20">
        <f t="shared" ca="1" si="5"/>
        <v>0</v>
      </c>
      <c r="AE37" s="28">
        <f t="shared" ca="1" si="6"/>
        <v>1</v>
      </c>
      <c r="AF37" s="122">
        <f t="shared" ca="1" si="7"/>
        <v>-1</v>
      </c>
      <c r="AG37" s="127">
        <f>Bugs!C37*A37</f>
        <v>0</v>
      </c>
      <c r="AH37" s="124">
        <f>Bugs!C37*M37</f>
        <v>0</v>
      </c>
      <c r="AI37" s="97">
        <f>Bugs!C37*B37/2</f>
        <v>0</v>
      </c>
      <c r="AJ37" s="97">
        <f>Bugs!C37*N37/2</f>
        <v>0</v>
      </c>
      <c r="AK37" s="124">
        <f>Bugs!C37*C37/3</f>
        <v>0</v>
      </c>
      <c r="AL37" s="124">
        <f>Bugs!C37*O37/3</f>
        <v>0</v>
      </c>
      <c r="AM37" s="97">
        <f>Bugs!C37*D37/4</f>
        <v>0</v>
      </c>
      <c r="AN37" s="97">
        <f>Bugs!C37*P37/4</f>
        <v>0</v>
      </c>
      <c r="AO37" s="124">
        <f>Bugs!C37*E37/5</f>
        <v>0</v>
      </c>
      <c r="AP37" s="124">
        <f>Bugs!C37*Q37/5</f>
        <v>0</v>
      </c>
      <c r="AQ37" s="97">
        <f>Bugs!C37*F37/6</f>
        <v>0</v>
      </c>
      <c r="AR37" s="97">
        <f>Bugs!C37*R37/6</f>
        <v>0</v>
      </c>
      <c r="AS37" s="124">
        <f>Bugs!C37*G37/7</f>
        <v>0</v>
      </c>
      <c r="AT37" s="124">
        <f>Bugs!C37*S37/7</f>
        <v>0</v>
      </c>
      <c r="AU37" s="97">
        <f>Bugs!C37*H37/8</f>
        <v>0</v>
      </c>
      <c r="AV37" s="97">
        <f>Bugs!C37*T37/8</f>
        <v>0</v>
      </c>
      <c r="AW37" s="124">
        <f>Bugs!C37*I37/9</f>
        <v>0</v>
      </c>
      <c r="AX37" s="124">
        <f>Bugs!C37*U37/9</f>
        <v>0</v>
      </c>
      <c r="AY37" s="97">
        <f>Bugs!C37*J37/10</f>
        <v>0</v>
      </c>
      <c r="AZ37" s="97">
        <f>Bugs!C37*V37/10</f>
        <v>0</v>
      </c>
      <c r="BA37" s="124">
        <f>Bugs!C37*K37/11</f>
        <v>0</v>
      </c>
      <c r="BB37" s="124">
        <f>Bugs!C37*W37/11</f>
        <v>0</v>
      </c>
      <c r="BC37" s="97">
        <f>Bugs!C37*L37/12</f>
        <v>0</v>
      </c>
      <c r="BD37" s="102">
        <f>Bugs!C37*X37/12</f>
        <v>0</v>
      </c>
      <c r="BF37" s="69" t="s">
        <v>249</v>
      </c>
      <c r="BG37" s="35">
        <f>SUM(AQ2:AQ81)</f>
        <v>0</v>
      </c>
      <c r="BH37" s="44">
        <f>COUNTIF(F2:F81,6)-BG37</f>
        <v>48</v>
      </c>
    </row>
    <row r="38" spans="1:60" ht="15.75" customHeight="1" x14ac:dyDescent="0.25">
      <c r="A38" s="23"/>
      <c r="B38" s="20"/>
      <c r="C38" s="20"/>
      <c r="D38" s="20"/>
      <c r="E38" s="20"/>
      <c r="F38" s="20"/>
      <c r="G38" s="20"/>
      <c r="H38" s="20">
        <v>8</v>
      </c>
      <c r="I38" s="20">
        <v>9</v>
      </c>
      <c r="J38" s="20">
        <v>10</v>
      </c>
      <c r="K38" s="130">
        <v>11</v>
      </c>
      <c r="L38" s="135"/>
      <c r="M38" s="136"/>
      <c r="N38" s="133">
        <v>2</v>
      </c>
      <c r="O38" s="28">
        <v>3</v>
      </c>
      <c r="P38" s="28">
        <v>4</v>
      </c>
      <c r="Q38" s="28">
        <v>5</v>
      </c>
      <c r="R38" s="28"/>
      <c r="S38" s="28"/>
      <c r="T38" s="28"/>
      <c r="U38" s="28"/>
      <c r="V38" s="28"/>
      <c r="W38" s="28"/>
      <c r="X38" s="29"/>
      <c r="Y38" s="23">
        <f t="shared" ca="1" si="9"/>
        <v>0</v>
      </c>
      <c r="Z38" s="20">
        <f t="shared" ca="1" si="10"/>
        <v>0</v>
      </c>
      <c r="AA38" s="28">
        <f t="shared" ca="1" si="11"/>
        <v>1</v>
      </c>
      <c r="AB38" s="28">
        <f t="shared" ca="1" si="12"/>
        <v>0</v>
      </c>
      <c r="AC38" s="20">
        <f t="shared" ca="1" si="4"/>
        <v>0</v>
      </c>
      <c r="AD38" s="20">
        <f t="shared" ca="1" si="5"/>
        <v>0</v>
      </c>
      <c r="AE38" s="28">
        <f t="shared" ca="1" si="6"/>
        <v>1</v>
      </c>
      <c r="AF38" s="122">
        <f t="shared" ca="1" si="7"/>
        <v>-1</v>
      </c>
      <c r="AG38" s="127">
        <f>Bugs!C38*A38</f>
        <v>0</v>
      </c>
      <c r="AH38" s="124">
        <f>Bugs!C38*M38</f>
        <v>0</v>
      </c>
      <c r="AI38" s="97">
        <f>Bugs!C38*B38/2</f>
        <v>0</v>
      </c>
      <c r="AJ38" s="97">
        <f>Bugs!C38*N38/2</f>
        <v>0</v>
      </c>
      <c r="AK38" s="124">
        <f>Bugs!C38*C38/3</f>
        <v>0</v>
      </c>
      <c r="AL38" s="124">
        <f>Bugs!C38*O38/3</f>
        <v>0</v>
      </c>
      <c r="AM38" s="97">
        <f>Bugs!C38*D38/4</f>
        <v>0</v>
      </c>
      <c r="AN38" s="97">
        <f>Bugs!C38*P38/4</f>
        <v>0</v>
      </c>
      <c r="AO38" s="124">
        <f>Bugs!C38*E38/5</f>
        <v>0</v>
      </c>
      <c r="AP38" s="124">
        <f>Bugs!C38*Q38/5</f>
        <v>0</v>
      </c>
      <c r="AQ38" s="97">
        <f>Bugs!C38*F38/6</f>
        <v>0</v>
      </c>
      <c r="AR38" s="97">
        <f>Bugs!C38*R38/6</f>
        <v>0</v>
      </c>
      <c r="AS38" s="124">
        <f>Bugs!C38*G38/7</f>
        <v>0</v>
      </c>
      <c r="AT38" s="124">
        <f>Bugs!C38*S38/7</f>
        <v>0</v>
      </c>
      <c r="AU38" s="97">
        <f>Bugs!C38*H38/8</f>
        <v>0</v>
      </c>
      <c r="AV38" s="97">
        <f>Bugs!C38*T38/8</f>
        <v>0</v>
      </c>
      <c r="AW38" s="124">
        <f>Bugs!C38*I38/9</f>
        <v>0</v>
      </c>
      <c r="AX38" s="124">
        <f>Bugs!C38*U38/9</f>
        <v>0</v>
      </c>
      <c r="AY38" s="97">
        <f>Bugs!C38*J38/10</f>
        <v>0</v>
      </c>
      <c r="AZ38" s="97">
        <f>Bugs!C38*V38/10</f>
        <v>0</v>
      </c>
      <c r="BA38" s="124">
        <f>Bugs!C38*K38/11</f>
        <v>0</v>
      </c>
      <c r="BB38" s="124">
        <f>Bugs!C38*W38/11</f>
        <v>0</v>
      </c>
      <c r="BC38" s="97">
        <f>Bugs!C38*L38/12</f>
        <v>0</v>
      </c>
      <c r="BD38" s="102">
        <f>Bugs!C38*X38/12</f>
        <v>0</v>
      </c>
      <c r="BF38" s="69" t="s">
        <v>250</v>
      </c>
      <c r="BG38" s="35">
        <f>SUM(AS2:AS81)</f>
        <v>0</v>
      </c>
      <c r="BH38" s="44">
        <f>COUNTIF(G2:G81,7)-BG38</f>
        <v>61</v>
      </c>
    </row>
    <row r="39" spans="1:60" ht="15.75" customHeight="1" x14ac:dyDescent="0.25">
      <c r="A39" s="23"/>
      <c r="B39" s="20"/>
      <c r="C39" s="20"/>
      <c r="D39" s="20"/>
      <c r="E39" s="20"/>
      <c r="F39" s="20"/>
      <c r="G39" s="20"/>
      <c r="H39" s="20">
        <v>8</v>
      </c>
      <c r="I39" s="20">
        <v>9</v>
      </c>
      <c r="J39" s="20">
        <v>10</v>
      </c>
      <c r="K39" s="130">
        <v>11</v>
      </c>
      <c r="L39" s="135"/>
      <c r="M39" s="136"/>
      <c r="N39" s="133">
        <v>2</v>
      </c>
      <c r="O39" s="28">
        <v>3</v>
      </c>
      <c r="P39" s="28">
        <v>4</v>
      </c>
      <c r="Q39" s="28">
        <v>5</v>
      </c>
      <c r="R39" s="28"/>
      <c r="S39" s="28"/>
      <c r="T39" s="28"/>
      <c r="U39" s="28"/>
      <c r="V39" s="28"/>
      <c r="W39" s="28"/>
      <c r="X39" s="29"/>
      <c r="Y39" s="23">
        <f t="shared" ca="1" si="9"/>
        <v>0</v>
      </c>
      <c r="Z39" s="20">
        <f t="shared" ca="1" si="10"/>
        <v>0</v>
      </c>
      <c r="AA39" s="28">
        <f t="shared" ca="1" si="11"/>
        <v>1</v>
      </c>
      <c r="AB39" s="28">
        <f t="shared" ca="1" si="12"/>
        <v>0</v>
      </c>
      <c r="AC39" s="20">
        <f t="shared" ca="1" si="4"/>
        <v>0</v>
      </c>
      <c r="AD39" s="20">
        <f t="shared" ca="1" si="5"/>
        <v>0</v>
      </c>
      <c r="AE39" s="28">
        <f t="shared" ca="1" si="6"/>
        <v>1</v>
      </c>
      <c r="AF39" s="122">
        <f t="shared" ca="1" si="7"/>
        <v>-1</v>
      </c>
      <c r="AG39" s="127">
        <f>Bugs!C39*A39</f>
        <v>0</v>
      </c>
      <c r="AH39" s="124">
        <f>Bugs!C39*M39</f>
        <v>0</v>
      </c>
      <c r="AI39" s="97">
        <f>Bugs!C39*B39/2</f>
        <v>0</v>
      </c>
      <c r="AJ39" s="97">
        <f>Bugs!C39*N39/2</f>
        <v>0</v>
      </c>
      <c r="AK39" s="124">
        <f>Bugs!C39*C39/3</f>
        <v>0</v>
      </c>
      <c r="AL39" s="124">
        <f>Bugs!C39*O39/3</f>
        <v>0</v>
      </c>
      <c r="AM39" s="97">
        <f>Bugs!C39*D39/4</f>
        <v>0</v>
      </c>
      <c r="AN39" s="97">
        <f>Bugs!C39*P39/4</f>
        <v>0</v>
      </c>
      <c r="AO39" s="124">
        <f>Bugs!C39*E39/5</f>
        <v>0</v>
      </c>
      <c r="AP39" s="124">
        <f>Bugs!C39*Q39/5</f>
        <v>0</v>
      </c>
      <c r="AQ39" s="97">
        <f>Bugs!C39*F39/6</f>
        <v>0</v>
      </c>
      <c r="AR39" s="97">
        <f>Bugs!C39*R39/6</f>
        <v>0</v>
      </c>
      <c r="AS39" s="124">
        <f>Bugs!C39*G39/7</f>
        <v>0</v>
      </c>
      <c r="AT39" s="124">
        <f>Bugs!C39*S39/7</f>
        <v>0</v>
      </c>
      <c r="AU39" s="97">
        <f>Bugs!C39*H39/8</f>
        <v>0</v>
      </c>
      <c r="AV39" s="97">
        <f>Bugs!C39*T39/8</f>
        <v>0</v>
      </c>
      <c r="AW39" s="124">
        <f>Bugs!C39*I39/9</f>
        <v>0</v>
      </c>
      <c r="AX39" s="124">
        <f>Bugs!C39*U39/9</f>
        <v>0</v>
      </c>
      <c r="AY39" s="97">
        <f>Bugs!C39*J39/10</f>
        <v>0</v>
      </c>
      <c r="AZ39" s="97">
        <f>Bugs!C39*V39/10</f>
        <v>0</v>
      </c>
      <c r="BA39" s="124">
        <f>Bugs!C39*K39/11</f>
        <v>0</v>
      </c>
      <c r="BB39" s="124">
        <f>Bugs!C39*W39/11</f>
        <v>0</v>
      </c>
      <c r="BC39" s="97">
        <f>Bugs!C39*L39/12</f>
        <v>0</v>
      </c>
      <c r="BD39" s="102">
        <f>Bugs!C39*X39/12</f>
        <v>0</v>
      </c>
      <c r="BF39" s="69" t="s">
        <v>251</v>
      </c>
      <c r="BG39" s="35">
        <f>SUM(AU2:AU81)</f>
        <v>0</v>
      </c>
      <c r="BH39" s="44">
        <f>COUNTIF(H2:H81,8)-BG39</f>
        <v>63</v>
      </c>
    </row>
    <row r="40" spans="1:60" ht="15.75" customHeight="1" x14ac:dyDescent="0.25">
      <c r="A40" s="23"/>
      <c r="B40" s="20"/>
      <c r="C40" s="20"/>
      <c r="D40" s="20"/>
      <c r="E40" s="20"/>
      <c r="F40" s="20"/>
      <c r="G40" s="20">
        <v>7</v>
      </c>
      <c r="H40" s="20">
        <v>8</v>
      </c>
      <c r="I40" s="20">
        <v>9</v>
      </c>
      <c r="J40" s="20"/>
      <c r="K40" s="130"/>
      <c r="L40" s="135"/>
      <c r="M40" s="136">
        <v>1</v>
      </c>
      <c r="N40" s="133">
        <v>2</v>
      </c>
      <c r="O40" s="28">
        <v>3</v>
      </c>
      <c r="P40" s="28"/>
      <c r="Q40" s="28"/>
      <c r="R40" s="28"/>
      <c r="S40" s="28"/>
      <c r="T40" s="28"/>
      <c r="U40" s="28"/>
      <c r="V40" s="28"/>
      <c r="W40" s="28"/>
      <c r="X40" s="29"/>
      <c r="Y40" s="23">
        <f t="shared" ca="1" si="9"/>
        <v>0</v>
      </c>
      <c r="Z40" s="20">
        <f t="shared" ca="1" si="10"/>
        <v>0</v>
      </c>
      <c r="AA40" s="28">
        <f t="shared" ca="1" si="11"/>
        <v>0</v>
      </c>
      <c r="AB40" s="28">
        <f t="shared" ca="1" si="12"/>
        <v>0</v>
      </c>
      <c r="AC40" s="20">
        <f t="shared" ca="1" si="4"/>
        <v>0</v>
      </c>
      <c r="AD40" s="20">
        <f t="shared" ca="1" si="5"/>
        <v>0</v>
      </c>
      <c r="AE40" s="28">
        <f t="shared" ca="1" si="6"/>
        <v>0</v>
      </c>
      <c r="AF40" s="122">
        <f t="shared" ca="1" si="7"/>
        <v>0</v>
      </c>
      <c r="AG40" s="127">
        <f>Bugs!C40*A40</f>
        <v>0</v>
      </c>
      <c r="AH40" s="124">
        <f>Bugs!C40*M40</f>
        <v>0</v>
      </c>
      <c r="AI40" s="97">
        <f>Bugs!C40*B40/2</f>
        <v>0</v>
      </c>
      <c r="AJ40" s="97">
        <f>Bugs!C40*N40/2</f>
        <v>0</v>
      </c>
      <c r="AK40" s="124">
        <f>Bugs!C40*C40/3</f>
        <v>0</v>
      </c>
      <c r="AL40" s="124">
        <f>Bugs!C40*O40/3</f>
        <v>0</v>
      </c>
      <c r="AM40" s="97">
        <f>Bugs!C40*D40/4</f>
        <v>0</v>
      </c>
      <c r="AN40" s="97">
        <f>Bugs!C40*P40/4</f>
        <v>0</v>
      </c>
      <c r="AO40" s="124">
        <f>Bugs!C40*E40/5</f>
        <v>0</v>
      </c>
      <c r="AP40" s="124">
        <f>Bugs!C40*Q40/5</f>
        <v>0</v>
      </c>
      <c r="AQ40" s="97">
        <f>Bugs!C40*F40/6</f>
        <v>0</v>
      </c>
      <c r="AR40" s="97">
        <f>Bugs!C40*R40/6</f>
        <v>0</v>
      </c>
      <c r="AS40" s="124">
        <f>Bugs!C40*G40/7</f>
        <v>0</v>
      </c>
      <c r="AT40" s="124">
        <f>Bugs!C40*S40/7</f>
        <v>0</v>
      </c>
      <c r="AU40" s="97">
        <f>Bugs!C40*H40/8</f>
        <v>0</v>
      </c>
      <c r="AV40" s="97">
        <f>Bugs!C40*T40/8</f>
        <v>0</v>
      </c>
      <c r="AW40" s="124">
        <f>Bugs!C40*I40/9</f>
        <v>0</v>
      </c>
      <c r="AX40" s="124">
        <f>Bugs!C40*U40/9</f>
        <v>0</v>
      </c>
      <c r="AY40" s="97">
        <f>Bugs!C40*J40/10</f>
        <v>0</v>
      </c>
      <c r="AZ40" s="97">
        <f>Bugs!C40*V40/10</f>
        <v>0</v>
      </c>
      <c r="BA40" s="124">
        <f>Bugs!C40*K40/11</f>
        <v>0</v>
      </c>
      <c r="BB40" s="124">
        <f>Bugs!C40*W40/11</f>
        <v>0</v>
      </c>
      <c r="BC40" s="97">
        <f>Bugs!C40*L40/12</f>
        <v>0</v>
      </c>
      <c r="BD40" s="102">
        <f>Bugs!C40*X40/12</f>
        <v>0</v>
      </c>
      <c r="BF40" s="69" t="s">
        <v>252</v>
      </c>
      <c r="BG40" s="35">
        <f>SUM(AW2:AW81)</f>
        <v>0</v>
      </c>
      <c r="BH40" s="44">
        <f>COUNTIF(I2:I81,9)-BG40</f>
        <v>51</v>
      </c>
    </row>
    <row r="41" spans="1:60" ht="15.75" customHeight="1" x14ac:dyDescent="0.25">
      <c r="A41" s="23"/>
      <c r="B41" s="20"/>
      <c r="C41" s="20"/>
      <c r="D41" s="20"/>
      <c r="E41" s="20"/>
      <c r="F41" s="20"/>
      <c r="G41" s="20"/>
      <c r="H41" s="20"/>
      <c r="I41" s="20">
        <v>9</v>
      </c>
      <c r="J41" s="20">
        <v>10</v>
      </c>
      <c r="K41" s="130">
        <v>11</v>
      </c>
      <c r="L41" s="135"/>
      <c r="M41" s="136"/>
      <c r="N41" s="133"/>
      <c r="O41" s="28">
        <v>3</v>
      </c>
      <c r="P41" s="28">
        <v>4</v>
      </c>
      <c r="Q41" s="28">
        <v>5</v>
      </c>
      <c r="R41" s="28"/>
      <c r="S41" s="28"/>
      <c r="T41" s="28"/>
      <c r="U41" s="28"/>
      <c r="V41" s="28"/>
      <c r="W41" s="28"/>
      <c r="X41" s="29"/>
      <c r="Y41" s="23">
        <f t="shared" ca="1" si="9"/>
        <v>0</v>
      </c>
      <c r="Z41" s="20">
        <f t="shared" ca="1" si="10"/>
        <v>0</v>
      </c>
      <c r="AA41" s="28">
        <f t="shared" ca="1" si="11"/>
        <v>1</v>
      </c>
      <c r="AB41" s="28">
        <f t="shared" ca="1" si="12"/>
        <v>0</v>
      </c>
      <c r="AC41" s="20">
        <f t="shared" ca="1" si="4"/>
        <v>0</v>
      </c>
      <c r="AD41" s="20">
        <f t="shared" ca="1" si="5"/>
        <v>0</v>
      </c>
      <c r="AE41" s="28">
        <f t="shared" ca="1" si="6"/>
        <v>1</v>
      </c>
      <c r="AF41" s="122">
        <f t="shared" ca="1" si="7"/>
        <v>-1</v>
      </c>
      <c r="AG41" s="127">
        <f>Bugs!C41*A41</f>
        <v>0</v>
      </c>
      <c r="AH41" s="124">
        <f>Bugs!C41*M41</f>
        <v>0</v>
      </c>
      <c r="AI41" s="97">
        <f>Bugs!C41*B41/2</f>
        <v>0</v>
      </c>
      <c r="AJ41" s="97">
        <f>Bugs!C41*N41/2</f>
        <v>0</v>
      </c>
      <c r="AK41" s="124">
        <f>Bugs!C41*C41/3</f>
        <v>0</v>
      </c>
      <c r="AL41" s="124">
        <f>Bugs!C41*O41/3</f>
        <v>0</v>
      </c>
      <c r="AM41" s="97">
        <f>Bugs!C41*D41/4</f>
        <v>0</v>
      </c>
      <c r="AN41" s="97">
        <f>Bugs!C41*P41/4</f>
        <v>0</v>
      </c>
      <c r="AO41" s="124">
        <f>Bugs!C41*E41/5</f>
        <v>0</v>
      </c>
      <c r="AP41" s="124">
        <f>Bugs!C41*Q41/5</f>
        <v>0</v>
      </c>
      <c r="AQ41" s="97">
        <f>Bugs!C41*F41/6</f>
        <v>0</v>
      </c>
      <c r="AR41" s="97">
        <f>Bugs!C41*R41/6</f>
        <v>0</v>
      </c>
      <c r="AS41" s="124">
        <f>Bugs!C41*G41/7</f>
        <v>0</v>
      </c>
      <c r="AT41" s="124">
        <f>Bugs!C41*S41/7</f>
        <v>0</v>
      </c>
      <c r="AU41" s="97">
        <f>Bugs!C41*H41/8</f>
        <v>0</v>
      </c>
      <c r="AV41" s="97">
        <f>Bugs!C41*T41/8</f>
        <v>0</v>
      </c>
      <c r="AW41" s="124">
        <f>Bugs!C41*I41/9</f>
        <v>0</v>
      </c>
      <c r="AX41" s="124">
        <f>Bugs!C41*U41/9</f>
        <v>0</v>
      </c>
      <c r="AY41" s="97">
        <f>Bugs!C41*J41/10</f>
        <v>0</v>
      </c>
      <c r="AZ41" s="97">
        <f>Bugs!C41*V41/10</f>
        <v>0</v>
      </c>
      <c r="BA41" s="124">
        <f>Bugs!C41*K41/11</f>
        <v>0</v>
      </c>
      <c r="BB41" s="124">
        <f>Bugs!C41*W41/11</f>
        <v>0</v>
      </c>
      <c r="BC41" s="97">
        <f>Bugs!C41*L41/12</f>
        <v>0</v>
      </c>
      <c r="BD41" s="102">
        <f>Bugs!C41*X41/12</f>
        <v>0</v>
      </c>
      <c r="BF41" s="69" t="s">
        <v>253</v>
      </c>
      <c r="BG41" s="35">
        <f>SUM(AY2:AY81)</f>
        <v>0</v>
      </c>
      <c r="BH41" s="44">
        <f>COUNTIF(J2:J81,10)-BG41</f>
        <v>34</v>
      </c>
    </row>
    <row r="42" spans="1:60" x14ac:dyDescent="0.25">
      <c r="A42" s="23"/>
      <c r="B42" s="20"/>
      <c r="C42" s="20"/>
      <c r="D42" s="20"/>
      <c r="E42" s="20"/>
      <c r="F42" s="20"/>
      <c r="G42" s="20"/>
      <c r="H42" s="20"/>
      <c r="I42" s="20">
        <v>9</v>
      </c>
      <c r="J42" s="20">
        <v>10</v>
      </c>
      <c r="K42" s="130"/>
      <c r="L42" s="135"/>
      <c r="M42" s="136"/>
      <c r="N42" s="133"/>
      <c r="O42" s="28">
        <v>3</v>
      </c>
      <c r="P42" s="28">
        <v>4</v>
      </c>
      <c r="Q42" s="28"/>
      <c r="R42" s="28"/>
      <c r="S42" s="28"/>
      <c r="T42" s="28"/>
      <c r="U42" s="28"/>
      <c r="V42" s="28"/>
      <c r="W42" s="28"/>
      <c r="X42" s="29"/>
      <c r="Y42" s="23">
        <f t="shared" ca="1" si="9"/>
        <v>0</v>
      </c>
      <c r="Z42" s="20">
        <f t="shared" ca="1" si="10"/>
        <v>0</v>
      </c>
      <c r="AA42" s="28">
        <f t="shared" ca="1" si="11"/>
        <v>0</v>
      </c>
      <c r="AB42" s="28">
        <f t="shared" ca="1" si="12"/>
        <v>0</v>
      </c>
      <c r="AC42" s="20">
        <f t="shared" ca="1" si="4"/>
        <v>0</v>
      </c>
      <c r="AD42" s="20">
        <f t="shared" ca="1" si="5"/>
        <v>0</v>
      </c>
      <c r="AE42" s="28">
        <f t="shared" ca="1" si="6"/>
        <v>0</v>
      </c>
      <c r="AF42" s="122">
        <f t="shared" ca="1" si="7"/>
        <v>0</v>
      </c>
      <c r="AG42" s="127">
        <f>Bugs!C42*A42</f>
        <v>0</v>
      </c>
      <c r="AH42" s="124">
        <f>Bugs!C42*M42</f>
        <v>0</v>
      </c>
      <c r="AI42" s="97">
        <f>Bugs!C42*B42/2</f>
        <v>0</v>
      </c>
      <c r="AJ42" s="97">
        <f>Bugs!C42*N42/2</f>
        <v>0</v>
      </c>
      <c r="AK42" s="124">
        <f>Bugs!C42*C42/3</f>
        <v>0</v>
      </c>
      <c r="AL42" s="124">
        <f>Bugs!C42*O42/3</f>
        <v>0</v>
      </c>
      <c r="AM42" s="97">
        <f>Bugs!C42*D42/4</f>
        <v>0</v>
      </c>
      <c r="AN42" s="97">
        <f>Bugs!C42*P42/4</f>
        <v>0</v>
      </c>
      <c r="AO42" s="124">
        <f>Bugs!C42*E42/5</f>
        <v>0</v>
      </c>
      <c r="AP42" s="124">
        <f>Bugs!C42*Q42/5</f>
        <v>0</v>
      </c>
      <c r="AQ42" s="97">
        <f>Bugs!C42*F42/6</f>
        <v>0</v>
      </c>
      <c r="AR42" s="97">
        <f>Bugs!C42*R42/6</f>
        <v>0</v>
      </c>
      <c r="AS42" s="124">
        <f>Bugs!C42*G42/7</f>
        <v>0</v>
      </c>
      <c r="AT42" s="124">
        <f>Bugs!C42*S42/7</f>
        <v>0</v>
      </c>
      <c r="AU42" s="97">
        <f>Bugs!C42*H42/8</f>
        <v>0</v>
      </c>
      <c r="AV42" s="97">
        <f>Bugs!C42*T42/8</f>
        <v>0</v>
      </c>
      <c r="AW42" s="124">
        <f>Bugs!C42*I42/9</f>
        <v>0</v>
      </c>
      <c r="AX42" s="124">
        <f>Bugs!C42*U42/9</f>
        <v>0</v>
      </c>
      <c r="AY42" s="97">
        <f>Bugs!C42*J42/10</f>
        <v>0</v>
      </c>
      <c r="AZ42" s="97">
        <f>Bugs!C42*V42/10</f>
        <v>0</v>
      </c>
      <c r="BA42" s="124">
        <f>Bugs!C42*K42/11</f>
        <v>0</v>
      </c>
      <c r="BB42" s="124">
        <f>Bugs!C42*W42/11</f>
        <v>0</v>
      </c>
      <c r="BC42" s="97">
        <f>Bugs!C42*L42/12</f>
        <v>0</v>
      </c>
      <c r="BD42" s="102">
        <f>Bugs!C42*X42/12</f>
        <v>0</v>
      </c>
      <c r="BF42" s="69" t="s">
        <v>254</v>
      </c>
      <c r="BG42" s="35">
        <f>SUM(BA2:BA81)</f>
        <v>0</v>
      </c>
      <c r="BH42" s="44">
        <f>COUNTIF(K2:K81,11)-BG42</f>
        <v>27</v>
      </c>
    </row>
    <row r="43" spans="1:60" ht="15.75" thickBot="1" x14ac:dyDescent="0.3">
      <c r="A43" s="23"/>
      <c r="B43" s="20">
        <v>2</v>
      </c>
      <c r="C43" s="20">
        <v>3</v>
      </c>
      <c r="D43" s="20">
        <v>4</v>
      </c>
      <c r="E43" s="20">
        <v>5</v>
      </c>
      <c r="F43" s="20">
        <v>6</v>
      </c>
      <c r="G43" s="20">
        <v>7</v>
      </c>
      <c r="H43" s="20">
        <v>8</v>
      </c>
      <c r="I43" s="20">
        <v>9</v>
      </c>
      <c r="J43" s="20">
        <v>10</v>
      </c>
      <c r="K43" s="130"/>
      <c r="L43" s="135"/>
      <c r="M43" s="136">
        <v>1</v>
      </c>
      <c r="N43" s="133">
        <v>2</v>
      </c>
      <c r="O43" s="28">
        <v>3</v>
      </c>
      <c r="P43" s="28">
        <v>4</v>
      </c>
      <c r="Q43" s="28"/>
      <c r="R43" s="28"/>
      <c r="S43" s="28"/>
      <c r="T43" s="28">
        <v>8</v>
      </c>
      <c r="U43" s="28">
        <v>9</v>
      </c>
      <c r="V43" s="28">
        <v>10</v>
      </c>
      <c r="W43" s="28">
        <v>11</v>
      </c>
      <c r="X43" s="29">
        <v>12</v>
      </c>
      <c r="Y43" s="23">
        <f t="shared" ca="1" si="9"/>
        <v>1</v>
      </c>
      <c r="Z43" s="20">
        <f t="shared" ca="1" si="10"/>
        <v>1</v>
      </c>
      <c r="AA43" s="28">
        <f t="shared" ca="1" si="11"/>
        <v>0</v>
      </c>
      <c r="AB43" s="28">
        <f t="shared" ca="1" si="12"/>
        <v>0</v>
      </c>
      <c r="AC43" s="20">
        <f t="shared" ca="1" si="4"/>
        <v>0</v>
      </c>
      <c r="AD43" s="20">
        <f t="shared" ca="1" si="5"/>
        <v>0</v>
      </c>
      <c r="AE43" s="28">
        <f t="shared" ca="1" si="6"/>
        <v>0</v>
      </c>
      <c r="AF43" s="122">
        <f t="shared" ca="1" si="7"/>
        <v>0</v>
      </c>
      <c r="AG43" s="127">
        <f>Bugs!C43*A43</f>
        <v>0</v>
      </c>
      <c r="AH43" s="124">
        <f>Bugs!C43*M43</f>
        <v>0</v>
      </c>
      <c r="AI43" s="97">
        <f>Bugs!C43*B43/2</f>
        <v>0</v>
      </c>
      <c r="AJ43" s="97">
        <f>Bugs!C43*N43/2</f>
        <v>0</v>
      </c>
      <c r="AK43" s="124">
        <f>Bugs!C43*C43/3</f>
        <v>0</v>
      </c>
      <c r="AL43" s="124">
        <f>Bugs!C43*O43/3</f>
        <v>0</v>
      </c>
      <c r="AM43" s="97">
        <f>Bugs!C43*D43/4</f>
        <v>0</v>
      </c>
      <c r="AN43" s="97">
        <f>Bugs!C43*P43/4</f>
        <v>0</v>
      </c>
      <c r="AO43" s="124">
        <f>Bugs!C43*E43/5</f>
        <v>0</v>
      </c>
      <c r="AP43" s="124">
        <f>Bugs!C43*Q43/5</f>
        <v>0</v>
      </c>
      <c r="AQ43" s="97">
        <f>Bugs!C43*F43/6</f>
        <v>0</v>
      </c>
      <c r="AR43" s="97">
        <f>Bugs!C43*R43/6</f>
        <v>0</v>
      </c>
      <c r="AS43" s="124">
        <f>Bugs!C43*G43/7</f>
        <v>0</v>
      </c>
      <c r="AT43" s="124">
        <f>Bugs!C43*S43/7</f>
        <v>0</v>
      </c>
      <c r="AU43" s="97">
        <f>Bugs!C43*H43/8</f>
        <v>0</v>
      </c>
      <c r="AV43" s="97">
        <f>Bugs!C43*T43/8</f>
        <v>0</v>
      </c>
      <c r="AW43" s="124">
        <f>Bugs!C43*I43/9</f>
        <v>0</v>
      </c>
      <c r="AX43" s="124">
        <f>Bugs!C43*U43/9</f>
        <v>0</v>
      </c>
      <c r="AY43" s="97">
        <f>Bugs!C43*J43/10</f>
        <v>0</v>
      </c>
      <c r="AZ43" s="97">
        <f>Bugs!C43*V43/10</f>
        <v>0</v>
      </c>
      <c r="BA43" s="124">
        <f>Bugs!C43*K43/11</f>
        <v>0</v>
      </c>
      <c r="BB43" s="124">
        <f>Bugs!C43*W43/11</f>
        <v>0</v>
      </c>
      <c r="BC43" s="97">
        <f>Bugs!C43*L43/12</f>
        <v>0</v>
      </c>
      <c r="BD43" s="102">
        <f>Bugs!C43*X43/12</f>
        <v>0</v>
      </c>
      <c r="BF43" s="84" t="s">
        <v>255</v>
      </c>
      <c r="BG43" s="85">
        <f>SUM(BC2:BC81)</f>
        <v>0</v>
      </c>
      <c r="BH43" s="86">
        <f>COUNTIF(L2:L81,12)-BG43</f>
        <v>20</v>
      </c>
    </row>
    <row r="44" spans="1:60" x14ac:dyDescent="0.25">
      <c r="A44" s="23"/>
      <c r="B44" s="20"/>
      <c r="C44" s="20"/>
      <c r="D44" s="20"/>
      <c r="E44" s="20"/>
      <c r="F44" s="20"/>
      <c r="G44" s="20">
        <v>7</v>
      </c>
      <c r="H44" s="20">
        <v>8</v>
      </c>
      <c r="I44" s="20">
        <v>9</v>
      </c>
      <c r="J44" s="20"/>
      <c r="K44" s="130"/>
      <c r="L44" s="135"/>
      <c r="M44" s="136">
        <v>1</v>
      </c>
      <c r="N44" s="133">
        <v>2</v>
      </c>
      <c r="O44" s="28">
        <v>3</v>
      </c>
      <c r="P44" s="28"/>
      <c r="Q44" s="28"/>
      <c r="R44" s="28"/>
      <c r="S44" s="28"/>
      <c r="T44" s="28"/>
      <c r="U44" s="28"/>
      <c r="V44" s="28"/>
      <c r="W44" s="28"/>
      <c r="X44" s="29"/>
      <c r="Y44" s="23">
        <f t="shared" ca="1" si="9"/>
        <v>0</v>
      </c>
      <c r="Z44" s="20">
        <f t="shared" ca="1" si="10"/>
        <v>0</v>
      </c>
      <c r="AA44" s="28">
        <f t="shared" ca="1" si="11"/>
        <v>0</v>
      </c>
      <c r="AB44" s="28">
        <f t="shared" ca="1" si="12"/>
        <v>0</v>
      </c>
      <c r="AC44" s="20">
        <f t="shared" ca="1" si="4"/>
        <v>0</v>
      </c>
      <c r="AD44" s="20">
        <f t="shared" ca="1" si="5"/>
        <v>0</v>
      </c>
      <c r="AE44" s="28">
        <f t="shared" ca="1" si="6"/>
        <v>0</v>
      </c>
      <c r="AF44" s="122">
        <f t="shared" ca="1" si="7"/>
        <v>0</v>
      </c>
      <c r="AG44" s="127">
        <f>Bugs!C44*A44</f>
        <v>0</v>
      </c>
      <c r="AH44" s="124">
        <f>Bugs!C44*M44</f>
        <v>0</v>
      </c>
      <c r="AI44" s="97">
        <f>Bugs!C44*B44/2</f>
        <v>0</v>
      </c>
      <c r="AJ44" s="97">
        <f>Bugs!C44*N44/2</f>
        <v>0</v>
      </c>
      <c r="AK44" s="124">
        <f>Bugs!C44*C44/3</f>
        <v>0</v>
      </c>
      <c r="AL44" s="124">
        <f>Bugs!C44*O44/3</f>
        <v>0</v>
      </c>
      <c r="AM44" s="97">
        <f>Bugs!C44*D44/4</f>
        <v>0</v>
      </c>
      <c r="AN44" s="97">
        <f>Bugs!C44*P44/4</f>
        <v>0</v>
      </c>
      <c r="AO44" s="124">
        <f>Bugs!C44*E44/5</f>
        <v>0</v>
      </c>
      <c r="AP44" s="124">
        <f>Bugs!C44*Q44/5</f>
        <v>0</v>
      </c>
      <c r="AQ44" s="97">
        <f>Bugs!C44*F44/6</f>
        <v>0</v>
      </c>
      <c r="AR44" s="97">
        <f>Bugs!C44*R44/6</f>
        <v>0</v>
      </c>
      <c r="AS44" s="124">
        <f>Bugs!C44*G44/7</f>
        <v>0</v>
      </c>
      <c r="AT44" s="124">
        <f>Bugs!C44*S44/7</f>
        <v>0</v>
      </c>
      <c r="AU44" s="97">
        <f>Bugs!C44*H44/8</f>
        <v>0</v>
      </c>
      <c r="AV44" s="97">
        <f>Bugs!C44*T44/8</f>
        <v>0</v>
      </c>
      <c r="AW44" s="124">
        <f>Bugs!C44*I44/9</f>
        <v>0</v>
      </c>
      <c r="AX44" s="124">
        <f>Bugs!C44*U44/9</f>
        <v>0</v>
      </c>
      <c r="AY44" s="97">
        <f>Bugs!C44*J44/10</f>
        <v>0</v>
      </c>
      <c r="AZ44" s="97">
        <f>Bugs!C44*V44/10</f>
        <v>0</v>
      </c>
      <c r="BA44" s="124">
        <f>Bugs!C44*K44/11</f>
        <v>0</v>
      </c>
      <c r="BB44" s="124">
        <f>Bugs!C44*W44/11</f>
        <v>0</v>
      </c>
      <c r="BC44" s="97">
        <f>Bugs!C44*L44/12</f>
        <v>0</v>
      </c>
      <c r="BD44" s="102">
        <f>Bugs!C44*X44/12</f>
        <v>0</v>
      </c>
      <c r="BF44" s="87" t="s">
        <v>244</v>
      </c>
      <c r="BG44" s="88">
        <f>SUM(AH2:AH81)</f>
        <v>0</v>
      </c>
      <c r="BH44" s="89">
        <f>COUNTIF(M2:M81,1)-BG44</f>
        <v>62</v>
      </c>
    </row>
    <row r="45" spans="1:60" x14ac:dyDescent="0.25">
      <c r="A45" s="23">
        <v>1</v>
      </c>
      <c r="B45" s="20">
        <v>2</v>
      </c>
      <c r="C45" s="20">
        <v>3</v>
      </c>
      <c r="D45" s="20">
        <v>4</v>
      </c>
      <c r="E45" s="20">
        <v>5</v>
      </c>
      <c r="F45" s="20">
        <v>6</v>
      </c>
      <c r="G45" s="20">
        <v>7</v>
      </c>
      <c r="H45" s="20">
        <v>8</v>
      </c>
      <c r="I45" s="20">
        <v>9</v>
      </c>
      <c r="J45" s="20">
        <v>10</v>
      </c>
      <c r="K45" s="130">
        <v>11</v>
      </c>
      <c r="L45" s="135">
        <v>12</v>
      </c>
      <c r="M45" s="136">
        <v>1</v>
      </c>
      <c r="N45" s="133">
        <v>2</v>
      </c>
      <c r="O45" s="28">
        <v>3</v>
      </c>
      <c r="P45" s="28">
        <v>4</v>
      </c>
      <c r="Q45" s="28">
        <v>5</v>
      </c>
      <c r="R45" s="28">
        <v>6</v>
      </c>
      <c r="S45" s="28">
        <v>7</v>
      </c>
      <c r="T45" s="28">
        <v>8</v>
      </c>
      <c r="U45" s="28">
        <v>9</v>
      </c>
      <c r="V45" s="28">
        <v>10</v>
      </c>
      <c r="W45" s="28">
        <v>11</v>
      </c>
      <c r="X45" s="29">
        <v>12</v>
      </c>
      <c r="Y45" s="23">
        <f t="shared" ca="1" si="9"/>
        <v>1</v>
      </c>
      <c r="Z45" s="20">
        <f t="shared" ca="1" si="10"/>
        <v>1</v>
      </c>
      <c r="AA45" s="28">
        <f t="shared" ca="1" si="11"/>
        <v>1</v>
      </c>
      <c r="AB45" s="28">
        <f t="shared" ca="1" si="12"/>
        <v>1</v>
      </c>
      <c r="AC45" s="20">
        <f t="shared" ca="1" si="4"/>
        <v>0</v>
      </c>
      <c r="AD45" s="20">
        <f t="shared" ca="1" si="5"/>
        <v>0</v>
      </c>
      <c r="AE45" s="28">
        <f t="shared" ca="1" si="6"/>
        <v>0</v>
      </c>
      <c r="AF45" s="122">
        <f t="shared" ca="1" si="7"/>
        <v>0</v>
      </c>
      <c r="AG45" s="127">
        <f>Bugs!C45*A45</f>
        <v>0</v>
      </c>
      <c r="AH45" s="124">
        <f>Bugs!C45*M45</f>
        <v>0</v>
      </c>
      <c r="AI45" s="97">
        <f>Bugs!C45*B45/2</f>
        <v>0</v>
      </c>
      <c r="AJ45" s="97">
        <f>Bugs!C45*N45/2</f>
        <v>0</v>
      </c>
      <c r="AK45" s="124">
        <f>Bugs!C45*C45/3</f>
        <v>0</v>
      </c>
      <c r="AL45" s="124">
        <f>Bugs!C45*O45/3</f>
        <v>0</v>
      </c>
      <c r="AM45" s="97">
        <f>Bugs!C45*D45/4</f>
        <v>0</v>
      </c>
      <c r="AN45" s="97">
        <f>Bugs!C45*P45/4</f>
        <v>0</v>
      </c>
      <c r="AO45" s="124">
        <f>Bugs!C45*E45/5</f>
        <v>0</v>
      </c>
      <c r="AP45" s="124">
        <f>Bugs!C45*Q45/5</f>
        <v>0</v>
      </c>
      <c r="AQ45" s="97">
        <f>Bugs!C45*F45/6</f>
        <v>0</v>
      </c>
      <c r="AR45" s="97">
        <f>Bugs!C45*R45/6</f>
        <v>0</v>
      </c>
      <c r="AS45" s="124">
        <f>Bugs!C45*G45/7</f>
        <v>0</v>
      </c>
      <c r="AT45" s="124">
        <f>Bugs!C45*S45/7</f>
        <v>0</v>
      </c>
      <c r="AU45" s="97">
        <f>Bugs!C45*H45/8</f>
        <v>0</v>
      </c>
      <c r="AV45" s="97">
        <f>Bugs!C45*T45/8</f>
        <v>0</v>
      </c>
      <c r="AW45" s="124">
        <f>Bugs!C45*I45/9</f>
        <v>0</v>
      </c>
      <c r="AX45" s="124">
        <f>Bugs!C45*U45/9</f>
        <v>0</v>
      </c>
      <c r="AY45" s="97">
        <f>Bugs!C45*J45/10</f>
        <v>0</v>
      </c>
      <c r="AZ45" s="97">
        <f>Bugs!C45*V45/10</f>
        <v>0</v>
      </c>
      <c r="BA45" s="124">
        <f>Bugs!C45*K45/11</f>
        <v>0</v>
      </c>
      <c r="BB45" s="124">
        <f>Bugs!C45*W45/11</f>
        <v>0</v>
      </c>
      <c r="BC45" s="97">
        <f>Bugs!C45*L45/12</f>
        <v>0</v>
      </c>
      <c r="BD45" s="102">
        <f>Bugs!C45*X45/12</f>
        <v>0</v>
      </c>
      <c r="BF45" s="90" t="s">
        <v>245</v>
      </c>
      <c r="BG45" s="41">
        <f>SUM(AJ2:AJ81)</f>
        <v>0</v>
      </c>
      <c r="BH45" s="91">
        <f>COUNTIF(N2:N81,2)-BG45</f>
        <v>63</v>
      </c>
    </row>
    <row r="46" spans="1:60" x14ac:dyDescent="0.25">
      <c r="A46" s="23">
        <v>1</v>
      </c>
      <c r="B46" s="20">
        <v>2</v>
      </c>
      <c r="C46" s="20">
        <v>3</v>
      </c>
      <c r="D46" s="20">
        <v>4</v>
      </c>
      <c r="E46" s="20"/>
      <c r="F46" s="20"/>
      <c r="G46" s="20"/>
      <c r="H46" s="20"/>
      <c r="I46" s="20"/>
      <c r="J46" s="20"/>
      <c r="K46" s="130">
        <v>11</v>
      </c>
      <c r="L46" s="135">
        <v>12</v>
      </c>
      <c r="M46" s="136"/>
      <c r="N46" s="133"/>
      <c r="O46" s="28"/>
      <c r="P46" s="28"/>
      <c r="Q46" s="28">
        <v>5</v>
      </c>
      <c r="R46" s="28">
        <v>6</v>
      </c>
      <c r="S46" s="28">
        <v>7</v>
      </c>
      <c r="T46" s="28">
        <v>8</v>
      </c>
      <c r="U46" s="28">
        <v>9</v>
      </c>
      <c r="V46" s="28">
        <v>10</v>
      </c>
      <c r="W46" s="28"/>
      <c r="X46" s="29"/>
      <c r="Y46" s="23">
        <f t="shared" ca="1" si="9"/>
        <v>0</v>
      </c>
      <c r="Z46" s="20">
        <f t="shared" ca="1" si="10"/>
        <v>0</v>
      </c>
      <c r="AA46" s="28">
        <f t="shared" ca="1" si="11"/>
        <v>1</v>
      </c>
      <c r="AB46" s="28">
        <f t="shared" ca="1" si="12"/>
        <v>1</v>
      </c>
      <c r="AC46" s="20">
        <f t="shared" ca="1" si="4"/>
        <v>0</v>
      </c>
      <c r="AD46" s="20">
        <f t="shared" ca="1" si="5"/>
        <v>0</v>
      </c>
      <c r="AE46" s="28">
        <f t="shared" ca="1" si="6"/>
        <v>0</v>
      </c>
      <c r="AF46" s="122">
        <f t="shared" ca="1" si="7"/>
        <v>0</v>
      </c>
      <c r="AG46" s="127">
        <f>Bugs!C46*A46</f>
        <v>0</v>
      </c>
      <c r="AH46" s="124">
        <f>Bugs!C46*M46</f>
        <v>0</v>
      </c>
      <c r="AI46" s="97">
        <f>Bugs!C46*B46/2</f>
        <v>0</v>
      </c>
      <c r="AJ46" s="97">
        <f>Bugs!C46*N46/2</f>
        <v>0</v>
      </c>
      <c r="AK46" s="124">
        <f>Bugs!C46*C46/3</f>
        <v>0</v>
      </c>
      <c r="AL46" s="124">
        <f>Bugs!C46*O46/3</f>
        <v>0</v>
      </c>
      <c r="AM46" s="97">
        <f>Bugs!C46*D46/4</f>
        <v>0</v>
      </c>
      <c r="AN46" s="97">
        <f>Bugs!C46*P46/4</f>
        <v>0</v>
      </c>
      <c r="AO46" s="124">
        <f>Bugs!C46*E46/5</f>
        <v>0</v>
      </c>
      <c r="AP46" s="124">
        <f>Bugs!C46*Q46/5</f>
        <v>0</v>
      </c>
      <c r="AQ46" s="97">
        <f>Bugs!C46*F46/6</f>
        <v>0</v>
      </c>
      <c r="AR46" s="97">
        <f>Bugs!C46*R46/6</f>
        <v>0</v>
      </c>
      <c r="AS46" s="124">
        <f>Bugs!C46*G46/7</f>
        <v>0</v>
      </c>
      <c r="AT46" s="124">
        <f>Bugs!C46*S46/7</f>
        <v>0</v>
      </c>
      <c r="AU46" s="97">
        <f>Bugs!C46*H46/8</f>
        <v>0</v>
      </c>
      <c r="AV46" s="97">
        <f>Bugs!C46*T46/8</f>
        <v>0</v>
      </c>
      <c r="AW46" s="124">
        <f>Bugs!C46*I46/9</f>
        <v>0</v>
      </c>
      <c r="AX46" s="124">
        <f>Bugs!C46*U46/9</f>
        <v>0</v>
      </c>
      <c r="AY46" s="97">
        <f>Bugs!C46*J46/10</f>
        <v>0</v>
      </c>
      <c r="AZ46" s="97">
        <f>Bugs!C46*V46/10</f>
        <v>0</v>
      </c>
      <c r="BA46" s="124">
        <f>Bugs!C46*K46/11</f>
        <v>0</v>
      </c>
      <c r="BB46" s="124">
        <f>Bugs!C46*W46/11</f>
        <v>0</v>
      </c>
      <c r="BC46" s="97">
        <f>Bugs!C46*L46/12</f>
        <v>0</v>
      </c>
      <c r="BD46" s="102">
        <f>Bugs!C46*X46/12</f>
        <v>0</v>
      </c>
      <c r="BF46" s="90" t="s">
        <v>246</v>
      </c>
      <c r="BG46" s="41">
        <f>SUM(AL2:AL81)</f>
        <v>0</v>
      </c>
      <c r="BH46" s="91">
        <f>COUNTIF(O2:O81,3)-BG46</f>
        <v>51</v>
      </c>
    </row>
    <row r="47" spans="1:60" x14ac:dyDescent="0.25">
      <c r="A47" s="23"/>
      <c r="B47" s="20"/>
      <c r="C47" s="20"/>
      <c r="D47" s="20"/>
      <c r="E47" s="20">
        <v>5</v>
      </c>
      <c r="F47" s="20">
        <v>6</v>
      </c>
      <c r="G47" s="20">
        <v>7</v>
      </c>
      <c r="H47" s="20">
        <v>8</v>
      </c>
      <c r="I47" s="20">
        <v>9</v>
      </c>
      <c r="J47" s="20">
        <v>10</v>
      </c>
      <c r="K47" s="130"/>
      <c r="L47" s="135"/>
      <c r="M47" s="136">
        <v>1</v>
      </c>
      <c r="N47" s="133">
        <v>2</v>
      </c>
      <c r="O47" s="28">
        <v>3</v>
      </c>
      <c r="P47" s="28">
        <v>4</v>
      </c>
      <c r="Q47" s="28"/>
      <c r="R47" s="28"/>
      <c r="S47" s="28"/>
      <c r="T47" s="28"/>
      <c r="U47" s="28"/>
      <c r="V47" s="28"/>
      <c r="W47" s="28">
        <v>11</v>
      </c>
      <c r="X47" s="29">
        <v>12</v>
      </c>
      <c r="Y47" s="23">
        <f t="shared" ca="1" si="9"/>
        <v>1</v>
      </c>
      <c r="Z47" s="20">
        <f t="shared" ca="1" si="10"/>
        <v>1</v>
      </c>
      <c r="AA47" s="28">
        <f t="shared" ca="1" si="11"/>
        <v>0</v>
      </c>
      <c r="AB47" s="28">
        <f t="shared" ca="1" si="12"/>
        <v>0</v>
      </c>
      <c r="AC47" s="20">
        <f t="shared" ca="1" si="4"/>
        <v>0</v>
      </c>
      <c r="AD47" s="20">
        <f t="shared" ca="1" si="5"/>
        <v>0</v>
      </c>
      <c r="AE47" s="28">
        <f t="shared" ca="1" si="6"/>
        <v>0</v>
      </c>
      <c r="AF47" s="122">
        <f t="shared" ca="1" si="7"/>
        <v>0</v>
      </c>
      <c r="AG47" s="127">
        <f>Bugs!C47*A47</f>
        <v>0</v>
      </c>
      <c r="AH47" s="124">
        <f>Bugs!C47*M47</f>
        <v>0</v>
      </c>
      <c r="AI47" s="97">
        <f>Bugs!C47*B47/2</f>
        <v>0</v>
      </c>
      <c r="AJ47" s="97">
        <f>Bugs!C47*N47/2</f>
        <v>0</v>
      </c>
      <c r="AK47" s="124">
        <f>Bugs!C47*C47/3</f>
        <v>0</v>
      </c>
      <c r="AL47" s="124">
        <f>Bugs!C47*O47/3</f>
        <v>0</v>
      </c>
      <c r="AM47" s="97">
        <f>Bugs!C47*D47/4</f>
        <v>0</v>
      </c>
      <c r="AN47" s="97">
        <f>Bugs!C47*P47/4</f>
        <v>0</v>
      </c>
      <c r="AO47" s="124">
        <f>Bugs!C47*E47/5</f>
        <v>0</v>
      </c>
      <c r="AP47" s="124">
        <f>Bugs!C47*Q47/5</f>
        <v>0</v>
      </c>
      <c r="AQ47" s="97">
        <f>Bugs!C47*F47/6</f>
        <v>0</v>
      </c>
      <c r="AR47" s="97">
        <f>Bugs!C47*R47/6</f>
        <v>0</v>
      </c>
      <c r="AS47" s="124">
        <f>Bugs!C47*G47/7</f>
        <v>0</v>
      </c>
      <c r="AT47" s="124">
        <f>Bugs!C47*S47/7</f>
        <v>0</v>
      </c>
      <c r="AU47" s="97">
        <f>Bugs!C47*H47/8</f>
        <v>0</v>
      </c>
      <c r="AV47" s="97">
        <f>Bugs!C47*T47/8</f>
        <v>0</v>
      </c>
      <c r="AW47" s="124">
        <f>Bugs!C47*I47/9</f>
        <v>0</v>
      </c>
      <c r="AX47" s="124">
        <f>Bugs!C47*U47/9</f>
        <v>0</v>
      </c>
      <c r="AY47" s="97">
        <f>Bugs!C47*J47/10</f>
        <v>0</v>
      </c>
      <c r="AZ47" s="97">
        <f>Bugs!C47*V47/10</f>
        <v>0</v>
      </c>
      <c r="BA47" s="124">
        <f>Bugs!C47*K47/11</f>
        <v>0</v>
      </c>
      <c r="BB47" s="124">
        <f>Bugs!C47*W47/11</f>
        <v>0</v>
      </c>
      <c r="BC47" s="97">
        <f>Bugs!C47*L47/12</f>
        <v>0</v>
      </c>
      <c r="BD47" s="102">
        <f>Bugs!C47*X47/12</f>
        <v>0</v>
      </c>
      <c r="BF47" s="90" t="s">
        <v>247</v>
      </c>
      <c r="BG47" s="41">
        <f>SUM(AN2:AN81)</f>
        <v>0</v>
      </c>
      <c r="BH47" s="91">
        <f>COUNTIF(P2:P81,4)-BG47</f>
        <v>34</v>
      </c>
    </row>
    <row r="48" spans="1:60" x14ac:dyDescent="0.25">
      <c r="A48" s="23"/>
      <c r="B48" s="20"/>
      <c r="C48" s="20">
        <v>3</v>
      </c>
      <c r="D48" s="20">
        <v>4</v>
      </c>
      <c r="E48" s="20">
        <v>5</v>
      </c>
      <c r="F48" s="20">
        <v>6</v>
      </c>
      <c r="G48" s="20">
        <v>7</v>
      </c>
      <c r="H48" s="20">
        <v>8</v>
      </c>
      <c r="I48" s="20">
        <v>9</v>
      </c>
      <c r="J48" s="20">
        <v>10</v>
      </c>
      <c r="K48" s="130">
        <v>11</v>
      </c>
      <c r="L48" s="135"/>
      <c r="M48" s="136">
        <v>1</v>
      </c>
      <c r="N48" s="133">
        <v>2</v>
      </c>
      <c r="O48" s="28">
        <v>3</v>
      </c>
      <c r="P48" s="28">
        <v>4</v>
      </c>
      <c r="Q48" s="28">
        <v>5</v>
      </c>
      <c r="R48" s="28"/>
      <c r="S48" s="28"/>
      <c r="T48" s="28"/>
      <c r="U48" s="28">
        <v>9</v>
      </c>
      <c r="V48" s="28">
        <v>10</v>
      </c>
      <c r="W48" s="28">
        <v>11</v>
      </c>
      <c r="X48" s="29">
        <v>12</v>
      </c>
      <c r="Y48" s="23">
        <f t="shared" ca="1" si="9"/>
        <v>1</v>
      </c>
      <c r="Z48" s="20">
        <f t="shared" ca="1" si="10"/>
        <v>1</v>
      </c>
      <c r="AA48" s="28">
        <f t="shared" ca="1" si="11"/>
        <v>1</v>
      </c>
      <c r="AB48" s="28">
        <f t="shared" ca="1" si="12"/>
        <v>0</v>
      </c>
      <c r="AC48" s="20">
        <f t="shared" ca="1" si="4"/>
        <v>0</v>
      </c>
      <c r="AD48" s="20">
        <f t="shared" ca="1" si="5"/>
        <v>0</v>
      </c>
      <c r="AE48" s="28">
        <f t="shared" ca="1" si="6"/>
        <v>1</v>
      </c>
      <c r="AF48" s="122">
        <f t="shared" ca="1" si="7"/>
        <v>-1</v>
      </c>
      <c r="AG48" s="127">
        <f>Bugs!C48*A48</f>
        <v>0</v>
      </c>
      <c r="AH48" s="124">
        <f>Bugs!C48*M48</f>
        <v>0</v>
      </c>
      <c r="AI48" s="97">
        <f>Bugs!C48*B48/2</f>
        <v>0</v>
      </c>
      <c r="AJ48" s="97">
        <f>Bugs!C48*N48/2</f>
        <v>0</v>
      </c>
      <c r="AK48" s="124">
        <f>Bugs!C48*C48/3</f>
        <v>0</v>
      </c>
      <c r="AL48" s="124">
        <f>Bugs!C48*O48/3</f>
        <v>0</v>
      </c>
      <c r="AM48" s="97">
        <f>Bugs!C48*D48/4</f>
        <v>0</v>
      </c>
      <c r="AN48" s="97">
        <f>Bugs!C48*P48/4</f>
        <v>0</v>
      </c>
      <c r="AO48" s="124">
        <f>Bugs!C48*E48/5</f>
        <v>0</v>
      </c>
      <c r="AP48" s="124">
        <f>Bugs!C48*Q48/5</f>
        <v>0</v>
      </c>
      <c r="AQ48" s="97">
        <f>Bugs!C48*F48/6</f>
        <v>0</v>
      </c>
      <c r="AR48" s="97">
        <f>Bugs!C48*R48/6</f>
        <v>0</v>
      </c>
      <c r="AS48" s="124">
        <f>Bugs!C48*G48/7</f>
        <v>0</v>
      </c>
      <c r="AT48" s="124">
        <f>Bugs!C48*S48/7</f>
        <v>0</v>
      </c>
      <c r="AU48" s="97">
        <f>Bugs!C48*H48/8</f>
        <v>0</v>
      </c>
      <c r="AV48" s="97">
        <f>Bugs!C48*T48/8</f>
        <v>0</v>
      </c>
      <c r="AW48" s="124">
        <f>Bugs!C48*I48/9</f>
        <v>0</v>
      </c>
      <c r="AX48" s="124">
        <f>Bugs!C48*U48/9</f>
        <v>0</v>
      </c>
      <c r="AY48" s="97">
        <f>Bugs!C48*J48/10</f>
        <v>0</v>
      </c>
      <c r="AZ48" s="97">
        <f>Bugs!C48*V48/10</f>
        <v>0</v>
      </c>
      <c r="BA48" s="124">
        <f>Bugs!C48*K48/11</f>
        <v>0</v>
      </c>
      <c r="BB48" s="124">
        <f>Bugs!C48*W48/11</f>
        <v>0</v>
      </c>
      <c r="BC48" s="97">
        <f>Bugs!C48*L48/12</f>
        <v>0</v>
      </c>
      <c r="BD48" s="102">
        <f>Bugs!C48*X48/12</f>
        <v>0</v>
      </c>
      <c r="BF48" s="90" t="s">
        <v>248</v>
      </c>
      <c r="BG48" s="41">
        <f>SUM(AP2:AP81)</f>
        <v>0</v>
      </c>
      <c r="BH48" s="91">
        <f>COUNTIF(Q2:Q81,5)-BG48</f>
        <v>27</v>
      </c>
    </row>
    <row r="49" spans="1:60" x14ac:dyDescent="0.25">
      <c r="A49" s="23"/>
      <c r="B49" s="20"/>
      <c r="C49" s="20">
        <v>3</v>
      </c>
      <c r="D49" s="20">
        <v>4</v>
      </c>
      <c r="E49" s="20">
        <v>5</v>
      </c>
      <c r="F49" s="20">
        <v>6</v>
      </c>
      <c r="G49" s="20">
        <v>7</v>
      </c>
      <c r="H49" s="20">
        <v>8</v>
      </c>
      <c r="I49" s="20">
        <v>9</v>
      </c>
      <c r="J49" s="20">
        <v>10</v>
      </c>
      <c r="K49" s="130">
        <v>11</v>
      </c>
      <c r="L49" s="135"/>
      <c r="M49" s="136">
        <v>1</v>
      </c>
      <c r="N49" s="133">
        <v>2</v>
      </c>
      <c r="O49" s="28">
        <v>3</v>
      </c>
      <c r="P49" s="28">
        <v>4</v>
      </c>
      <c r="Q49" s="28">
        <v>5</v>
      </c>
      <c r="R49" s="28"/>
      <c r="S49" s="28"/>
      <c r="T49" s="28"/>
      <c r="U49" s="28">
        <v>9</v>
      </c>
      <c r="V49" s="28">
        <v>10</v>
      </c>
      <c r="W49" s="28">
        <v>11</v>
      </c>
      <c r="X49" s="29">
        <v>12</v>
      </c>
      <c r="Y49" s="23">
        <f t="shared" ca="1" si="9"/>
        <v>1</v>
      </c>
      <c r="Z49" s="20">
        <f t="shared" ca="1" si="10"/>
        <v>1</v>
      </c>
      <c r="AA49" s="28">
        <f t="shared" ca="1" si="11"/>
        <v>1</v>
      </c>
      <c r="AB49" s="28">
        <f t="shared" ca="1" si="12"/>
        <v>0</v>
      </c>
      <c r="AC49" s="20">
        <f t="shared" ca="1" si="4"/>
        <v>0</v>
      </c>
      <c r="AD49" s="20">
        <f t="shared" ca="1" si="5"/>
        <v>0</v>
      </c>
      <c r="AE49" s="28">
        <f t="shared" ca="1" si="6"/>
        <v>1</v>
      </c>
      <c r="AF49" s="122">
        <f t="shared" ca="1" si="7"/>
        <v>-1</v>
      </c>
      <c r="AG49" s="127">
        <f>Bugs!C49*A49</f>
        <v>0</v>
      </c>
      <c r="AH49" s="124">
        <f>Bugs!C49*M49</f>
        <v>0</v>
      </c>
      <c r="AI49" s="97">
        <f>Bugs!C49*B49/2</f>
        <v>0</v>
      </c>
      <c r="AJ49" s="97">
        <f>Bugs!C49*N49/2</f>
        <v>0</v>
      </c>
      <c r="AK49" s="124">
        <f>Bugs!C49*C49/3</f>
        <v>0</v>
      </c>
      <c r="AL49" s="124">
        <f>Bugs!C49*O49/3</f>
        <v>0</v>
      </c>
      <c r="AM49" s="97">
        <f>Bugs!C49*D49/4</f>
        <v>0</v>
      </c>
      <c r="AN49" s="97">
        <f>Bugs!C49*P49/4</f>
        <v>0</v>
      </c>
      <c r="AO49" s="124">
        <f>Bugs!C49*E49/5</f>
        <v>0</v>
      </c>
      <c r="AP49" s="124">
        <f>Bugs!C49*Q49/5</f>
        <v>0</v>
      </c>
      <c r="AQ49" s="97">
        <f>Bugs!C49*F49/6</f>
        <v>0</v>
      </c>
      <c r="AR49" s="97">
        <f>Bugs!C49*R49/6</f>
        <v>0</v>
      </c>
      <c r="AS49" s="124">
        <f>Bugs!C49*G49/7</f>
        <v>0</v>
      </c>
      <c r="AT49" s="124">
        <f>Bugs!C49*S49/7</f>
        <v>0</v>
      </c>
      <c r="AU49" s="97">
        <f>Bugs!C49*H49/8</f>
        <v>0</v>
      </c>
      <c r="AV49" s="97">
        <f>Bugs!C49*T49/8</f>
        <v>0</v>
      </c>
      <c r="AW49" s="124">
        <f>Bugs!C49*I49/9</f>
        <v>0</v>
      </c>
      <c r="AX49" s="124">
        <f>Bugs!C49*U49/9</f>
        <v>0</v>
      </c>
      <c r="AY49" s="97">
        <f>Bugs!C49*J49/10</f>
        <v>0</v>
      </c>
      <c r="AZ49" s="97">
        <f>Bugs!C49*V49/10</f>
        <v>0</v>
      </c>
      <c r="BA49" s="124">
        <f>Bugs!C49*K49/11</f>
        <v>0</v>
      </c>
      <c r="BB49" s="124">
        <f>Bugs!C49*W49/11</f>
        <v>0</v>
      </c>
      <c r="BC49" s="97">
        <f>Bugs!C49*L49/12</f>
        <v>0</v>
      </c>
      <c r="BD49" s="102">
        <f>Bugs!C49*X49/12</f>
        <v>0</v>
      </c>
      <c r="BF49" s="90" t="s">
        <v>249</v>
      </c>
      <c r="BG49" s="41">
        <f>SUM(AR2:AR81)</f>
        <v>0</v>
      </c>
      <c r="BH49" s="91">
        <f>COUNTIF(R2:R81,6)-BG49</f>
        <v>20</v>
      </c>
    </row>
    <row r="50" spans="1:60" x14ac:dyDescent="0.25">
      <c r="A50" s="23"/>
      <c r="B50" s="20"/>
      <c r="C50" s="20">
        <v>3</v>
      </c>
      <c r="D50" s="20">
        <v>4</v>
      </c>
      <c r="E50" s="20">
        <v>5</v>
      </c>
      <c r="F50" s="20">
        <v>6</v>
      </c>
      <c r="G50" s="20">
        <v>7</v>
      </c>
      <c r="H50" s="20"/>
      <c r="I50" s="20"/>
      <c r="J50" s="20"/>
      <c r="K50" s="130"/>
      <c r="L50" s="135"/>
      <c r="M50" s="136">
        <v>1</v>
      </c>
      <c r="N50" s="133"/>
      <c r="O50" s="28"/>
      <c r="P50" s="28"/>
      <c r="Q50" s="28"/>
      <c r="R50" s="28"/>
      <c r="S50" s="28"/>
      <c r="T50" s="28"/>
      <c r="U50" s="28">
        <v>9</v>
      </c>
      <c r="V50" s="28">
        <v>10</v>
      </c>
      <c r="W50" s="28">
        <v>11</v>
      </c>
      <c r="X50" s="29">
        <v>12</v>
      </c>
      <c r="Y50" s="23">
        <f t="shared" ca="1" si="9"/>
        <v>1</v>
      </c>
      <c r="Z50" s="20">
        <f t="shared" ca="1" si="10"/>
        <v>1</v>
      </c>
      <c r="AA50" s="28">
        <f t="shared" ca="1" si="11"/>
        <v>0</v>
      </c>
      <c r="AB50" s="28">
        <f t="shared" ca="1" si="12"/>
        <v>0</v>
      </c>
      <c r="AC50" s="20">
        <f t="shared" ca="1" si="4"/>
        <v>0</v>
      </c>
      <c r="AD50" s="20">
        <f t="shared" ca="1" si="5"/>
        <v>0</v>
      </c>
      <c r="AE50" s="28">
        <f t="shared" ca="1" si="6"/>
        <v>0</v>
      </c>
      <c r="AF50" s="122">
        <f t="shared" ca="1" si="7"/>
        <v>0</v>
      </c>
      <c r="AG50" s="127">
        <f>Bugs!C50*A50</f>
        <v>0</v>
      </c>
      <c r="AH50" s="124">
        <f>Bugs!C50*M50</f>
        <v>0</v>
      </c>
      <c r="AI50" s="97">
        <f>Bugs!C50*B50/2</f>
        <v>0</v>
      </c>
      <c r="AJ50" s="97">
        <f>Bugs!C50*N50/2</f>
        <v>0</v>
      </c>
      <c r="AK50" s="124">
        <f>Bugs!C50*C50/3</f>
        <v>0</v>
      </c>
      <c r="AL50" s="124">
        <f>Bugs!C50*O50/3</f>
        <v>0</v>
      </c>
      <c r="AM50" s="97">
        <f>Bugs!C50*D50/4</f>
        <v>0</v>
      </c>
      <c r="AN50" s="97">
        <f>Bugs!C50*P50/4</f>
        <v>0</v>
      </c>
      <c r="AO50" s="124">
        <f>Bugs!C50*E50/5</f>
        <v>0</v>
      </c>
      <c r="AP50" s="124">
        <f>Bugs!C50*Q50/5</f>
        <v>0</v>
      </c>
      <c r="AQ50" s="97">
        <f>Bugs!C50*F50/6</f>
        <v>0</v>
      </c>
      <c r="AR50" s="97">
        <f>Bugs!C50*R50/6</f>
        <v>0</v>
      </c>
      <c r="AS50" s="124">
        <f>Bugs!C50*G50/7</f>
        <v>0</v>
      </c>
      <c r="AT50" s="124">
        <f>Bugs!C50*S50/7</f>
        <v>0</v>
      </c>
      <c r="AU50" s="97">
        <f>Bugs!C50*H50/8</f>
        <v>0</v>
      </c>
      <c r="AV50" s="97">
        <f>Bugs!C50*T50/8</f>
        <v>0</v>
      </c>
      <c r="AW50" s="124">
        <f>Bugs!C50*I50/9</f>
        <v>0</v>
      </c>
      <c r="AX50" s="124">
        <f>Bugs!C50*U50/9</f>
        <v>0</v>
      </c>
      <c r="AY50" s="97">
        <f>Bugs!C50*J50/10</f>
        <v>0</v>
      </c>
      <c r="AZ50" s="97">
        <f>Bugs!C50*V50/10</f>
        <v>0</v>
      </c>
      <c r="BA50" s="124">
        <f>Bugs!C50*K50/11</f>
        <v>0</v>
      </c>
      <c r="BB50" s="124">
        <f>Bugs!C50*W50/11</f>
        <v>0</v>
      </c>
      <c r="BC50" s="97">
        <f>Bugs!C50*L50/12</f>
        <v>0</v>
      </c>
      <c r="BD50" s="102">
        <f>Bugs!C50*X50/12</f>
        <v>0</v>
      </c>
      <c r="BF50" s="90" t="s">
        <v>250</v>
      </c>
      <c r="BG50" s="41">
        <f>SUM(AT2:AT81)</f>
        <v>0</v>
      </c>
      <c r="BH50" s="91">
        <f>COUNTIF(S2:S81,7)-BG50</f>
        <v>20</v>
      </c>
    </row>
    <row r="51" spans="1:60" x14ac:dyDescent="0.25">
      <c r="A51" s="23"/>
      <c r="B51" s="20"/>
      <c r="C51" s="20">
        <v>3</v>
      </c>
      <c r="D51" s="20">
        <v>4</v>
      </c>
      <c r="E51" s="20">
        <v>5</v>
      </c>
      <c r="F51" s="20">
        <v>6</v>
      </c>
      <c r="G51" s="20">
        <v>7</v>
      </c>
      <c r="H51" s="20">
        <v>8</v>
      </c>
      <c r="I51" s="20">
        <v>9</v>
      </c>
      <c r="J51" s="20">
        <v>10</v>
      </c>
      <c r="K51" s="130"/>
      <c r="L51" s="135"/>
      <c r="M51" s="136">
        <v>1</v>
      </c>
      <c r="N51" s="133">
        <v>2</v>
      </c>
      <c r="O51" s="28">
        <v>3</v>
      </c>
      <c r="P51" s="28">
        <v>4</v>
      </c>
      <c r="Q51" s="28"/>
      <c r="R51" s="28"/>
      <c r="S51" s="28"/>
      <c r="T51" s="28"/>
      <c r="U51" s="28">
        <v>9</v>
      </c>
      <c r="V51" s="28">
        <v>10</v>
      </c>
      <c r="W51" s="28">
        <v>11</v>
      </c>
      <c r="X51" s="29">
        <v>12</v>
      </c>
      <c r="Y51" s="23">
        <f t="shared" ca="1" si="9"/>
        <v>1</v>
      </c>
      <c r="Z51" s="20">
        <f t="shared" ca="1" si="10"/>
        <v>1</v>
      </c>
      <c r="AA51" s="28">
        <f t="shared" ca="1" si="11"/>
        <v>0</v>
      </c>
      <c r="AB51" s="28">
        <f t="shared" ca="1" si="12"/>
        <v>0</v>
      </c>
      <c r="AC51" s="20">
        <f t="shared" ca="1" si="4"/>
        <v>0</v>
      </c>
      <c r="AD51" s="20">
        <f t="shared" ca="1" si="5"/>
        <v>0</v>
      </c>
      <c r="AE51" s="28">
        <f t="shared" ca="1" si="6"/>
        <v>0</v>
      </c>
      <c r="AF51" s="122">
        <f t="shared" ca="1" si="7"/>
        <v>0</v>
      </c>
      <c r="AG51" s="127">
        <f>Bugs!C51*A51</f>
        <v>0</v>
      </c>
      <c r="AH51" s="124">
        <f>Bugs!C51*M51</f>
        <v>0</v>
      </c>
      <c r="AI51" s="97">
        <f>Bugs!C51*B51/2</f>
        <v>0</v>
      </c>
      <c r="AJ51" s="97">
        <f>Bugs!C51*N51/2</f>
        <v>0</v>
      </c>
      <c r="AK51" s="124">
        <f>Bugs!C51*C51/3</f>
        <v>0</v>
      </c>
      <c r="AL51" s="124">
        <f>Bugs!C51*O51/3</f>
        <v>0</v>
      </c>
      <c r="AM51" s="97">
        <f>Bugs!C51*D51/4</f>
        <v>0</v>
      </c>
      <c r="AN51" s="97">
        <f>Bugs!C51*P51/4</f>
        <v>0</v>
      </c>
      <c r="AO51" s="124">
        <f>Bugs!C51*E51/5</f>
        <v>0</v>
      </c>
      <c r="AP51" s="124">
        <f>Bugs!C51*Q51/5</f>
        <v>0</v>
      </c>
      <c r="AQ51" s="97">
        <f>Bugs!C51*F51/6</f>
        <v>0</v>
      </c>
      <c r="AR51" s="97">
        <f>Bugs!C51*R51/6</f>
        <v>0</v>
      </c>
      <c r="AS51" s="124">
        <f>Bugs!C51*G51/7</f>
        <v>0</v>
      </c>
      <c r="AT51" s="124">
        <f>Bugs!C51*S51/7</f>
        <v>0</v>
      </c>
      <c r="AU51" s="97">
        <f>Bugs!C51*H51/8</f>
        <v>0</v>
      </c>
      <c r="AV51" s="97">
        <f>Bugs!C51*T51/8</f>
        <v>0</v>
      </c>
      <c r="AW51" s="124">
        <f>Bugs!C51*I51/9</f>
        <v>0</v>
      </c>
      <c r="AX51" s="124">
        <f>Bugs!C51*U51/9</f>
        <v>0</v>
      </c>
      <c r="AY51" s="97">
        <f>Bugs!C51*J51/10</f>
        <v>0</v>
      </c>
      <c r="AZ51" s="97">
        <f>Bugs!C51*V51/10</f>
        <v>0</v>
      </c>
      <c r="BA51" s="124">
        <f>Bugs!C51*K51/11</f>
        <v>0</v>
      </c>
      <c r="BB51" s="124">
        <f>Bugs!C51*W51/11</f>
        <v>0</v>
      </c>
      <c r="BC51" s="97">
        <f>Bugs!C51*L51/12</f>
        <v>0</v>
      </c>
      <c r="BD51" s="102">
        <f>Bugs!C51*X51/12</f>
        <v>0</v>
      </c>
      <c r="BF51" s="90" t="s">
        <v>251</v>
      </c>
      <c r="BG51" s="41">
        <f>SUM(AV2:AV81)</f>
        <v>0</v>
      </c>
      <c r="BH51" s="91">
        <f>COUNTIF(T2:T81,8)-BG51</f>
        <v>21</v>
      </c>
    </row>
    <row r="52" spans="1:60" x14ac:dyDescent="0.25">
      <c r="A52" s="23"/>
      <c r="B52" s="20"/>
      <c r="C52" s="20">
        <v>3</v>
      </c>
      <c r="D52" s="20">
        <v>4</v>
      </c>
      <c r="E52" s="20">
        <v>5</v>
      </c>
      <c r="F52" s="20">
        <v>6</v>
      </c>
      <c r="G52" s="20">
        <v>7</v>
      </c>
      <c r="H52" s="20">
        <v>8</v>
      </c>
      <c r="I52" s="20">
        <v>9</v>
      </c>
      <c r="J52" s="20">
        <v>10</v>
      </c>
      <c r="K52" s="130"/>
      <c r="L52" s="135"/>
      <c r="M52" s="136">
        <v>1</v>
      </c>
      <c r="N52" s="133">
        <v>2</v>
      </c>
      <c r="O52" s="28">
        <v>3</v>
      </c>
      <c r="P52" s="28">
        <v>4</v>
      </c>
      <c r="Q52" s="28"/>
      <c r="R52" s="28"/>
      <c r="S52" s="28"/>
      <c r="T52" s="28"/>
      <c r="U52" s="28">
        <v>9</v>
      </c>
      <c r="V52" s="28">
        <v>10</v>
      </c>
      <c r="W52" s="28">
        <v>11</v>
      </c>
      <c r="X52" s="29">
        <v>12</v>
      </c>
      <c r="Y52" s="23">
        <f t="shared" ca="1" si="9"/>
        <v>1</v>
      </c>
      <c r="Z52" s="20">
        <f t="shared" ca="1" si="10"/>
        <v>1</v>
      </c>
      <c r="AA52" s="28">
        <f t="shared" ca="1" si="11"/>
        <v>0</v>
      </c>
      <c r="AB52" s="28">
        <f t="shared" ca="1" si="12"/>
        <v>0</v>
      </c>
      <c r="AC52" s="20">
        <f t="shared" ca="1" si="4"/>
        <v>0</v>
      </c>
      <c r="AD52" s="20">
        <f t="shared" ca="1" si="5"/>
        <v>0</v>
      </c>
      <c r="AE52" s="28">
        <f t="shared" ca="1" si="6"/>
        <v>0</v>
      </c>
      <c r="AF52" s="122">
        <f t="shared" ca="1" si="7"/>
        <v>0</v>
      </c>
      <c r="AG52" s="127">
        <f>Bugs!C52*A52</f>
        <v>0</v>
      </c>
      <c r="AH52" s="124">
        <f>Bugs!C52*M52</f>
        <v>0</v>
      </c>
      <c r="AI52" s="97">
        <f>Bugs!C52*B52/2</f>
        <v>0</v>
      </c>
      <c r="AJ52" s="97">
        <f>Bugs!C52*N52/2</f>
        <v>0</v>
      </c>
      <c r="AK52" s="124">
        <f>Bugs!C52*C52/3</f>
        <v>0</v>
      </c>
      <c r="AL52" s="124">
        <f>Bugs!C52*O52/3</f>
        <v>0</v>
      </c>
      <c r="AM52" s="97">
        <f>Bugs!C52*D52/4</f>
        <v>0</v>
      </c>
      <c r="AN52" s="97">
        <f>Bugs!C52*P52/4</f>
        <v>0</v>
      </c>
      <c r="AO52" s="124">
        <f>Bugs!C52*E52/5</f>
        <v>0</v>
      </c>
      <c r="AP52" s="124">
        <f>Bugs!C52*Q52/5</f>
        <v>0</v>
      </c>
      <c r="AQ52" s="97">
        <f>Bugs!C52*F52/6</f>
        <v>0</v>
      </c>
      <c r="AR52" s="97">
        <f>Bugs!C52*R52/6</f>
        <v>0</v>
      </c>
      <c r="AS52" s="124">
        <f>Bugs!C52*G52/7</f>
        <v>0</v>
      </c>
      <c r="AT52" s="124">
        <f>Bugs!C52*S52/7</f>
        <v>0</v>
      </c>
      <c r="AU52" s="97">
        <f>Bugs!C52*H52/8</f>
        <v>0</v>
      </c>
      <c r="AV52" s="97">
        <f>Bugs!C52*T52/8</f>
        <v>0</v>
      </c>
      <c r="AW52" s="124">
        <f>Bugs!C52*I52/9</f>
        <v>0</v>
      </c>
      <c r="AX52" s="124">
        <f>Bugs!C52*U52/9</f>
        <v>0</v>
      </c>
      <c r="AY52" s="97">
        <f>Bugs!C52*J52/10</f>
        <v>0</v>
      </c>
      <c r="AZ52" s="97">
        <f>Bugs!C52*V52/10</f>
        <v>0</v>
      </c>
      <c r="BA52" s="124">
        <f>Bugs!C52*K52/11</f>
        <v>0</v>
      </c>
      <c r="BB52" s="124">
        <f>Bugs!C52*W52/11</f>
        <v>0</v>
      </c>
      <c r="BC52" s="97">
        <f>Bugs!C52*L52/12</f>
        <v>0</v>
      </c>
      <c r="BD52" s="102">
        <f>Bugs!C52*X52/12</f>
        <v>0</v>
      </c>
      <c r="BF52" s="90" t="s">
        <v>252</v>
      </c>
      <c r="BG52" s="41">
        <f>SUM(AX2:AX81)</f>
        <v>0</v>
      </c>
      <c r="BH52" s="91">
        <f>COUNTIF(U2:U81,9)-BG52</f>
        <v>28</v>
      </c>
    </row>
    <row r="53" spans="1:60" x14ac:dyDescent="0.25">
      <c r="A53" s="23"/>
      <c r="B53" s="20"/>
      <c r="C53" s="20">
        <v>3</v>
      </c>
      <c r="D53" s="20">
        <v>4</v>
      </c>
      <c r="E53" s="20">
        <v>5</v>
      </c>
      <c r="F53" s="20">
        <v>6</v>
      </c>
      <c r="G53" s="20"/>
      <c r="H53" s="20"/>
      <c r="I53" s="20"/>
      <c r="J53" s="20">
        <v>10</v>
      </c>
      <c r="K53" s="130"/>
      <c r="L53" s="135"/>
      <c r="M53" s="136">
        <v>1</v>
      </c>
      <c r="N53" s="133"/>
      <c r="O53" s="28"/>
      <c r="P53" s="28">
        <v>4</v>
      </c>
      <c r="Q53" s="28"/>
      <c r="R53" s="28"/>
      <c r="S53" s="28"/>
      <c r="T53" s="28"/>
      <c r="U53" s="28">
        <v>9</v>
      </c>
      <c r="V53" s="28">
        <v>10</v>
      </c>
      <c r="W53" s="28">
        <v>11</v>
      </c>
      <c r="X53" s="29">
        <v>12</v>
      </c>
      <c r="Y53" s="23">
        <f t="shared" ca="1" si="9"/>
        <v>1</v>
      </c>
      <c r="Z53" s="20">
        <f t="shared" ca="1" si="10"/>
        <v>1</v>
      </c>
      <c r="AA53" s="28">
        <f t="shared" ca="1" si="11"/>
        <v>0</v>
      </c>
      <c r="AB53" s="28">
        <f t="shared" ca="1" si="12"/>
        <v>0</v>
      </c>
      <c r="AC53" s="20">
        <f t="shared" ca="1" si="4"/>
        <v>0</v>
      </c>
      <c r="AD53" s="20">
        <f t="shared" ca="1" si="5"/>
        <v>0</v>
      </c>
      <c r="AE53" s="28">
        <f t="shared" ca="1" si="6"/>
        <v>0</v>
      </c>
      <c r="AF53" s="122">
        <f t="shared" ca="1" si="7"/>
        <v>0</v>
      </c>
      <c r="AG53" s="127">
        <f>Bugs!C53*A53</f>
        <v>0</v>
      </c>
      <c r="AH53" s="124">
        <f>Bugs!C53*M53</f>
        <v>0</v>
      </c>
      <c r="AI53" s="97">
        <f>Bugs!C53*B53/2</f>
        <v>0</v>
      </c>
      <c r="AJ53" s="97">
        <f>Bugs!C53*N53/2</f>
        <v>0</v>
      </c>
      <c r="AK53" s="124">
        <f>Bugs!C53*C53/3</f>
        <v>0</v>
      </c>
      <c r="AL53" s="124">
        <f>Bugs!C53*O53/3</f>
        <v>0</v>
      </c>
      <c r="AM53" s="97">
        <f>Bugs!C53*D53/4</f>
        <v>0</v>
      </c>
      <c r="AN53" s="97">
        <f>Bugs!C53*P53/4</f>
        <v>0</v>
      </c>
      <c r="AO53" s="124">
        <f>Bugs!C53*E53/5</f>
        <v>0</v>
      </c>
      <c r="AP53" s="124">
        <f>Bugs!C53*Q53/5</f>
        <v>0</v>
      </c>
      <c r="AQ53" s="97">
        <f>Bugs!C53*F53/6</f>
        <v>0</v>
      </c>
      <c r="AR53" s="97">
        <f>Bugs!C53*R53/6</f>
        <v>0</v>
      </c>
      <c r="AS53" s="124">
        <f>Bugs!C53*G53/7</f>
        <v>0</v>
      </c>
      <c r="AT53" s="124">
        <f>Bugs!C53*S53/7</f>
        <v>0</v>
      </c>
      <c r="AU53" s="97">
        <f>Bugs!C53*H53/8</f>
        <v>0</v>
      </c>
      <c r="AV53" s="97">
        <f>Bugs!C53*T53/8</f>
        <v>0</v>
      </c>
      <c r="AW53" s="124">
        <f>Bugs!C53*I53/9</f>
        <v>0</v>
      </c>
      <c r="AX53" s="124">
        <f>Bugs!C53*U53/9</f>
        <v>0</v>
      </c>
      <c r="AY53" s="97">
        <f>Bugs!C53*J53/10</f>
        <v>0</v>
      </c>
      <c r="AZ53" s="97">
        <f>Bugs!C53*V53/10</f>
        <v>0</v>
      </c>
      <c r="BA53" s="124">
        <f>Bugs!C53*K53/11</f>
        <v>0</v>
      </c>
      <c r="BB53" s="124">
        <f>Bugs!C53*W53/11</f>
        <v>0</v>
      </c>
      <c r="BC53" s="97">
        <f>Bugs!C53*L53/12</f>
        <v>0</v>
      </c>
      <c r="BD53" s="102">
        <f>Bugs!C53*X53/12</f>
        <v>0</v>
      </c>
      <c r="BF53" s="90" t="s">
        <v>253</v>
      </c>
      <c r="BG53" s="41">
        <f>SUM(AZ2:AZ81)</f>
        <v>0</v>
      </c>
      <c r="BH53" s="91">
        <f>COUNTIF(V2:V81,10)-BG53</f>
        <v>37</v>
      </c>
    </row>
    <row r="54" spans="1:60" x14ac:dyDescent="0.25">
      <c r="A54" s="23"/>
      <c r="B54" s="20"/>
      <c r="C54" s="20"/>
      <c r="D54" s="20">
        <v>4</v>
      </c>
      <c r="E54" s="20">
        <v>5</v>
      </c>
      <c r="F54" s="20">
        <v>6</v>
      </c>
      <c r="G54" s="20">
        <v>7</v>
      </c>
      <c r="H54" s="20">
        <v>8</v>
      </c>
      <c r="I54" s="20"/>
      <c r="J54" s="20"/>
      <c r="K54" s="130"/>
      <c r="L54" s="135"/>
      <c r="M54" s="136">
        <v>1</v>
      </c>
      <c r="N54" s="133">
        <v>2</v>
      </c>
      <c r="O54" s="28"/>
      <c r="P54" s="28"/>
      <c r="Q54" s="28"/>
      <c r="R54" s="28"/>
      <c r="S54" s="28"/>
      <c r="T54" s="28"/>
      <c r="U54" s="28"/>
      <c r="V54" s="28">
        <v>10</v>
      </c>
      <c r="W54" s="28">
        <v>11</v>
      </c>
      <c r="X54" s="29">
        <v>12</v>
      </c>
      <c r="Y54" s="23">
        <f t="shared" ca="1" si="9"/>
        <v>1</v>
      </c>
      <c r="Z54" s="20">
        <f t="shared" ca="1" si="10"/>
        <v>1</v>
      </c>
      <c r="AA54" s="28">
        <f t="shared" ca="1" si="11"/>
        <v>0</v>
      </c>
      <c r="AB54" s="28">
        <f t="shared" ca="1" si="12"/>
        <v>0</v>
      </c>
      <c r="AC54" s="20">
        <f t="shared" ca="1" si="4"/>
        <v>0</v>
      </c>
      <c r="AD54" s="20">
        <f t="shared" ca="1" si="5"/>
        <v>0</v>
      </c>
      <c r="AE54" s="28">
        <f t="shared" ca="1" si="6"/>
        <v>0</v>
      </c>
      <c r="AF54" s="122">
        <f t="shared" ca="1" si="7"/>
        <v>0</v>
      </c>
      <c r="AG54" s="127">
        <f>Bugs!C54*A54</f>
        <v>0</v>
      </c>
      <c r="AH54" s="124">
        <f>Bugs!C54*M54</f>
        <v>0</v>
      </c>
      <c r="AI54" s="97">
        <f>Bugs!C54*B54/2</f>
        <v>0</v>
      </c>
      <c r="AJ54" s="97">
        <f>Bugs!C54*N54/2</f>
        <v>0</v>
      </c>
      <c r="AK54" s="124">
        <f>Bugs!C54*C54/3</f>
        <v>0</v>
      </c>
      <c r="AL54" s="124">
        <f>Bugs!C54*O54/3</f>
        <v>0</v>
      </c>
      <c r="AM54" s="97">
        <f>Bugs!C54*D54/4</f>
        <v>0</v>
      </c>
      <c r="AN54" s="97">
        <f>Bugs!C54*P54/4</f>
        <v>0</v>
      </c>
      <c r="AO54" s="124">
        <f>Bugs!C54*E54/5</f>
        <v>0</v>
      </c>
      <c r="AP54" s="124">
        <f>Bugs!C54*Q54/5</f>
        <v>0</v>
      </c>
      <c r="AQ54" s="97">
        <f>Bugs!C54*F54/6</f>
        <v>0</v>
      </c>
      <c r="AR54" s="97">
        <f>Bugs!C54*R54/6</f>
        <v>0</v>
      </c>
      <c r="AS54" s="124">
        <f>Bugs!C54*G54/7</f>
        <v>0</v>
      </c>
      <c r="AT54" s="124">
        <f>Bugs!C54*S54/7</f>
        <v>0</v>
      </c>
      <c r="AU54" s="97">
        <f>Bugs!C54*H54/8</f>
        <v>0</v>
      </c>
      <c r="AV54" s="97">
        <f>Bugs!C54*T54/8</f>
        <v>0</v>
      </c>
      <c r="AW54" s="124">
        <f>Bugs!C54*I54/9</f>
        <v>0</v>
      </c>
      <c r="AX54" s="124">
        <f>Bugs!C54*U54/9</f>
        <v>0</v>
      </c>
      <c r="AY54" s="97">
        <f>Bugs!C54*J54/10</f>
        <v>0</v>
      </c>
      <c r="AZ54" s="97">
        <f>Bugs!C54*V54/10</f>
        <v>0</v>
      </c>
      <c r="BA54" s="124">
        <f>Bugs!C54*K54/11</f>
        <v>0</v>
      </c>
      <c r="BB54" s="124">
        <f>Bugs!C54*W54/11</f>
        <v>0</v>
      </c>
      <c r="BC54" s="97">
        <f>Bugs!C54*L54/12</f>
        <v>0</v>
      </c>
      <c r="BD54" s="102">
        <f>Bugs!C54*X54/12</f>
        <v>0</v>
      </c>
      <c r="BF54" s="92" t="s">
        <v>254</v>
      </c>
      <c r="BG54" s="83">
        <f>SUM(BB2:BB81)</f>
        <v>0</v>
      </c>
      <c r="BH54" s="93">
        <f>COUNTIF(W2:W81,11)-BG54</f>
        <v>43</v>
      </c>
    </row>
    <row r="55" spans="1:60" ht="15.75" thickBot="1" x14ac:dyDescent="0.3">
      <c r="A55" s="23"/>
      <c r="B55" s="20"/>
      <c r="C55" s="20"/>
      <c r="D55" s="20"/>
      <c r="E55" s="20">
        <v>5</v>
      </c>
      <c r="F55" s="20">
        <v>6</v>
      </c>
      <c r="G55" s="20"/>
      <c r="H55" s="20"/>
      <c r="I55" s="20">
        <v>9</v>
      </c>
      <c r="J55" s="20">
        <v>10</v>
      </c>
      <c r="K55" s="130">
        <v>11</v>
      </c>
      <c r="L55" s="135"/>
      <c r="M55" s="136"/>
      <c r="N55" s="133"/>
      <c r="O55" s="28">
        <v>3</v>
      </c>
      <c r="P55" s="28">
        <v>4</v>
      </c>
      <c r="Q55" s="28">
        <v>5</v>
      </c>
      <c r="R55" s="28"/>
      <c r="S55" s="28"/>
      <c r="T55" s="28"/>
      <c r="U55" s="28"/>
      <c r="V55" s="28"/>
      <c r="W55" s="28">
        <v>11</v>
      </c>
      <c r="X55" s="29">
        <v>12</v>
      </c>
      <c r="Y55" s="23">
        <f t="shared" ca="1" si="9"/>
        <v>1</v>
      </c>
      <c r="Z55" s="20">
        <f t="shared" ca="1" si="10"/>
        <v>1</v>
      </c>
      <c r="AA55" s="28">
        <f t="shared" ca="1" si="11"/>
        <v>1</v>
      </c>
      <c r="AB55" s="28">
        <f t="shared" ca="1" si="12"/>
        <v>0</v>
      </c>
      <c r="AC55" s="20">
        <f t="shared" ca="1" si="4"/>
        <v>0</v>
      </c>
      <c r="AD55" s="20">
        <f t="shared" ca="1" si="5"/>
        <v>0</v>
      </c>
      <c r="AE55" s="28">
        <f t="shared" ca="1" si="6"/>
        <v>1</v>
      </c>
      <c r="AF55" s="122">
        <f t="shared" ca="1" si="7"/>
        <v>-1</v>
      </c>
      <c r="AG55" s="127">
        <f>Bugs!C55*A55</f>
        <v>0</v>
      </c>
      <c r="AH55" s="124">
        <f>Bugs!C55*M55</f>
        <v>0</v>
      </c>
      <c r="AI55" s="97">
        <f>Bugs!C55*B55/2</f>
        <v>0</v>
      </c>
      <c r="AJ55" s="97">
        <f>Bugs!C55*N55/2</f>
        <v>0</v>
      </c>
      <c r="AK55" s="124">
        <f>Bugs!C55*C55/3</f>
        <v>0</v>
      </c>
      <c r="AL55" s="124">
        <f>Bugs!C55*O55/3</f>
        <v>0</v>
      </c>
      <c r="AM55" s="97">
        <f>Bugs!C55*D55/4</f>
        <v>0</v>
      </c>
      <c r="AN55" s="97">
        <f>Bugs!C55*P55/4</f>
        <v>0</v>
      </c>
      <c r="AO55" s="124">
        <f>Bugs!C55*E55/5</f>
        <v>0</v>
      </c>
      <c r="AP55" s="124">
        <f>Bugs!C55*Q55/5</f>
        <v>0</v>
      </c>
      <c r="AQ55" s="97">
        <f>Bugs!C55*F55/6</f>
        <v>0</v>
      </c>
      <c r="AR55" s="97">
        <f>Bugs!C55*R55/6</f>
        <v>0</v>
      </c>
      <c r="AS55" s="124">
        <f>Bugs!C55*G55/7</f>
        <v>0</v>
      </c>
      <c r="AT55" s="124">
        <f>Bugs!C55*S55/7</f>
        <v>0</v>
      </c>
      <c r="AU55" s="97">
        <f>Bugs!C55*H55/8</f>
        <v>0</v>
      </c>
      <c r="AV55" s="97">
        <f>Bugs!C55*T55/8</f>
        <v>0</v>
      </c>
      <c r="AW55" s="124">
        <f>Bugs!C55*I55/9</f>
        <v>0</v>
      </c>
      <c r="AX55" s="124">
        <f>Bugs!C55*U55/9</f>
        <v>0</v>
      </c>
      <c r="AY55" s="97">
        <f>Bugs!C55*J55/10</f>
        <v>0</v>
      </c>
      <c r="AZ55" s="97">
        <f>Bugs!C55*V55/10</f>
        <v>0</v>
      </c>
      <c r="BA55" s="124">
        <f>Bugs!C55*K55/11</f>
        <v>0</v>
      </c>
      <c r="BB55" s="124">
        <f>Bugs!C55*W55/11</f>
        <v>0</v>
      </c>
      <c r="BC55" s="97">
        <f>Bugs!C55*L55/12</f>
        <v>0</v>
      </c>
      <c r="BD55" s="102">
        <f>Bugs!C55*X55/12</f>
        <v>0</v>
      </c>
      <c r="BF55" s="94" t="s">
        <v>255</v>
      </c>
      <c r="BG55" s="95">
        <f>SUM(BD2:BD81)</f>
        <v>0</v>
      </c>
      <c r="BH55" s="96">
        <f>COUNTIF(X2:X81,12)-BG55</f>
        <v>48</v>
      </c>
    </row>
    <row r="56" spans="1:60" x14ac:dyDescent="0.25">
      <c r="A56" s="23">
        <v>1</v>
      </c>
      <c r="B56" s="20">
        <v>2</v>
      </c>
      <c r="C56" s="20">
        <v>3</v>
      </c>
      <c r="D56" s="20">
        <v>4</v>
      </c>
      <c r="E56" s="20">
        <v>5</v>
      </c>
      <c r="F56" s="20">
        <v>6</v>
      </c>
      <c r="G56" s="20">
        <v>7</v>
      </c>
      <c r="H56" s="20">
        <v>8</v>
      </c>
      <c r="I56" s="20">
        <v>9</v>
      </c>
      <c r="J56" s="20">
        <v>10</v>
      </c>
      <c r="K56" s="130">
        <v>11</v>
      </c>
      <c r="L56" s="135">
        <v>12</v>
      </c>
      <c r="M56" s="136">
        <v>1</v>
      </c>
      <c r="N56" s="133">
        <v>2</v>
      </c>
      <c r="O56" s="28">
        <v>3</v>
      </c>
      <c r="P56" s="28">
        <v>4</v>
      </c>
      <c r="Q56" s="28">
        <v>5</v>
      </c>
      <c r="R56" s="28">
        <v>6</v>
      </c>
      <c r="S56" s="28">
        <v>7</v>
      </c>
      <c r="T56" s="28">
        <v>8</v>
      </c>
      <c r="U56" s="28">
        <v>9</v>
      </c>
      <c r="V56" s="28">
        <v>10</v>
      </c>
      <c r="W56" s="28">
        <v>11</v>
      </c>
      <c r="X56" s="29">
        <v>12</v>
      </c>
      <c r="Y56" s="23">
        <f t="shared" ca="1" si="9"/>
        <v>1</v>
      </c>
      <c r="Z56" s="20">
        <f t="shared" ca="1" si="10"/>
        <v>1</v>
      </c>
      <c r="AA56" s="28">
        <f t="shared" ca="1" si="11"/>
        <v>1</v>
      </c>
      <c r="AB56" s="28">
        <f t="shared" ca="1" si="12"/>
        <v>1</v>
      </c>
      <c r="AC56" s="20">
        <f t="shared" ca="1" si="4"/>
        <v>0</v>
      </c>
      <c r="AD56" s="20">
        <f t="shared" ca="1" si="5"/>
        <v>0</v>
      </c>
      <c r="AE56" s="28">
        <f t="shared" ca="1" si="6"/>
        <v>0</v>
      </c>
      <c r="AF56" s="122">
        <f t="shared" ca="1" si="7"/>
        <v>0</v>
      </c>
      <c r="AG56" s="127">
        <f>Bugs!C56*A56</f>
        <v>0</v>
      </c>
      <c r="AH56" s="124">
        <f>Bugs!C56*M56</f>
        <v>0</v>
      </c>
      <c r="AI56" s="97">
        <f>Bugs!C56*B56/2</f>
        <v>0</v>
      </c>
      <c r="AJ56" s="97">
        <f>Bugs!C56*N56/2</f>
        <v>0</v>
      </c>
      <c r="AK56" s="124">
        <f>Bugs!C56*C56/3</f>
        <v>0</v>
      </c>
      <c r="AL56" s="124">
        <f>Bugs!C56*O56/3</f>
        <v>0</v>
      </c>
      <c r="AM56" s="97">
        <f>Bugs!C56*D56/4</f>
        <v>0</v>
      </c>
      <c r="AN56" s="97">
        <f>Bugs!C56*P56/4</f>
        <v>0</v>
      </c>
      <c r="AO56" s="124">
        <f>Bugs!C56*E56/5</f>
        <v>0</v>
      </c>
      <c r="AP56" s="124">
        <f>Bugs!C56*Q56/5</f>
        <v>0</v>
      </c>
      <c r="AQ56" s="97">
        <f>Bugs!C56*F56/6</f>
        <v>0</v>
      </c>
      <c r="AR56" s="97">
        <f>Bugs!C56*R56/6</f>
        <v>0</v>
      </c>
      <c r="AS56" s="124">
        <f>Bugs!C56*G56/7</f>
        <v>0</v>
      </c>
      <c r="AT56" s="124">
        <f>Bugs!C56*S56/7</f>
        <v>0</v>
      </c>
      <c r="AU56" s="97">
        <f>Bugs!C56*H56/8</f>
        <v>0</v>
      </c>
      <c r="AV56" s="97">
        <f>Bugs!C56*T56/8</f>
        <v>0</v>
      </c>
      <c r="AW56" s="124">
        <f>Bugs!C56*I56/9</f>
        <v>0</v>
      </c>
      <c r="AX56" s="124">
        <f>Bugs!C56*U56/9</f>
        <v>0</v>
      </c>
      <c r="AY56" s="97">
        <f>Bugs!C56*J56/10</f>
        <v>0</v>
      </c>
      <c r="AZ56" s="97">
        <f>Bugs!C56*V56/10</f>
        <v>0</v>
      </c>
      <c r="BA56" s="124">
        <f>Bugs!C56*K56/11</f>
        <v>0</v>
      </c>
      <c r="BB56" s="124">
        <f>Bugs!C56*W56/11</f>
        <v>0</v>
      </c>
      <c r="BC56" s="97">
        <f>Bugs!C56*L56/12</f>
        <v>0</v>
      </c>
      <c r="BD56" s="102">
        <f>Bugs!C56*X56/12</f>
        <v>0</v>
      </c>
    </row>
    <row r="57" spans="1:60" x14ac:dyDescent="0.25">
      <c r="A57" s="23"/>
      <c r="B57" s="20"/>
      <c r="C57" s="20"/>
      <c r="D57" s="20"/>
      <c r="E57" s="20">
        <v>5</v>
      </c>
      <c r="F57" s="20">
        <v>6</v>
      </c>
      <c r="G57" s="20">
        <v>7</v>
      </c>
      <c r="H57" s="20">
        <v>8</v>
      </c>
      <c r="I57" s="20">
        <v>9</v>
      </c>
      <c r="J57" s="20"/>
      <c r="K57" s="130"/>
      <c r="L57" s="135"/>
      <c r="M57" s="136">
        <v>1</v>
      </c>
      <c r="N57" s="133">
        <v>2</v>
      </c>
      <c r="O57" s="28">
        <v>3</v>
      </c>
      <c r="P57" s="28"/>
      <c r="Q57" s="28"/>
      <c r="R57" s="28"/>
      <c r="S57" s="28"/>
      <c r="T57" s="28"/>
      <c r="U57" s="28"/>
      <c r="V57" s="28"/>
      <c r="W57" s="28">
        <v>11</v>
      </c>
      <c r="X57" s="29">
        <v>12</v>
      </c>
      <c r="Y57" s="23">
        <f t="shared" ca="1" si="9"/>
        <v>1</v>
      </c>
      <c r="Z57" s="20">
        <f t="shared" ca="1" si="10"/>
        <v>1</v>
      </c>
      <c r="AA57" s="28">
        <f t="shared" ca="1" si="11"/>
        <v>0</v>
      </c>
      <c r="AB57" s="28">
        <f t="shared" ca="1" si="12"/>
        <v>0</v>
      </c>
      <c r="AC57" s="20">
        <f t="shared" ca="1" si="4"/>
        <v>0</v>
      </c>
      <c r="AD57" s="20">
        <f t="shared" ca="1" si="5"/>
        <v>0</v>
      </c>
      <c r="AE57" s="28">
        <f t="shared" ca="1" si="6"/>
        <v>0</v>
      </c>
      <c r="AF57" s="122">
        <f t="shared" ca="1" si="7"/>
        <v>0</v>
      </c>
      <c r="AG57" s="127">
        <f>Bugs!C57*A57</f>
        <v>0</v>
      </c>
      <c r="AH57" s="124">
        <f>Bugs!C57*M57</f>
        <v>0</v>
      </c>
      <c r="AI57" s="97">
        <f>Bugs!C57*B57/2</f>
        <v>0</v>
      </c>
      <c r="AJ57" s="97">
        <f>Bugs!C57*N57/2</f>
        <v>0</v>
      </c>
      <c r="AK57" s="124">
        <f>Bugs!C57*C57/3</f>
        <v>0</v>
      </c>
      <c r="AL57" s="124">
        <f>Bugs!C57*O57/3</f>
        <v>0</v>
      </c>
      <c r="AM57" s="97">
        <f>Bugs!C57*D57/4</f>
        <v>0</v>
      </c>
      <c r="AN57" s="97">
        <f>Bugs!C57*P57/4</f>
        <v>0</v>
      </c>
      <c r="AO57" s="124">
        <f>Bugs!C57*E57/5</f>
        <v>0</v>
      </c>
      <c r="AP57" s="124">
        <f>Bugs!C57*Q57/5</f>
        <v>0</v>
      </c>
      <c r="AQ57" s="97">
        <f>Bugs!C57*F57/6</f>
        <v>0</v>
      </c>
      <c r="AR57" s="97">
        <f>Bugs!C57*R57/6</f>
        <v>0</v>
      </c>
      <c r="AS57" s="124">
        <f>Bugs!C57*G57/7</f>
        <v>0</v>
      </c>
      <c r="AT57" s="124">
        <f>Bugs!C57*S57/7</f>
        <v>0</v>
      </c>
      <c r="AU57" s="97">
        <f>Bugs!C57*H57/8</f>
        <v>0</v>
      </c>
      <c r="AV57" s="97">
        <f>Bugs!C57*T57/8</f>
        <v>0</v>
      </c>
      <c r="AW57" s="124">
        <f>Bugs!C57*I57/9</f>
        <v>0</v>
      </c>
      <c r="AX57" s="124">
        <f>Bugs!C57*U57/9</f>
        <v>0</v>
      </c>
      <c r="AY57" s="97">
        <f>Bugs!C57*J57/10</f>
        <v>0</v>
      </c>
      <c r="AZ57" s="97">
        <f>Bugs!C57*V57/10</f>
        <v>0</v>
      </c>
      <c r="BA57" s="124">
        <f>Bugs!C57*K57/11</f>
        <v>0</v>
      </c>
      <c r="BB57" s="124">
        <f>Bugs!C57*W57/11</f>
        <v>0</v>
      </c>
      <c r="BC57" s="97">
        <f>Bugs!C57*L57/12</f>
        <v>0</v>
      </c>
      <c r="BD57" s="102">
        <f>Bugs!C57*X57/12</f>
        <v>0</v>
      </c>
    </row>
    <row r="58" spans="1:60" x14ac:dyDescent="0.25">
      <c r="A58" s="23"/>
      <c r="B58" s="20"/>
      <c r="C58" s="20"/>
      <c r="D58" s="20"/>
      <c r="E58" s="20">
        <v>5</v>
      </c>
      <c r="F58" s="20">
        <v>6</v>
      </c>
      <c r="G58" s="20">
        <v>7</v>
      </c>
      <c r="H58" s="20">
        <v>8</v>
      </c>
      <c r="I58" s="20">
        <v>9</v>
      </c>
      <c r="J58" s="20"/>
      <c r="K58" s="130"/>
      <c r="L58" s="135"/>
      <c r="M58" s="136">
        <v>1</v>
      </c>
      <c r="N58" s="133">
        <v>2</v>
      </c>
      <c r="O58" s="28">
        <v>3</v>
      </c>
      <c r="P58" s="28"/>
      <c r="Q58" s="28"/>
      <c r="R58" s="28"/>
      <c r="S58" s="28"/>
      <c r="T58" s="28"/>
      <c r="U58" s="28"/>
      <c r="V58" s="28"/>
      <c r="W58" s="28">
        <v>11</v>
      </c>
      <c r="X58" s="29">
        <v>12</v>
      </c>
      <c r="Y58" s="23">
        <f t="shared" ca="1" si="9"/>
        <v>1</v>
      </c>
      <c r="Z58" s="20">
        <f t="shared" ca="1" si="10"/>
        <v>1</v>
      </c>
      <c r="AA58" s="28">
        <f t="shared" ca="1" si="11"/>
        <v>0</v>
      </c>
      <c r="AB58" s="28">
        <f t="shared" ca="1" si="12"/>
        <v>0</v>
      </c>
      <c r="AC58" s="20">
        <f t="shared" ca="1" si="4"/>
        <v>0</v>
      </c>
      <c r="AD58" s="20">
        <f t="shared" ca="1" si="5"/>
        <v>0</v>
      </c>
      <c r="AE58" s="28">
        <f t="shared" ca="1" si="6"/>
        <v>0</v>
      </c>
      <c r="AF58" s="122">
        <f t="shared" ca="1" si="7"/>
        <v>0</v>
      </c>
      <c r="AG58" s="127">
        <f>Bugs!C58*A58</f>
        <v>0</v>
      </c>
      <c r="AH58" s="124">
        <f>Bugs!C58*M58</f>
        <v>0</v>
      </c>
      <c r="AI58" s="97">
        <f>Bugs!C58*B58/2</f>
        <v>0</v>
      </c>
      <c r="AJ58" s="97">
        <f>Bugs!C58*N58/2</f>
        <v>0</v>
      </c>
      <c r="AK58" s="124">
        <f>Bugs!C58*C58/3</f>
        <v>0</v>
      </c>
      <c r="AL58" s="124">
        <f>Bugs!C58*O58/3</f>
        <v>0</v>
      </c>
      <c r="AM58" s="97">
        <f>Bugs!C58*D58/4</f>
        <v>0</v>
      </c>
      <c r="AN58" s="97">
        <f>Bugs!C58*P58/4</f>
        <v>0</v>
      </c>
      <c r="AO58" s="124">
        <f>Bugs!C58*E58/5</f>
        <v>0</v>
      </c>
      <c r="AP58" s="124">
        <f>Bugs!C58*Q58/5</f>
        <v>0</v>
      </c>
      <c r="AQ58" s="97">
        <f>Bugs!C58*F58/6</f>
        <v>0</v>
      </c>
      <c r="AR58" s="97">
        <f>Bugs!C58*R58/6</f>
        <v>0</v>
      </c>
      <c r="AS58" s="124">
        <f>Bugs!C58*G58/7</f>
        <v>0</v>
      </c>
      <c r="AT58" s="124">
        <f>Bugs!C58*S58/7</f>
        <v>0</v>
      </c>
      <c r="AU58" s="97">
        <f>Bugs!C58*H58/8</f>
        <v>0</v>
      </c>
      <c r="AV58" s="97">
        <f>Bugs!C58*T58/8</f>
        <v>0</v>
      </c>
      <c r="AW58" s="124">
        <f>Bugs!C58*I58/9</f>
        <v>0</v>
      </c>
      <c r="AX58" s="124">
        <f>Bugs!C58*U58/9</f>
        <v>0</v>
      </c>
      <c r="AY58" s="97">
        <f>Bugs!C58*J58/10</f>
        <v>0</v>
      </c>
      <c r="AZ58" s="97">
        <f>Bugs!C58*V58/10</f>
        <v>0</v>
      </c>
      <c r="BA58" s="124">
        <f>Bugs!C58*K58/11</f>
        <v>0</v>
      </c>
      <c r="BB58" s="124">
        <f>Bugs!C58*W58/11</f>
        <v>0</v>
      </c>
      <c r="BC58" s="97">
        <f>Bugs!C58*L58/12</f>
        <v>0</v>
      </c>
      <c r="BD58" s="102">
        <f>Bugs!C58*X58/12</f>
        <v>0</v>
      </c>
    </row>
    <row r="59" spans="1:60" x14ac:dyDescent="0.25">
      <c r="A59" s="23"/>
      <c r="B59" s="20"/>
      <c r="C59" s="20"/>
      <c r="D59" s="20"/>
      <c r="E59" s="20">
        <v>5</v>
      </c>
      <c r="F59" s="20">
        <v>6</v>
      </c>
      <c r="G59" s="20">
        <v>7</v>
      </c>
      <c r="H59" s="20">
        <v>8</v>
      </c>
      <c r="I59" s="20">
        <v>9</v>
      </c>
      <c r="J59" s="20"/>
      <c r="K59" s="130"/>
      <c r="L59" s="135"/>
      <c r="M59" s="136">
        <v>1</v>
      </c>
      <c r="N59" s="133">
        <v>2</v>
      </c>
      <c r="O59" s="28">
        <v>3</v>
      </c>
      <c r="P59" s="28"/>
      <c r="Q59" s="28"/>
      <c r="R59" s="28"/>
      <c r="S59" s="28"/>
      <c r="T59" s="28"/>
      <c r="U59" s="28"/>
      <c r="V59" s="28"/>
      <c r="W59" s="28">
        <v>11</v>
      </c>
      <c r="X59" s="29">
        <v>12</v>
      </c>
      <c r="Y59" s="23">
        <f t="shared" ca="1" si="9"/>
        <v>1</v>
      </c>
      <c r="Z59" s="20">
        <f t="shared" ca="1" si="10"/>
        <v>1</v>
      </c>
      <c r="AA59" s="28">
        <f t="shared" ca="1" si="11"/>
        <v>0</v>
      </c>
      <c r="AB59" s="28">
        <f t="shared" ca="1" si="12"/>
        <v>0</v>
      </c>
      <c r="AC59" s="20">
        <f t="shared" ca="1" si="4"/>
        <v>0</v>
      </c>
      <c r="AD59" s="20">
        <f t="shared" ca="1" si="5"/>
        <v>0</v>
      </c>
      <c r="AE59" s="28">
        <f t="shared" ca="1" si="6"/>
        <v>0</v>
      </c>
      <c r="AF59" s="122">
        <f t="shared" ca="1" si="7"/>
        <v>0</v>
      </c>
      <c r="AG59" s="127">
        <f>Bugs!C59*A59</f>
        <v>0</v>
      </c>
      <c r="AH59" s="124">
        <f>Bugs!C59*M59</f>
        <v>0</v>
      </c>
      <c r="AI59" s="97">
        <f>Bugs!C59*B59/2</f>
        <v>0</v>
      </c>
      <c r="AJ59" s="97">
        <f>Bugs!C59*N59/2</f>
        <v>0</v>
      </c>
      <c r="AK59" s="124">
        <f>Bugs!C59*C59/3</f>
        <v>0</v>
      </c>
      <c r="AL59" s="124">
        <f>Bugs!C59*O59/3</f>
        <v>0</v>
      </c>
      <c r="AM59" s="97">
        <f>Bugs!C59*D59/4</f>
        <v>0</v>
      </c>
      <c r="AN59" s="97">
        <f>Bugs!C59*P59/4</f>
        <v>0</v>
      </c>
      <c r="AO59" s="124">
        <f>Bugs!C59*E59/5</f>
        <v>0</v>
      </c>
      <c r="AP59" s="124">
        <f>Bugs!C59*Q59/5</f>
        <v>0</v>
      </c>
      <c r="AQ59" s="97">
        <f>Bugs!C59*F59/6</f>
        <v>0</v>
      </c>
      <c r="AR59" s="97">
        <f>Bugs!C59*R59/6</f>
        <v>0</v>
      </c>
      <c r="AS59" s="124">
        <f>Bugs!C59*G59/7</f>
        <v>0</v>
      </c>
      <c r="AT59" s="124">
        <f>Bugs!C59*S59/7</f>
        <v>0</v>
      </c>
      <c r="AU59" s="97">
        <f>Bugs!C59*H59/8</f>
        <v>0</v>
      </c>
      <c r="AV59" s="97">
        <f>Bugs!C59*T59/8</f>
        <v>0</v>
      </c>
      <c r="AW59" s="124">
        <f>Bugs!C59*I59/9</f>
        <v>0</v>
      </c>
      <c r="AX59" s="124">
        <f>Bugs!C59*U59/9</f>
        <v>0</v>
      </c>
      <c r="AY59" s="97">
        <f>Bugs!C59*J59/10</f>
        <v>0</v>
      </c>
      <c r="AZ59" s="97">
        <f>Bugs!C59*V59/10</f>
        <v>0</v>
      </c>
      <c r="BA59" s="124">
        <f>Bugs!C59*K59/11</f>
        <v>0</v>
      </c>
      <c r="BB59" s="124">
        <f>Bugs!C59*W59/11</f>
        <v>0</v>
      </c>
      <c r="BC59" s="97">
        <f>Bugs!C59*L59/12</f>
        <v>0</v>
      </c>
      <c r="BD59" s="102">
        <f>Bugs!C59*X59/12</f>
        <v>0</v>
      </c>
    </row>
    <row r="60" spans="1:60" x14ac:dyDescent="0.25">
      <c r="A60" s="23"/>
      <c r="B60" s="20"/>
      <c r="C60" s="20"/>
      <c r="D60" s="20">
        <v>4</v>
      </c>
      <c r="E60" s="20">
        <v>5</v>
      </c>
      <c r="F60" s="20">
        <v>6</v>
      </c>
      <c r="G60" s="20">
        <v>7</v>
      </c>
      <c r="H60" s="20">
        <v>8</v>
      </c>
      <c r="I60" s="20">
        <v>9</v>
      </c>
      <c r="J60" s="20"/>
      <c r="K60" s="130"/>
      <c r="L60" s="135"/>
      <c r="M60" s="136">
        <v>1</v>
      </c>
      <c r="N60" s="133">
        <v>2</v>
      </c>
      <c r="O60" s="28">
        <v>3</v>
      </c>
      <c r="P60" s="28"/>
      <c r="Q60" s="28"/>
      <c r="R60" s="28"/>
      <c r="S60" s="28"/>
      <c r="T60" s="28"/>
      <c r="U60" s="28"/>
      <c r="V60" s="28">
        <v>10</v>
      </c>
      <c r="W60" s="28">
        <v>11</v>
      </c>
      <c r="X60" s="29">
        <v>12</v>
      </c>
      <c r="Y60" s="23">
        <f t="shared" ca="1" si="9"/>
        <v>1</v>
      </c>
      <c r="Z60" s="20">
        <f t="shared" ca="1" si="10"/>
        <v>1</v>
      </c>
      <c r="AA60" s="28">
        <f t="shared" ca="1" si="11"/>
        <v>0</v>
      </c>
      <c r="AB60" s="28">
        <f t="shared" ca="1" si="12"/>
        <v>0</v>
      </c>
      <c r="AC60" s="20">
        <f t="shared" ca="1" si="4"/>
        <v>0</v>
      </c>
      <c r="AD60" s="20">
        <f t="shared" ca="1" si="5"/>
        <v>0</v>
      </c>
      <c r="AE60" s="28">
        <f t="shared" ca="1" si="6"/>
        <v>0</v>
      </c>
      <c r="AF60" s="122">
        <f t="shared" ca="1" si="7"/>
        <v>0</v>
      </c>
      <c r="AG60" s="127">
        <f>Bugs!C60*A60</f>
        <v>0</v>
      </c>
      <c r="AH60" s="124">
        <f>Bugs!C60*M60</f>
        <v>0</v>
      </c>
      <c r="AI60" s="97">
        <f>Bugs!C60*B60/2</f>
        <v>0</v>
      </c>
      <c r="AJ60" s="97">
        <f>Bugs!C60*N60/2</f>
        <v>0</v>
      </c>
      <c r="AK60" s="124">
        <f>Bugs!C60*C60/3</f>
        <v>0</v>
      </c>
      <c r="AL60" s="124">
        <f>Bugs!C60*O60/3</f>
        <v>0</v>
      </c>
      <c r="AM60" s="97">
        <f>Bugs!C60*D60/4</f>
        <v>0</v>
      </c>
      <c r="AN60" s="97">
        <f>Bugs!C60*P60/4</f>
        <v>0</v>
      </c>
      <c r="AO60" s="124">
        <f>Bugs!C60*E60/5</f>
        <v>0</v>
      </c>
      <c r="AP60" s="124">
        <f>Bugs!C60*Q60/5</f>
        <v>0</v>
      </c>
      <c r="AQ60" s="97">
        <f>Bugs!C60*F60/6</f>
        <v>0</v>
      </c>
      <c r="AR60" s="97">
        <f>Bugs!C60*R60/6</f>
        <v>0</v>
      </c>
      <c r="AS60" s="124">
        <f>Bugs!C60*G60/7</f>
        <v>0</v>
      </c>
      <c r="AT60" s="124">
        <f>Bugs!C60*S60/7</f>
        <v>0</v>
      </c>
      <c r="AU60" s="97">
        <f>Bugs!C60*H60/8</f>
        <v>0</v>
      </c>
      <c r="AV60" s="97">
        <f>Bugs!C60*T60/8</f>
        <v>0</v>
      </c>
      <c r="AW60" s="124">
        <f>Bugs!C60*I60/9</f>
        <v>0</v>
      </c>
      <c r="AX60" s="124">
        <f>Bugs!C60*U60/9</f>
        <v>0</v>
      </c>
      <c r="AY60" s="97">
        <f>Bugs!C60*J60/10</f>
        <v>0</v>
      </c>
      <c r="AZ60" s="97">
        <f>Bugs!C60*V60/10</f>
        <v>0</v>
      </c>
      <c r="BA60" s="124">
        <f>Bugs!C60*K60/11</f>
        <v>0</v>
      </c>
      <c r="BB60" s="124">
        <f>Bugs!C60*W60/11</f>
        <v>0</v>
      </c>
      <c r="BC60" s="97">
        <f>Bugs!C60*L60/12</f>
        <v>0</v>
      </c>
      <c r="BD60" s="102">
        <f>Bugs!C60*X60/12</f>
        <v>0</v>
      </c>
    </row>
    <row r="61" spans="1:60" x14ac:dyDescent="0.25">
      <c r="A61" s="23"/>
      <c r="B61" s="20"/>
      <c r="C61" s="20"/>
      <c r="D61" s="20"/>
      <c r="E61" s="20"/>
      <c r="F61" s="20"/>
      <c r="G61" s="20">
        <v>7</v>
      </c>
      <c r="H61" s="20">
        <v>8</v>
      </c>
      <c r="I61" s="20"/>
      <c r="J61" s="20"/>
      <c r="K61" s="130"/>
      <c r="L61" s="135"/>
      <c r="M61" s="136">
        <v>1</v>
      </c>
      <c r="N61" s="133">
        <v>2</v>
      </c>
      <c r="O61" s="28"/>
      <c r="P61" s="28"/>
      <c r="Q61" s="28"/>
      <c r="R61" s="28"/>
      <c r="S61" s="28"/>
      <c r="T61" s="28"/>
      <c r="U61" s="28"/>
      <c r="V61" s="28"/>
      <c r="W61" s="28"/>
      <c r="X61" s="29"/>
      <c r="Y61" s="23">
        <f t="shared" ca="1" si="9"/>
        <v>0</v>
      </c>
      <c r="Z61" s="20">
        <f t="shared" ca="1" si="10"/>
        <v>0</v>
      </c>
      <c r="AA61" s="28">
        <f t="shared" ca="1" si="11"/>
        <v>0</v>
      </c>
      <c r="AB61" s="28">
        <f t="shared" ca="1" si="12"/>
        <v>0</v>
      </c>
      <c r="AC61" s="20">
        <f t="shared" ca="1" si="4"/>
        <v>0</v>
      </c>
      <c r="AD61" s="20">
        <f t="shared" ca="1" si="5"/>
        <v>0</v>
      </c>
      <c r="AE61" s="28">
        <f t="shared" ca="1" si="6"/>
        <v>0</v>
      </c>
      <c r="AF61" s="122">
        <f t="shared" ca="1" si="7"/>
        <v>0</v>
      </c>
      <c r="AG61" s="127">
        <f>Bugs!C61*A61</f>
        <v>0</v>
      </c>
      <c r="AH61" s="124">
        <f>Bugs!C61*M61</f>
        <v>0</v>
      </c>
      <c r="AI61" s="97">
        <f>Bugs!C61*B61/2</f>
        <v>0</v>
      </c>
      <c r="AJ61" s="97">
        <f>Bugs!C61*N61/2</f>
        <v>0</v>
      </c>
      <c r="AK61" s="124">
        <f>Bugs!C61*C61/3</f>
        <v>0</v>
      </c>
      <c r="AL61" s="124">
        <f>Bugs!C61*O61/3</f>
        <v>0</v>
      </c>
      <c r="AM61" s="97">
        <f>Bugs!C61*D61/4</f>
        <v>0</v>
      </c>
      <c r="AN61" s="97">
        <f>Bugs!C61*P61/4</f>
        <v>0</v>
      </c>
      <c r="AO61" s="124">
        <f>Bugs!C61*E61/5</f>
        <v>0</v>
      </c>
      <c r="AP61" s="124">
        <f>Bugs!C61*Q61/5</f>
        <v>0</v>
      </c>
      <c r="AQ61" s="97">
        <f>Bugs!C61*F61/6</f>
        <v>0</v>
      </c>
      <c r="AR61" s="97">
        <f>Bugs!C61*R61/6</f>
        <v>0</v>
      </c>
      <c r="AS61" s="124">
        <f>Bugs!C61*G61/7</f>
        <v>0</v>
      </c>
      <c r="AT61" s="124">
        <f>Bugs!C61*S61/7</f>
        <v>0</v>
      </c>
      <c r="AU61" s="97">
        <f>Bugs!C61*H61/8</f>
        <v>0</v>
      </c>
      <c r="AV61" s="97">
        <f>Bugs!C61*T61/8</f>
        <v>0</v>
      </c>
      <c r="AW61" s="124">
        <f>Bugs!C61*I61/9</f>
        <v>0</v>
      </c>
      <c r="AX61" s="124">
        <f>Bugs!C61*U61/9</f>
        <v>0</v>
      </c>
      <c r="AY61" s="97">
        <f>Bugs!C61*J61/10</f>
        <v>0</v>
      </c>
      <c r="AZ61" s="97">
        <f>Bugs!C61*V61/10</f>
        <v>0</v>
      </c>
      <c r="BA61" s="124">
        <f>Bugs!C61*K61/11</f>
        <v>0</v>
      </c>
      <c r="BB61" s="124">
        <f>Bugs!C61*W61/11</f>
        <v>0</v>
      </c>
      <c r="BC61" s="97">
        <f>Bugs!C61*L61/12</f>
        <v>0</v>
      </c>
      <c r="BD61" s="102">
        <f>Bugs!C61*X61/12</f>
        <v>0</v>
      </c>
    </row>
    <row r="62" spans="1:60" x14ac:dyDescent="0.25">
      <c r="A62" s="23"/>
      <c r="B62" s="20"/>
      <c r="C62" s="20"/>
      <c r="D62" s="20"/>
      <c r="E62" s="20"/>
      <c r="F62" s="20">
        <v>6</v>
      </c>
      <c r="G62" s="20">
        <v>7</v>
      </c>
      <c r="H62" s="20">
        <v>8</v>
      </c>
      <c r="I62" s="20">
        <v>9</v>
      </c>
      <c r="J62" s="20"/>
      <c r="K62" s="130"/>
      <c r="L62" s="135"/>
      <c r="M62" s="136">
        <v>1</v>
      </c>
      <c r="N62" s="133">
        <v>2</v>
      </c>
      <c r="O62" s="28">
        <v>3</v>
      </c>
      <c r="P62" s="28"/>
      <c r="Q62" s="28"/>
      <c r="R62" s="28"/>
      <c r="S62" s="28"/>
      <c r="T62" s="28"/>
      <c r="U62" s="28"/>
      <c r="V62" s="28"/>
      <c r="W62" s="28"/>
      <c r="X62" s="29">
        <v>12</v>
      </c>
      <c r="Y62" s="23">
        <f t="shared" ca="1" si="9"/>
        <v>0</v>
      </c>
      <c r="Z62" s="20">
        <f t="shared" ca="1" si="10"/>
        <v>1</v>
      </c>
      <c r="AA62" s="28">
        <f t="shared" ca="1" si="11"/>
        <v>0</v>
      </c>
      <c r="AB62" s="28">
        <f t="shared" ca="1" si="12"/>
        <v>0</v>
      </c>
      <c r="AC62" s="20">
        <f t="shared" ca="1" si="4"/>
        <v>-1</v>
      </c>
      <c r="AD62" s="20">
        <f t="shared" ca="1" si="5"/>
        <v>1</v>
      </c>
      <c r="AE62" s="28">
        <f t="shared" ca="1" si="6"/>
        <v>0</v>
      </c>
      <c r="AF62" s="122">
        <f t="shared" ca="1" si="7"/>
        <v>0</v>
      </c>
      <c r="AG62" s="127">
        <f>Bugs!C62*A62</f>
        <v>0</v>
      </c>
      <c r="AH62" s="124">
        <f>Bugs!C62*M62</f>
        <v>0</v>
      </c>
      <c r="AI62" s="97">
        <f>Bugs!C62*B62/2</f>
        <v>0</v>
      </c>
      <c r="AJ62" s="97">
        <f>Bugs!C62*N62/2</f>
        <v>0</v>
      </c>
      <c r="AK62" s="124">
        <f>Bugs!C62*C62/3</f>
        <v>0</v>
      </c>
      <c r="AL62" s="124">
        <f>Bugs!C62*O62/3</f>
        <v>0</v>
      </c>
      <c r="AM62" s="97">
        <f>Bugs!C62*D62/4</f>
        <v>0</v>
      </c>
      <c r="AN62" s="97">
        <f>Bugs!C62*P62/4</f>
        <v>0</v>
      </c>
      <c r="AO62" s="124">
        <f>Bugs!C62*E62/5</f>
        <v>0</v>
      </c>
      <c r="AP62" s="124">
        <f>Bugs!C62*Q62/5</f>
        <v>0</v>
      </c>
      <c r="AQ62" s="97">
        <f>Bugs!C62*F62/6</f>
        <v>0</v>
      </c>
      <c r="AR62" s="97">
        <f>Bugs!C62*R62/6</f>
        <v>0</v>
      </c>
      <c r="AS62" s="124">
        <f>Bugs!C62*G62/7</f>
        <v>0</v>
      </c>
      <c r="AT62" s="124">
        <f>Bugs!C62*S62/7</f>
        <v>0</v>
      </c>
      <c r="AU62" s="97">
        <f>Bugs!C62*H62/8</f>
        <v>0</v>
      </c>
      <c r="AV62" s="97">
        <f>Bugs!C62*T62/8</f>
        <v>0</v>
      </c>
      <c r="AW62" s="124">
        <f>Bugs!C62*I62/9</f>
        <v>0</v>
      </c>
      <c r="AX62" s="124">
        <f>Bugs!C62*U62/9</f>
        <v>0</v>
      </c>
      <c r="AY62" s="97">
        <f>Bugs!C62*J62/10</f>
        <v>0</v>
      </c>
      <c r="AZ62" s="97">
        <f>Bugs!C62*V62/10</f>
        <v>0</v>
      </c>
      <c r="BA62" s="124">
        <f>Bugs!C62*K62/11</f>
        <v>0</v>
      </c>
      <c r="BB62" s="124">
        <f>Bugs!C62*W62/11</f>
        <v>0</v>
      </c>
      <c r="BC62" s="97">
        <f>Bugs!C62*L62/12</f>
        <v>0</v>
      </c>
      <c r="BD62" s="102">
        <f>Bugs!C62*X62/12</f>
        <v>0</v>
      </c>
    </row>
    <row r="63" spans="1:60" x14ac:dyDescent="0.25">
      <c r="A63" s="23"/>
      <c r="B63" s="20"/>
      <c r="C63" s="20"/>
      <c r="D63" s="20"/>
      <c r="E63" s="20"/>
      <c r="F63" s="20"/>
      <c r="G63" s="20">
        <v>7</v>
      </c>
      <c r="H63" s="20">
        <v>8</v>
      </c>
      <c r="I63" s="20"/>
      <c r="J63" s="20"/>
      <c r="K63" s="130"/>
      <c r="L63" s="135"/>
      <c r="M63" s="136">
        <v>1</v>
      </c>
      <c r="N63" s="133">
        <v>2</v>
      </c>
      <c r="O63" s="28"/>
      <c r="P63" s="28"/>
      <c r="Q63" s="28"/>
      <c r="R63" s="28"/>
      <c r="S63" s="28"/>
      <c r="T63" s="28"/>
      <c r="U63" s="28"/>
      <c r="V63" s="28"/>
      <c r="W63" s="28"/>
      <c r="X63" s="29"/>
      <c r="Y63" s="23">
        <f t="shared" ca="1" si="9"/>
        <v>0</v>
      </c>
      <c r="Z63" s="20">
        <f t="shared" ca="1" si="10"/>
        <v>0</v>
      </c>
      <c r="AA63" s="28">
        <f t="shared" ca="1" si="11"/>
        <v>0</v>
      </c>
      <c r="AB63" s="28">
        <f t="shared" ca="1" si="12"/>
        <v>0</v>
      </c>
      <c r="AC63" s="20">
        <f t="shared" ca="1" si="4"/>
        <v>0</v>
      </c>
      <c r="AD63" s="20">
        <f t="shared" ca="1" si="5"/>
        <v>0</v>
      </c>
      <c r="AE63" s="28">
        <f t="shared" ca="1" si="6"/>
        <v>0</v>
      </c>
      <c r="AF63" s="122">
        <f t="shared" ca="1" si="7"/>
        <v>0</v>
      </c>
      <c r="AG63" s="127">
        <f>Bugs!C63*A63</f>
        <v>0</v>
      </c>
      <c r="AH63" s="124">
        <f>Bugs!C63*M63</f>
        <v>0</v>
      </c>
      <c r="AI63" s="97">
        <f>Bugs!C63*B63/2</f>
        <v>0</v>
      </c>
      <c r="AJ63" s="97">
        <f>Bugs!C63*N63/2</f>
        <v>0</v>
      </c>
      <c r="AK63" s="124">
        <f>Bugs!C63*C63/3</f>
        <v>0</v>
      </c>
      <c r="AL63" s="124">
        <f>Bugs!C63*O63/3</f>
        <v>0</v>
      </c>
      <c r="AM63" s="97">
        <f>Bugs!C63*D63/4</f>
        <v>0</v>
      </c>
      <c r="AN63" s="97">
        <f>Bugs!C63*P63/4</f>
        <v>0</v>
      </c>
      <c r="AO63" s="124">
        <f>Bugs!C63*E63/5</f>
        <v>0</v>
      </c>
      <c r="AP63" s="124">
        <f>Bugs!C63*Q63/5</f>
        <v>0</v>
      </c>
      <c r="AQ63" s="97">
        <f>Bugs!C63*F63/6</f>
        <v>0</v>
      </c>
      <c r="AR63" s="97">
        <f>Bugs!C63*R63/6</f>
        <v>0</v>
      </c>
      <c r="AS63" s="124">
        <f>Bugs!C63*G63/7</f>
        <v>0</v>
      </c>
      <c r="AT63" s="124">
        <f>Bugs!C63*S63/7</f>
        <v>0</v>
      </c>
      <c r="AU63" s="97">
        <f>Bugs!C63*H63/8</f>
        <v>0</v>
      </c>
      <c r="AV63" s="97">
        <f>Bugs!C63*T63/8</f>
        <v>0</v>
      </c>
      <c r="AW63" s="124">
        <f>Bugs!C63*I63/9</f>
        <v>0</v>
      </c>
      <c r="AX63" s="124">
        <f>Bugs!C63*U63/9</f>
        <v>0</v>
      </c>
      <c r="AY63" s="97">
        <f>Bugs!C63*J63/10</f>
        <v>0</v>
      </c>
      <c r="AZ63" s="97">
        <f>Bugs!C63*V63/10</f>
        <v>0</v>
      </c>
      <c r="BA63" s="124">
        <f>Bugs!C63*K63/11</f>
        <v>0</v>
      </c>
      <c r="BB63" s="124">
        <f>Bugs!C63*W63/11</f>
        <v>0</v>
      </c>
      <c r="BC63" s="97">
        <f>Bugs!C63*L63/12</f>
        <v>0</v>
      </c>
      <c r="BD63" s="102">
        <f>Bugs!C63*X63/12</f>
        <v>0</v>
      </c>
    </row>
    <row r="64" spans="1:60" x14ac:dyDescent="0.25">
      <c r="A64" s="23"/>
      <c r="B64" s="20"/>
      <c r="C64" s="20"/>
      <c r="D64" s="20"/>
      <c r="E64" s="20"/>
      <c r="F64" s="20"/>
      <c r="G64" s="20">
        <v>7</v>
      </c>
      <c r="H64" s="20">
        <v>8</v>
      </c>
      <c r="I64" s="20"/>
      <c r="J64" s="20"/>
      <c r="K64" s="130"/>
      <c r="L64" s="135"/>
      <c r="M64" s="136">
        <v>1</v>
      </c>
      <c r="N64" s="133">
        <v>2</v>
      </c>
      <c r="O64" s="28"/>
      <c r="P64" s="28"/>
      <c r="Q64" s="28"/>
      <c r="R64" s="28"/>
      <c r="S64" s="28"/>
      <c r="T64" s="28"/>
      <c r="U64" s="28"/>
      <c r="V64" s="28"/>
      <c r="W64" s="28"/>
      <c r="X64" s="29"/>
      <c r="Y64" s="23">
        <f t="shared" ca="1" si="9"/>
        <v>0</v>
      </c>
      <c r="Z64" s="20">
        <f t="shared" ca="1" si="10"/>
        <v>0</v>
      </c>
      <c r="AA64" s="28">
        <f t="shared" ca="1" si="11"/>
        <v>0</v>
      </c>
      <c r="AB64" s="28">
        <f t="shared" ca="1" si="12"/>
        <v>0</v>
      </c>
      <c r="AC64" s="20">
        <f t="shared" ca="1" si="4"/>
        <v>0</v>
      </c>
      <c r="AD64" s="20">
        <f t="shared" ca="1" si="5"/>
        <v>0</v>
      </c>
      <c r="AE64" s="28">
        <f t="shared" ca="1" si="6"/>
        <v>0</v>
      </c>
      <c r="AF64" s="122">
        <f t="shared" ca="1" si="7"/>
        <v>0</v>
      </c>
      <c r="AG64" s="127">
        <f>Bugs!C64*A64</f>
        <v>0</v>
      </c>
      <c r="AH64" s="124">
        <f>Bugs!C64*M64</f>
        <v>0</v>
      </c>
      <c r="AI64" s="97">
        <f>Bugs!C64*B64/2</f>
        <v>0</v>
      </c>
      <c r="AJ64" s="97">
        <f>Bugs!C64*N64/2</f>
        <v>0</v>
      </c>
      <c r="AK64" s="124">
        <f>Bugs!C64*C64/3</f>
        <v>0</v>
      </c>
      <c r="AL64" s="124">
        <f>Bugs!C64*O64/3</f>
        <v>0</v>
      </c>
      <c r="AM64" s="97">
        <f>Bugs!C64*D64/4</f>
        <v>0</v>
      </c>
      <c r="AN64" s="97">
        <f>Bugs!C64*P64/4</f>
        <v>0</v>
      </c>
      <c r="AO64" s="124">
        <f>Bugs!C64*E64/5</f>
        <v>0</v>
      </c>
      <c r="AP64" s="124">
        <f>Bugs!C64*Q64/5</f>
        <v>0</v>
      </c>
      <c r="AQ64" s="97">
        <f>Bugs!C64*F64/6</f>
        <v>0</v>
      </c>
      <c r="AR64" s="97">
        <f>Bugs!C64*R64/6</f>
        <v>0</v>
      </c>
      <c r="AS64" s="124">
        <f>Bugs!C64*G64/7</f>
        <v>0</v>
      </c>
      <c r="AT64" s="124">
        <f>Bugs!C64*S64/7</f>
        <v>0</v>
      </c>
      <c r="AU64" s="97">
        <f>Bugs!C64*H64/8</f>
        <v>0</v>
      </c>
      <c r="AV64" s="97">
        <f>Bugs!C64*T64/8</f>
        <v>0</v>
      </c>
      <c r="AW64" s="124">
        <f>Bugs!C64*I64/9</f>
        <v>0</v>
      </c>
      <c r="AX64" s="124">
        <f>Bugs!C64*U64/9</f>
        <v>0</v>
      </c>
      <c r="AY64" s="97">
        <f>Bugs!C64*J64/10</f>
        <v>0</v>
      </c>
      <c r="AZ64" s="97">
        <f>Bugs!C64*V64/10</f>
        <v>0</v>
      </c>
      <c r="BA64" s="124">
        <f>Bugs!C64*K64/11</f>
        <v>0</v>
      </c>
      <c r="BB64" s="124">
        <f>Bugs!C64*W64/11</f>
        <v>0</v>
      </c>
      <c r="BC64" s="97">
        <f>Bugs!C64*L64/12</f>
        <v>0</v>
      </c>
      <c r="BD64" s="102">
        <f>Bugs!C64*X64/12</f>
        <v>0</v>
      </c>
    </row>
    <row r="65" spans="1:56" x14ac:dyDescent="0.25">
      <c r="A65" s="23"/>
      <c r="B65" s="20"/>
      <c r="C65" s="20"/>
      <c r="D65" s="20"/>
      <c r="E65" s="20"/>
      <c r="F65" s="20"/>
      <c r="G65" s="20">
        <v>7</v>
      </c>
      <c r="H65" s="20">
        <v>8</v>
      </c>
      <c r="I65" s="20"/>
      <c r="J65" s="20"/>
      <c r="K65" s="130"/>
      <c r="L65" s="135"/>
      <c r="M65" s="136">
        <v>1</v>
      </c>
      <c r="N65" s="133">
        <v>2</v>
      </c>
      <c r="O65" s="28"/>
      <c r="P65" s="28"/>
      <c r="Q65" s="28"/>
      <c r="R65" s="28"/>
      <c r="S65" s="28"/>
      <c r="T65" s="28"/>
      <c r="U65" s="28"/>
      <c r="V65" s="28"/>
      <c r="W65" s="28"/>
      <c r="X65" s="29"/>
      <c r="Y65" s="23">
        <f t="shared" ca="1" si="9"/>
        <v>0</v>
      </c>
      <c r="Z65" s="20">
        <f t="shared" ca="1" si="10"/>
        <v>0</v>
      </c>
      <c r="AA65" s="28">
        <f t="shared" ca="1" si="11"/>
        <v>0</v>
      </c>
      <c r="AB65" s="28">
        <f t="shared" ca="1" si="12"/>
        <v>0</v>
      </c>
      <c r="AC65" s="20">
        <f t="shared" ca="1" si="4"/>
        <v>0</v>
      </c>
      <c r="AD65" s="20">
        <f t="shared" ca="1" si="5"/>
        <v>0</v>
      </c>
      <c r="AE65" s="28">
        <f t="shared" ca="1" si="6"/>
        <v>0</v>
      </c>
      <c r="AF65" s="122">
        <f t="shared" ca="1" si="7"/>
        <v>0</v>
      </c>
      <c r="AG65" s="127">
        <f>Bugs!C65*A65</f>
        <v>0</v>
      </c>
      <c r="AH65" s="124">
        <f>Bugs!C65*M65</f>
        <v>0</v>
      </c>
      <c r="AI65" s="97">
        <f>Bugs!C65*B65/2</f>
        <v>0</v>
      </c>
      <c r="AJ65" s="97">
        <f>Bugs!C65*N65/2</f>
        <v>0</v>
      </c>
      <c r="AK65" s="124">
        <f>Bugs!C65*C65/3</f>
        <v>0</v>
      </c>
      <c r="AL65" s="124">
        <f>Bugs!C65*O65/3</f>
        <v>0</v>
      </c>
      <c r="AM65" s="97">
        <f>Bugs!C65*D65/4</f>
        <v>0</v>
      </c>
      <c r="AN65" s="97">
        <f>Bugs!C65*P65/4</f>
        <v>0</v>
      </c>
      <c r="AO65" s="124">
        <f>Bugs!C65*E65/5</f>
        <v>0</v>
      </c>
      <c r="AP65" s="124">
        <f>Bugs!C65*Q65/5</f>
        <v>0</v>
      </c>
      <c r="AQ65" s="97">
        <f>Bugs!C65*F65/6</f>
        <v>0</v>
      </c>
      <c r="AR65" s="97">
        <f>Bugs!C65*R65/6</f>
        <v>0</v>
      </c>
      <c r="AS65" s="124">
        <f>Bugs!C65*G65/7</f>
        <v>0</v>
      </c>
      <c r="AT65" s="124">
        <f>Bugs!C65*S65/7</f>
        <v>0</v>
      </c>
      <c r="AU65" s="97">
        <f>Bugs!C65*H65/8</f>
        <v>0</v>
      </c>
      <c r="AV65" s="97">
        <f>Bugs!C65*T65/8</f>
        <v>0</v>
      </c>
      <c r="AW65" s="124">
        <f>Bugs!C65*I65/9</f>
        <v>0</v>
      </c>
      <c r="AX65" s="124">
        <f>Bugs!C65*U65/9</f>
        <v>0</v>
      </c>
      <c r="AY65" s="97">
        <f>Bugs!C65*J65/10</f>
        <v>0</v>
      </c>
      <c r="AZ65" s="97">
        <f>Bugs!C65*V65/10</f>
        <v>0</v>
      </c>
      <c r="BA65" s="124">
        <f>Bugs!C65*K65/11</f>
        <v>0</v>
      </c>
      <c r="BB65" s="124">
        <f>Bugs!C65*W65/11</f>
        <v>0</v>
      </c>
      <c r="BC65" s="97">
        <f>Bugs!C65*L65/12</f>
        <v>0</v>
      </c>
      <c r="BD65" s="102">
        <f>Bugs!C65*X65/12</f>
        <v>0</v>
      </c>
    </row>
    <row r="66" spans="1:56" x14ac:dyDescent="0.25">
      <c r="A66" s="23"/>
      <c r="B66" s="20"/>
      <c r="C66" s="20"/>
      <c r="D66" s="20"/>
      <c r="E66" s="20"/>
      <c r="F66" s="20"/>
      <c r="G66" s="20">
        <v>7</v>
      </c>
      <c r="H66" s="20">
        <v>8</v>
      </c>
      <c r="I66" s="20"/>
      <c r="J66" s="20"/>
      <c r="K66" s="130"/>
      <c r="L66" s="135"/>
      <c r="M66" s="136">
        <v>1</v>
      </c>
      <c r="N66" s="133">
        <v>2</v>
      </c>
      <c r="O66" s="28"/>
      <c r="P66" s="28"/>
      <c r="Q66" s="28"/>
      <c r="R66" s="28"/>
      <c r="S66" s="28"/>
      <c r="T66" s="28"/>
      <c r="U66" s="28"/>
      <c r="V66" s="28"/>
      <c r="W66" s="28"/>
      <c r="X66" s="29"/>
      <c r="Y66" s="23">
        <f t="shared" ref="Y66:Y81" ca="1" si="13">IF(ISNUMBER(MATCH($BG$28,A66:L66,0)),1,0)</f>
        <v>0</v>
      </c>
      <c r="Z66" s="20">
        <f t="shared" ref="Z66:Z81" ca="1" si="14">IF(ISNUMBER(MATCH($BG$29,A66:L66,0)),1,0)</f>
        <v>0</v>
      </c>
      <c r="AA66" s="28">
        <f t="shared" ref="AA66:AA81" ca="1" si="15">IF(ISNUMBER(MATCH($BG$28,M66:X66,0)),1,0)</f>
        <v>0</v>
      </c>
      <c r="AB66" s="28">
        <f t="shared" ref="AB66:AB81" ca="1" si="16">IF(ISNUMBER(MATCH($BG$29,M66:X66,0)),1,0)</f>
        <v>0</v>
      </c>
      <c r="AC66" s="20">
        <f t="shared" ca="1" si="4"/>
        <v>0</v>
      </c>
      <c r="AD66" s="20">
        <f t="shared" ca="1" si="5"/>
        <v>0</v>
      </c>
      <c r="AE66" s="28">
        <f t="shared" ca="1" si="6"/>
        <v>0</v>
      </c>
      <c r="AF66" s="122">
        <f t="shared" ca="1" si="7"/>
        <v>0</v>
      </c>
      <c r="AG66" s="127">
        <f>Bugs!C66*A66</f>
        <v>0</v>
      </c>
      <c r="AH66" s="124">
        <f>Bugs!C66*M66</f>
        <v>0</v>
      </c>
      <c r="AI66" s="97">
        <f>Bugs!C66*B66/2</f>
        <v>0</v>
      </c>
      <c r="AJ66" s="97">
        <f>Bugs!C66*N66/2</f>
        <v>0</v>
      </c>
      <c r="AK66" s="124">
        <f>Bugs!C66*C66/3</f>
        <v>0</v>
      </c>
      <c r="AL66" s="124">
        <f>Bugs!C66*O66/3</f>
        <v>0</v>
      </c>
      <c r="AM66" s="97">
        <f>Bugs!C66*D66/4</f>
        <v>0</v>
      </c>
      <c r="AN66" s="97">
        <f>Bugs!C66*P66/4</f>
        <v>0</v>
      </c>
      <c r="AO66" s="124">
        <f>Bugs!C66*E66/5</f>
        <v>0</v>
      </c>
      <c r="AP66" s="124">
        <f>Bugs!C66*Q66/5</f>
        <v>0</v>
      </c>
      <c r="AQ66" s="97">
        <f>Bugs!C66*F66/6</f>
        <v>0</v>
      </c>
      <c r="AR66" s="97">
        <f>Bugs!C66*R66/6</f>
        <v>0</v>
      </c>
      <c r="AS66" s="124">
        <f>Bugs!C66*G66/7</f>
        <v>0</v>
      </c>
      <c r="AT66" s="124">
        <f>Bugs!C66*S66/7</f>
        <v>0</v>
      </c>
      <c r="AU66" s="97">
        <f>Bugs!C66*H66/8</f>
        <v>0</v>
      </c>
      <c r="AV66" s="97">
        <f>Bugs!C66*T66/8</f>
        <v>0</v>
      </c>
      <c r="AW66" s="124">
        <f>Bugs!C66*I66/9</f>
        <v>0</v>
      </c>
      <c r="AX66" s="124">
        <f>Bugs!C66*U66/9</f>
        <v>0</v>
      </c>
      <c r="AY66" s="97">
        <f>Bugs!C66*J66/10</f>
        <v>0</v>
      </c>
      <c r="AZ66" s="97">
        <f>Bugs!C66*V66/10</f>
        <v>0</v>
      </c>
      <c r="BA66" s="124">
        <f>Bugs!C66*K66/11</f>
        <v>0</v>
      </c>
      <c r="BB66" s="124">
        <f>Bugs!C66*W66/11</f>
        <v>0</v>
      </c>
      <c r="BC66" s="97">
        <f>Bugs!C66*L66/12</f>
        <v>0</v>
      </c>
      <c r="BD66" s="102">
        <f>Bugs!C66*X66/12</f>
        <v>0</v>
      </c>
    </row>
    <row r="67" spans="1:56" x14ac:dyDescent="0.25">
      <c r="A67" s="23"/>
      <c r="B67" s="20"/>
      <c r="C67" s="20"/>
      <c r="D67" s="20"/>
      <c r="E67" s="20"/>
      <c r="F67" s="20"/>
      <c r="G67" s="20">
        <v>7</v>
      </c>
      <c r="H67" s="20">
        <v>8</v>
      </c>
      <c r="I67" s="20"/>
      <c r="J67" s="20"/>
      <c r="K67" s="130"/>
      <c r="L67" s="135"/>
      <c r="M67" s="136">
        <v>1</v>
      </c>
      <c r="N67" s="133">
        <v>2</v>
      </c>
      <c r="O67" s="28"/>
      <c r="P67" s="28"/>
      <c r="Q67" s="28"/>
      <c r="R67" s="28"/>
      <c r="S67" s="28"/>
      <c r="T67" s="28"/>
      <c r="U67" s="28"/>
      <c r="V67" s="28"/>
      <c r="W67" s="28"/>
      <c r="X67" s="29"/>
      <c r="Y67" s="23">
        <f t="shared" ca="1" si="13"/>
        <v>0</v>
      </c>
      <c r="Z67" s="20">
        <f t="shared" ca="1" si="14"/>
        <v>0</v>
      </c>
      <c r="AA67" s="28">
        <f t="shared" ca="1" si="15"/>
        <v>0</v>
      </c>
      <c r="AB67" s="28">
        <f t="shared" ca="1" si="16"/>
        <v>0</v>
      </c>
      <c r="AC67" s="20">
        <f t="shared" ref="AC67:AC81" ca="1" si="17">Y67-Z67</f>
        <v>0</v>
      </c>
      <c r="AD67" s="20">
        <f t="shared" ref="AD67:AD81" ca="1" si="18">Z67-Y67</f>
        <v>0</v>
      </c>
      <c r="AE67" s="28">
        <f t="shared" ref="AE67:AE81" ca="1" si="19">AA67-AB67</f>
        <v>0</v>
      </c>
      <c r="AF67" s="122">
        <f t="shared" ref="AF67:AF81" ca="1" si="20">AB67-AA67</f>
        <v>0</v>
      </c>
      <c r="AG67" s="127">
        <f>Bugs!C67*A67</f>
        <v>0</v>
      </c>
      <c r="AH67" s="124">
        <f>Bugs!C67*M67</f>
        <v>0</v>
      </c>
      <c r="AI67" s="97">
        <f>Bugs!C67*B67/2</f>
        <v>0</v>
      </c>
      <c r="AJ67" s="97">
        <f>Bugs!C67*N67/2</f>
        <v>0</v>
      </c>
      <c r="AK67" s="124">
        <f>Bugs!C67*C67/3</f>
        <v>0</v>
      </c>
      <c r="AL67" s="124">
        <f>Bugs!C67*O67/3</f>
        <v>0</v>
      </c>
      <c r="AM67" s="97">
        <f>Bugs!C67*D67/4</f>
        <v>0</v>
      </c>
      <c r="AN67" s="97">
        <f>Bugs!C67*P67/4</f>
        <v>0</v>
      </c>
      <c r="AO67" s="124">
        <f>Bugs!C67*E67/5</f>
        <v>0</v>
      </c>
      <c r="AP67" s="124">
        <f>Bugs!C67*Q67/5</f>
        <v>0</v>
      </c>
      <c r="AQ67" s="97">
        <f>Bugs!C67*F67/6</f>
        <v>0</v>
      </c>
      <c r="AR67" s="97">
        <f>Bugs!C67*R67/6</f>
        <v>0</v>
      </c>
      <c r="AS67" s="124">
        <f>Bugs!C67*G67/7</f>
        <v>0</v>
      </c>
      <c r="AT67" s="124">
        <f>Bugs!C67*S67/7</f>
        <v>0</v>
      </c>
      <c r="AU67" s="97">
        <f>Bugs!C67*H67/8</f>
        <v>0</v>
      </c>
      <c r="AV67" s="97">
        <f>Bugs!C67*T67/8</f>
        <v>0</v>
      </c>
      <c r="AW67" s="124">
        <f>Bugs!C67*I67/9</f>
        <v>0</v>
      </c>
      <c r="AX67" s="124">
        <f>Bugs!C67*U67/9</f>
        <v>0</v>
      </c>
      <c r="AY67" s="97">
        <f>Bugs!C67*J67/10</f>
        <v>0</v>
      </c>
      <c r="AZ67" s="97">
        <f>Bugs!C67*V67/10</f>
        <v>0</v>
      </c>
      <c r="BA67" s="124">
        <f>Bugs!C67*K67/11</f>
        <v>0</v>
      </c>
      <c r="BB67" s="124">
        <f>Bugs!C67*W67/11</f>
        <v>0</v>
      </c>
      <c r="BC67" s="97">
        <f>Bugs!C67*L67/12</f>
        <v>0</v>
      </c>
      <c r="BD67" s="102">
        <f>Bugs!C67*X67/12</f>
        <v>0</v>
      </c>
    </row>
    <row r="68" spans="1:56" x14ac:dyDescent="0.25">
      <c r="A68" s="23"/>
      <c r="B68" s="20"/>
      <c r="C68" s="20"/>
      <c r="D68" s="20"/>
      <c r="E68" s="20"/>
      <c r="F68" s="20"/>
      <c r="G68" s="20">
        <v>7</v>
      </c>
      <c r="H68" s="20">
        <v>8</v>
      </c>
      <c r="I68" s="20"/>
      <c r="J68" s="20"/>
      <c r="K68" s="130"/>
      <c r="L68" s="135"/>
      <c r="M68" s="136">
        <v>1</v>
      </c>
      <c r="N68" s="133">
        <v>2</v>
      </c>
      <c r="O68" s="28"/>
      <c r="P68" s="28"/>
      <c r="Q68" s="28"/>
      <c r="R68" s="28"/>
      <c r="S68" s="28"/>
      <c r="T68" s="28"/>
      <c r="U68" s="28"/>
      <c r="V68" s="28"/>
      <c r="W68" s="28"/>
      <c r="X68" s="29"/>
      <c r="Y68" s="23">
        <f t="shared" ca="1" si="13"/>
        <v>0</v>
      </c>
      <c r="Z68" s="20">
        <f t="shared" ca="1" si="14"/>
        <v>0</v>
      </c>
      <c r="AA68" s="28">
        <f t="shared" ca="1" si="15"/>
        <v>0</v>
      </c>
      <c r="AB68" s="28">
        <f t="shared" ca="1" si="16"/>
        <v>0</v>
      </c>
      <c r="AC68" s="20">
        <f t="shared" ca="1" si="17"/>
        <v>0</v>
      </c>
      <c r="AD68" s="20">
        <f t="shared" ca="1" si="18"/>
        <v>0</v>
      </c>
      <c r="AE68" s="28">
        <f t="shared" ca="1" si="19"/>
        <v>0</v>
      </c>
      <c r="AF68" s="122">
        <f t="shared" ca="1" si="20"/>
        <v>0</v>
      </c>
      <c r="AG68" s="127">
        <f>Bugs!C68*A68</f>
        <v>0</v>
      </c>
      <c r="AH68" s="124">
        <f>Bugs!C68*M68</f>
        <v>0</v>
      </c>
      <c r="AI68" s="97">
        <f>Bugs!C68*B68/2</f>
        <v>0</v>
      </c>
      <c r="AJ68" s="97">
        <f>Bugs!C68*N68/2</f>
        <v>0</v>
      </c>
      <c r="AK68" s="124">
        <f>Bugs!C68*C68/3</f>
        <v>0</v>
      </c>
      <c r="AL68" s="124">
        <f>Bugs!C68*O68/3</f>
        <v>0</v>
      </c>
      <c r="AM68" s="97">
        <f>Bugs!C68*D68/4</f>
        <v>0</v>
      </c>
      <c r="AN68" s="97">
        <f>Bugs!C68*P68/4</f>
        <v>0</v>
      </c>
      <c r="AO68" s="124">
        <f>Bugs!C68*E68/5</f>
        <v>0</v>
      </c>
      <c r="AP68" s="124">
        <f>Bugs!C68*Q68/5</f>
        <v>0</v>
      </c>
      <c r="AQ68" s="97">
        <f>Bugs!C68*F68/6</f>
        <v>0</v>
      </c>
      <c r="AR68" s="97">
        <f>Bugs!C68*R68/6</f>
        <v>0</v>
      </c>
      <c r="AS68" s="124">
        <f>Bugs!C68*G68/7</f>
        <v>0</v>
      </c>
      <c r="AT68" s="124">
        <f>Bugs!C68*S68/7</f>
        <v>0</v>
      </c>
      <c r="AU68" s="97">
        <f>Bugs!C68*H68/8</f>
        <v>0</v>
      </c>
      <c r="AV68" s="97">
        <f>Bugs!C68*T68/8</f>
        <v>0</v>
      </c>
      <c r="AW68" s="124">
        <f>Bugs!C68*I68/9</f>
        <v>0</v>
      </c>
      <c r="AX68" s="124">
        <f>Bugs!C68*U68/9</f>
        <v>0</v>
      </c>
      <c r="AY68" s="97">
        <f>Bugs!C68*J68/10</f>
        <v>0</v>
      </c>
      <c r="AZ68" s="97">
        <f>Bugs!C68*V68/10</f>
        <v>0</v>
      </c>
      <c r="BA68" s="124">
        <f>Bugs!C68*K68/11</f>
        <v>0</v>
      </c>
      <c r="BB68" s="124">
        <f>Bugs!C68*W68/11</f>
        <v>0</v>
      </c>
      <c r="BC68" s="97">
        <f>Bugs!C68*L68/12</f>
        <v>0</v>
      </c>
      <c r="BD68" s="102">
        <f>Bugs!C68*X68/12</f>
        <v>0</v>
      </c>
    </row>
    <row r="69" spans="1:56" x14ac:dyDescent="0.25">
      <c r="A69" s="23">
        <v>1</v>
      </c>
      <c r="B69" s="20">
        <v>2</v>
      </c>
      <c r="C69" s="20">
        <v>3</v>
      </c>
      <c r="D69" s="20">
        <v>4</v>
      </c>
      <c r="E69" s="20">
        <v>5</v>
      </c>
      <c r="F69" s="20">
        <v>6</v>
      </c>
      <c r="G69" s="20">
        <v>7</v>
      </c>
      <c r="H69" s="20">
        <v>8</v>
      </c>
      <c r="I69" s="20">
        <v>9</v>
      </c>
      <c r="J69" s="20">
        <v>10</v>
      </c>
      <c r="K69" s="130">
        <v>11</v>
      </c>
      <c r="L69" s="135">
        <v>12</v>
      </c>
      <c r="M69" s="136">
        <v>1</v>
      </c>
      <c r="N69" s="133">
        <v>2</v>
      </c>
      <c r="O69" s="28">
        <v>3</v>
      </c>
      <c r="P69" s="28">
        <v>4</v>
      </c>
      <c r="Q69" s="28">
        <v>5</v>
      </c>
      <c r="R69" s="28">
        <v>6</v>
      </c>
      <c r="S69" s="28">
        <v>7</v>
      </c>
      <c r="T69" s="28">
        <v>8</v>
      </c>
      <c r="U69" s="28">
        <v>9</v>
      </c>
      <c r="V69" s="28">
        <v>10</v>
      </c>
      <c r="W69" s="28">
        <v>11</v>
      </c>
      <c r="X69" s="29">
        <v>12</v>
      </c>
      <c r="Y69" s="23">
        <f t="shared" ca="1" si="13"/>
        <v>1</v>
      </c>
      <c r="Z69" s="20">
        <f t="shared" ca="1" si="14"/>
        <v>1</v>
      </c>
      <c r="AA69" s="28">
        <f t="shared" ca="1" si="15"/>
        <v>1</v>
      </c>
      <c r="AB69" s="28">
        <f t="shared" ca="1" si="16"/>
        <v>1</v>
      </c>
      <c r="AC69" s="20">
        <f t="shared" ca="1" si="17"/>
        <v>0</v>
      </c>
      <c r="AD69" s="20">
        <f t="shared" ca="1" si="18"/>
        <v>0</v>
      </c>
      <c r="AE69" s="28">
        <f t="shared" ca="1" si="19"/>
        <v>0</v>
      </c>
      <c r="AF69" s="122">
        <f t="shared" ca="1" si="20"/>
        <v>0</v>
      </c>
      <c r="AG69" s="127">
        <f>Bugs!C69*A69</f>
        <v>0</v>
      </c>
      <c r="AH69" s="124">
        <f>Bugs!C69*M69</f>
        <v>0</v>
      </c>
      <c r="AI69" s="97">
        <f>Bugs!C69*B69/2</f>
        <v>0</v>
      </c>
      <c r="AJ69" s="97">
        <f>Bugs!C69*N69/2</f>
        <v>0</v>
      </c>
      <c r="AK69" s="124">
        <f>Bugs!C69*C69/3</f>
        <v>0</v>
      </c>
      <c r="AL69" s="124">
        <f>Bugs!C69*O69/3</f>
        <v>0</v>
      </c>
      <c r="AM69" s="97">
        <f>Bugs!C69*D69/4</f>
        <v>0</v>
      </c>
      <c r="AN69" s="97">
        <f>Bugs!C69*P69/4</f>
        <v>0</v>
      </c>
      <c r="AO69" s="124">
        <f>Bugs!C69*E69/5</f>
        <v>0</v>
      </c>
      <c r="AP69" s="124">
        <f>Bugs!C69*Q69/5</f>
        <v>0</v>
      </c>
      <c r="AQ69" s="97">
        <f>Bugs!C69*F69/6</f>
        <v>0</v>
      </c>
      <c r="AR69" s="97">
        <f>Bugs!C69*R69/6</f>
        <v>0</v>
      </c>
      <c r="AS69" s="124">
        <f>Bugs!C69*G69/7</f>
        <v>0</v>
      </c>
      <c r="AT69" s="124">
        <f>Bugs!C69*S69/7</f>
        <v>0</v>
      </c>
      <c r="AU69" s="97">
        <f>Bugs!C69*H69/8</f>
        <v>0</v>
      </c>
      <c r="AV69" s="97">
        <f>Bugs!C69*T69/8</f>
        <v>0</v>
      </c>
      <c r="AW69" s="124">
        <f>Bugs!C69*I69/9</f>
        <v>0</v>
      </c>
      <c r="AX69" s="124">
        <f>Bugs!C69*U69/9</f>
        <v>0</v>
      </c>
      <c r="AY69" s="97">
        <f>Bugs!C69*J69/10</f>
        <v>0</v>
      </c>
      <c r="AZ69" s="97">
        <f>Bugs!C69*V69/10</f>
        <v>0</v>
      </c>
      <c r="BA69" s="124">
        <f>Bugs!C69*K69/11</f>
        <v>0</v>
      </c>
      <c r="BB69" s="124">
        <f>Bugs!C69*W69/11</f>
        <v>0</v>
      </c>
      <c r="BC69" s="97">
        <f>Bugs!C69*L69/12</f>
        <v>0</v>
      </c>
      <c r="BD69" s="102">
        <f>Bugs!C69*X69/12</f>
        <v>0</v>
      </c>
    </row>
    <row r="70" spans="1:56" x14ac:dyDescent="0.25">
      <c r="A70" s="23">
        <v>1</v>
      </c>
      <c r="B70" s="20">
        <v>2</v>
      </c>
      <c r="C70" s="20">
        <v>3</v>
      </c>
      <c r="D70" s="20">
        <v>4</v>
      </c>
      <c r="E70" s="20">
        <v>5</v>
      </c>
      <c r="F70" s="20">
        <v>6</v>
      </c>
      <c r="G70" s="20">
        <v>7</v>
      </c>
      <c r="H70" s="20">
        <v>8</v>
      </c>
      <c r="I70" s="20">
        <v>9</v>
      </c>
      <c r="J70" s="20">
        <v>10</v>
      </c>
      <c r="K70" s="130">
        <v>11</v>
      </c>
      <c r="L70" s="135">
        <v>12</v>
      </c>
      <c r="M70" s="136">
        <v>1</v>
      </c>
      <c r="N70" s="133">
        <v>2</v>
      </c>
      <c r="O70" s="28">
        <v>3</v>
      </c>
      <c r="P70" s="28">
        <v>4</v>
      </c>
      <c r="Q70" s="28">
        <v>5</v>
      </c>
      <c r="R70" s="28">
        <v>6</v>
      </c>
      <c r="S70" s="28">
        <v>7</v>
      </c>
      <c r="T70" s="28">
        <v>8</v>
      </c>
      <c r="U70" s="28">
        <v>9</v>
      </c>
      <c r="V70" s="28">
        <v>10</v>
      </c>
      <c r="W70" s="28">
        <v>11</v>
      </c>
      <c r="X70" s="29">
        <v>12</v>
      </c>
      <c r="Y70" s="23">
        <f t="shared" ca="1" si="13"/>
        <v>1</v>
      </c>
      <c r="Z70" s="20">
        <f t="shared" ca="1" si="14"/>
        <v>1</v>
      </c>
      <c r="AA70" s="28">
        <f t="shared" ca="1" si="15"/>
        <v>1</v>
      </c>
      <c r="AB70" s="28">
        <f t="shared" ca="1" si="16"/>
        <v>1</v>
      </c>
      <c r="AC70" s="20">
        <f t="shared" ca="1" si="17"/>
        <v>0</v>
      </c>
      <c r="AD70" s="20">
        <f t="shared" ca="1" si="18"/>
        <v>0</v>
      </c>
      <c r="AE70" s="28">
        <f t="shared" ca="1" si="19"/>
        <v>0</v>
      </c>
      <c r="AF70" s="122">
        <f t="shared" ca="1" si="20"/>
        <v>0</v>
      </c>
      <c r="AG70" s="127">
        <f>Bugs!C70*A70</f>
        <v>0</v>
      </c>
      <c r="AH70" s="124">
        <f>Bugs!C70*M70</f>
        <v>0</v>
      </c>
      <c r="AI70" s="97">
        <f>Bugs!C70*B70/2</f>
        <v>0</v>
      </c>
      <c r="AJ70" s="97">
        <f>Bugs!C70*N70/2</f>
        <v>0</v>
      </c>
      <c r="AK70" s="124">
        <f>Bugs!C70*C70/3</f>
        <v>0</v>
      </c>
      <c r="AL70" s="124">
        <f>Bugs!C70*O70/3</f>
        <v>0</v>
      </c>
      <c r="AM70" s="97">
        <f>Bugs!C70*D70/4</f>
        <v>0</v>
      </c>
      <c r="AN70" s="97">
        <f>Bugs!C70*P70/4</f>
        <v>0</v>
      </c>
      <c r="AO70" s="124">
        <f>Bugs!C70*E70/5</f>
        <v>0</v>
      </c>
      <c r="AP70" s="124">
        <f>Bugs!C70*Q70/5</f>
        <v>0</v>
      </c>
      <c r="AQ70" s="97">
        <f>Bugs!C70*F70/6</f>
        <v>0</v>
      </c>
      <c r="AR70" s="97">
        <f>Bugs!C70*R70/6</f>
        <v>0</v>
      </c>
      <c r="AS70" s="124">
        <f>Bugs!C70*G70/7</f>
        <v>0</v>
      </c>
      <c r="AT70" s="124">
        <f>Bugs!C70*S70/7</f>
        <v>0</v>
      </c>
      <c r="AU70" s="97">
        <f>Bugs!C70*H70/8</f>
        <v>0</v>
      </c>
      <c r="AV70" s="97">
        <f>Bugs!C70*T70/8</f>
        <v>0</v>
      </c>
      <c r="AW70" s="124">
        <f>Bugs!C70*I70/9</f>
        <v>0</v>
      </c>
      <c r="AX70" s="124">
        <f>Bugs!C70*U70/9</f>
        <v>0</v>
      </c>
      <c r="AY70" s="97">
        <f>Bugs!C70*J70/10</f>
        <v>0</v>
      </c>
      <c r="AZ70" s="97">
        <f>Bugs!C70*V70/10</f>
        <v>0</v>
      </c>
      <c r="BA70" s="124">
        <f>Bugs!C70*K70/11</f>
        <v>0</v>
      </c>
      <c r="BB70" s="124">
        <f>Bugs!C70*W70/11</f>
        <v>0</v>
      </c>
      <c r="BC70" s="97">
        <f>Bugs!C70*L70/12</f>
        <v>0</v>
      </c>
      <c r="BD70" s="102">
        <f>Bugs!C70*X70/12</f>
        <v>0</v>
      </c>
    </row>
    <row r="71" spans="1:56" x14ac:dyDescent="0.25">
      <c r="A71" s="23">
        <v>1</v>
      </c>
      <c r="B71" s="20">
        <v>2</v>
      </c>
      <c r="C71" s="20">
        <v>3</v>
      </c>
      <c r="D71" s="20">
        <v>4</v>
      </c>
      <c r="E71" s="20">
        <v>5</v>
      </c>
      <c r="F71" s="20"/>
      <c r="G71" s="20"/>
      <c r="H71" s="20"/>
      <c r="I71" s="20"/>
      <c r="J71" s="20"/>
      <c r="K71" s="130">
        <v>11</v>
      </c>
      <c r="L71" s="135">
        <v>12</v>
      </c>
      <c r="M71" s="136"/>
      <c r="N71" s="133"/>
      <c r="O71" s="28"/>
      <c r="P71" s="28"/>
      <c r="Q71" s="28">
        <v>5</v>
      </c>
      <c r="R71" s="28">
        <v>6</v>
      </c>
      <c r="S71" s="28">
        <v>7</v>
      </c>
      <c r="T71" s="28">
        <v>8</v>
      </c>
      <c r="U71" s="28">
        <v>9</v>
      </c>
      <c r="V71" s="28">
        <v>10</v>
      </c>
      <c r="W71" s="28">
        <v>11</v>
      </c>
      <c r="X71" s="29"/>
      <c r="Y71" s="23">
        <f t="shared" ca="1" si="13"/>
        <v>1</v>
      </c>
      <c r="Z71" s="20">
        <f t="shared" ca="1" si="14"/>
        <v>0</v>
      </c>
      <c r="AA71" s="28">
        <f t="shared" ca="1" si="15"/>
        <v>1</v>
      </c>
      <c r="AB71" s="28">
        <f t="shared" ca="1" si="16"/>
        <v>1</v>
      </c>
      <c r="AC71" s="20">
        <f t="shared" ca="1" si="17"/>
        <v>1</v>
      </c>
      <c r="AD71" s="20">
        <f t="shared" ca="1" si="18"/>
        <v>-1</v>
      </c>
      <c r="AE71" s="28">
        <f t="shared" ca="1" si="19"/>
        <v>0</v>
      </c>
      <c r="AF71" s="122">
        <f t="shared" ca="1" si="20"/>
        <v>0</v>
      </c>
      <c r="AG71" s="127">
        <f>Bugs!C71*A71</f>
        <v>0</v>
      </c>
      <c r="AH71" s="124">
        <f>Bugs!C71*M71</f>
        <v>0</v>
      </c>
      <c r="AI71" s="97">
        <f>Bugs!C71*B71/2</f>
        <v>0</v>
      </c>
      <c r="AJ71" s="97">
        <f>Bugs!C71*N71/2</f>
        <v>0</v>
      </c>
      <c r="AK71" s="124">
        <f>Bugs!C71*C71/3</f>
        <v>0</v>
      </c>
      <c r="AL71" s="124">
        <f>Bugs!C71*O71/3</f>
        <v>0</v>
      </c>
      <c r="AM71" s="97">
        <f>Bugs!C71*D71/4</f>
        <v>0</v>
      </c>
      <c r="AN71" s="97">
        <f>Bugs!C71*P71/4</f>
        <v>0</v>
      </c>
      <c r="AO71" s="124">
        <f>Bugs!C71*E71/5</f>
        <v>0</v>
      </c>
      <c r="AP71" s="124">
        <f>Bugs!C71*Q71/5</f>
        <v>0</v>
      </c>
      <c r="AQ71" s="97">
        <f>Bugs!C71*F71/6</f>
        <v>0</v>
      </c>
      <c r="AR71" s="97">
        <f>Bugs!C71*R71/6</f>
        <v>0</v>
      </c>
      <c r="AS71" s="124">
        <f>Bugs!C71*G71/7</f>
        <v>0</v>
      </c>
      <c r="AT71" s="124">
        <f>Bugs!C71*S71/7</f>
        <v>0</v>
      </c>
      <c r="AU71" s="97">
        <f>Bugs!C71*H71/8</f>
        <v>0</v>
      </c>
      <c r="AV71" s="97">
        <f>Bugs!C71*T71/8</f>
        <v>0</v>
      </c>
      <c r="AW71" s="124">
        <f>Bugs!C71*I71/9</f>
        <v>0</v>
      </c>
      <c r="AX71" s="124">
        <f>Bugs!C71*U71/9</f>
        <v>0</v>
      </c>
      <c r="AY71" s="97">
        <f>Bugs!C71*J71/10</f>
        <v>0</v>
      </c>
      <c r="AZ71" s="97">
        <f>Bugs!C71*V71/10</f>
        <v>0</v>
      </c>
      <c r="BA71" s="124">
        <f>Bugs!C71*K71/11</f>
        <v>0</v>
      </c>
      <c r="BB71" s="124">
        <f>Bugs!C71*W71/11</f>
        <v>0</v>
      </c>
      <c r="BC71" s="97">
        <f>Bugs!C71*L71/12</f>
        <v>0</v>
      </c>
      <c r="BD71" s="102">
        <f>Bugs!C71*X71/12</f>
        <v>0</v>
      </c>
    </row>
    <row r="72" spans="1:56" x14ac:dyDescent="0.25">
      <c r="A72" s="23">
        <v>1</v>
      </c>
      <c r="B72" s="20">
        <v>2</v>
      </c>
      <c r="C72" s="20"/>
      <c r="D72" s="20"/>
      <c r="E72" s="20"/>
      <c r="F72" s="20"/>
      <c r="G72" s="20"/>
      <c r="H72" s="20"/>
      <c r="I72" s="20"/>
      <c r="J72" s="20"/>
      <c r="K72" s="130"/>
      <c r="L72" s="135">
        <v>12</v>
      </c>
      <c r="M72" s="136"/>
      <c r="N72" s="133"/>
      <c r="O72" s="28"/>
      <c r="P72" s="28"/>
      <c r="Q72" s="28"/>
      <c r="R72" s="28">
        <v>6</v>
      </c>
      <c r="S72" s="28">
        <v>7</v>
      </c>
      <c r="T72" s="28">
        <v>8</v>
      </c>
      <c r="U72" s="28"/>
      <c r="V72" s="28"/>
      <c r="W72" s="28"/>
      <c r="X72" s="29"/>
      <c r="Y72" s="23">
        <f t="shared" ca="1" si="13"/>
        <v>0</v>
      </c>
      <c r="Z72" s="20">
        <f t="shared" ca="1" si="14"/>
        <v>0</v>
      </c>
      <c r="AA72" s="28">
        <f t="shared" ca="1" si="15"/>
        <v>0</v>
      </c>
      <c r="AB72" s="28">
        <f t="shared" ca="1" si="16"/>
        <v>1</v>
      </c>
      <c r="AC72" s="20">
        <f t="shared" ca="1" si="17"/>
        <v>0</v>
      </c>
      <c r="AD72" s="20">
        <f t="shared" ca="1" si="18"/>
        <v>0</v>
      </c>
      <c r="AE72" s="28">
        <f t="shared" ca="1" si="19"/>
        <v>-1</v>
      </c>
      <c r="AF72" s="122">
        <f t="shared" ca="1" si="20"/>
        <v>1</v>
      </c>
      <c r="AG72" s="127">
        <f>Bugs!C72*A72</f>
        <v>0</v>
      </c>
      <c r="AH72" s="124">
        <f>Bugs!C72*M72</f>
        <v>0</v>
      </c>
      <c r="AI72" s="97">
        <f>Bugs!C72*B72/2</f>
        <v>0</v>
      </c>
      <c r="AJ72" s="97">
        <f>Bugs!C72*N72/2</f>
        <v>0</v>
      </c>
      <c r="AK72" s="124">
        <f>Bugs!C72*C72/3</f>
        <v>0</v>
      </c>
      <c r="AL72" s="124">
        <f>Bugs!C72*O72/3</f>
        <v>0</v>
      </c>
      <c r="AM72" s="97">
        <f>Bugs!C72*D72/4</f>
        <v>0</v>
      </c>
      <c r="AN72" s="97">
        <f>Bugs!C72*P72/4</f>
        <v>0</v>
      </c>
      <c r="AO72" s="124">
        <f>Bugs!C72*E72/5</f>
        <v>0</v>
      </c>
      <c r="AP72" s="124">
        <f>Bugs!C72*Q72/5</f>
        <v>0</v>
      </c>
      <c r="AQ72" s="97">
        <f>Bugs!C72*F72/6</f>
        <v>0</v>
      </c>
      <c r="AR72" s="97">
        <f>Bugs!C72*R72/6</f>
        <v>0</v>
      </c>
      <c r="AS72" s="124">
        <f>Bugs!C72*G72/7</f>
        <v>0</v>
      </c>
      <c r="AT72" s="124">
        <f>Bugs!C72*S72/7</f>
        <v>0</v>
      </c>
      <c r="AU72" s="97">
        <f>Bugs!C72*H72/8</f>
        <v>0</v>
      </c>
      <c r="AV72" s="97">
        <f>Bugs!C72*T72/8</f>
        <v>0</v>
      </c>
      <c r="AW72" s="124">
        <f>Bugs!C72*I72/9</f>
        <v>0</v>
      </c>
      <c r="AX72" s="124">
        <f>Bugs!C72*U72/9</f>
        <v>0</v>
      </c>
      <c r="AY72" s="97">
        <f>Bugs!C72*J72/10</f>
        <v>0</v>
      </c>
      <c r="AZ72" s="97">
        <f>Bugs!C72*V72/10</f>
        <v>0</v>
      </c>
      <c r="BA72" s="124">
        <f>Bugs!C72*K72/11</f>
        <v>0</v>
      </c>
      <c r="BB72" s="124">
        <f>Bugs!C72*W72/11</f>
        <v>0</v>
      </c>
      <c r="BC72" s="97">
        <f>Bugs!C72*L72/12</f>
        <v>0</v>
      </c>
      <c r="BD72" s="102">
        <f>Bugs!C72*X72/12</f>
        <v>0</v>
      </c>
    </row>
    <row r="73" spans="1:56" x14ac:dyDescent="0.25">
      <c r="A73" s="23"/>
      <c r="B73" s="20"/>
      <c r="C73" s="20"/>
      <c r="D73" s="20"/>
      <c r="E73" s="20"/>
      <c r="F73" s="20"/>
      <c r="G73" s="20">
        <v>7</v>
      </c>
      <c r="H73" s="20">
        <v>8</v>
      </c>
      <c r="I73" s="20">
        <v>9</v>
      </c>
      <c r="J73" s="20"/>
      <c r="K73" s="130"/>
      <c r="L73" s="135"/>
      <c r="M73" s="136">
        <v>1</v>
      </c>
      <c r="N73" s="133">
        <v>2</v>
      </c>
      <c r="O73" s="28">
        <v>3</v>
      </c>
      <c r="P73" s="28"/>
      <c r="Q73" s="28"/>
      <c r="R73" s="28"/>
      <c r="S73" s="28"/>
      <c r="T73" s="28"/>
      <c r="U73" s="28"/>
      <c r="V73" s="28"/>
      <c r="W73" s="28"/>
      <c r="X73" s="29"/>
      <c r="Y73" s="23">
        <f t="shared" ca="1" si="13"/>
        <v>0</v>
      </c>
      <c r="Z73" s="20">
        <f t="shared" ca="1" si="14"/>
        <v>0</v>
      </c>
      <c r="AA73" s="28">
        <f t="shared" ca="1" si="15"/>
        <v>0</v>
      </c>
      <c r="AB73" s="28">
        <f t="shared" ca="1" si="16"/>
        <v>0</v>
      </c>
      <c r="AC73" s="20">
        <f t="shared" ca="1" si="17"/>
        <v>0</v>
      </c>
      <c r="AD73" s="20">
        <f t="shared" ca="1" si="18"/>
        <v>0</v>
      </c>
      <c r="AE73" s="28">
        <f t="shared" ca="1" si="19"/>
        <v>0</v>
      </c>
      <c r="AF73" s="122">
        <f t="shared" ca="1" si="20"/>
        <v>0</v>
      </c>
      <c r="AG73" s="127">
        <f>Bugs!C73*A73</f>
        <v>0</v>
      </c>
      <c r="AH73" s="124">
        <f>Bugs!C73*M73</f>
        <v>0</v>
      </c>
      <c r="AI73" s="97">
        <f>Bugs!C73*B73/2</f>
        <v>0</v>
      </c>
      <c r="AJ73" s="97">
        <f>Bugs!C73*N73/2</f>
        <v>0</v>
      </c>
      <c r="AK73" s="124">
        <f>Bugs!C73*C73/3</f>
        <v>0</v>
      </c>
      <c r="AL73" s="124">
        <f>Bugs!C73*O73/3</f>
        <v>0</v>
      </c>
      <c r="AM73" s="97">
        <f>Bugs!C73*D73/4</f>
        <v>0</v>
      </c>
      <c r="AN73" s="97">
        <f>Bugs!C73*P73/4</f>
        <v>0</v>
      </c>
      <c r="AO73" s="124">
        <f>Bugs!C73*E73/5</f>
        <v>0</v>
      </c>
      <c r="AP73" s="124">
        <f>Bugs!C73*Q73/5</f>
        <v>0</v>
      </c>
      <c r="AQ73" s="97">
        <f>Bugs!C73*F73/6</f>
        <v>0</v>
      </c>
      <c r="AR73" s="97">
        <f>Bugs!C73*R73/6</f>
        <v>0</v>
      </c>
      <c r="AS73" s="124">
        <f>Bugs!C73*G73/7</f>
        <v>0</v>
      </c>
      <c r="AT73" s="124">
        <f>Bugs!C73*S73/7</f>
        <v>0</v>
      </c>
      <c r="AU73" s="97">
        <f>Bugs!C73*H73/8</f>
        <v>0</v>
      </c>
      <c r="AV73" s="97">
        <f>Bugs!C73*T73/8</f>
        <v>0</v>
      </c>
      <c r="AW73" s="124">
        <f>Bugs!C73*I73/9</f>
        <v>0</v>
      </c>
      <c r="AX73" s="124">
        <f>Bugs!C73*U73/9</f>
        <v>0</v>
      </c>
      <c r="AY73" s="97">
        <f>Bugs!C73*J73/10</f>
        <v>0</v>
      </c>
      <c r="AZ73" s="97">
        <f>Bugs!C73*V73/10</f>
        <v>0</v>
      </c>
      <c r="BA73" s="124">
        <f>Bugs!C73*K73/11</f>
        <v>0</v>
      </c>
      <c r="BB73" s="124">
        <f>Bugs!C73*W73/11</f>
        <v>0</v>
      </c>
      <c r="BC73" s="97">
        <f>Bugs!C73*L73/12</f>
        <v>0</v>
      </c>
      <c r="BD73" s="102">
        <f>Bugs!C73*X73/12</f>
        <v>0</v>
      </c>
    </row>
    <row r="74" spans="1:56" x14ac:dyDescent="0.25">
      <c r="A74" s="23">
        <v>1</v>
      </c>
      <c r="B74" s="20">
        <v>2</v>
      </c>
      <c r="C74" s="20">
        <v>3</v>
      </c>
      <c r="D74" s="20">
        <v>4</v>
      </c>
      <c r="E74" s="20">
        <v>5</v>
      </c>
      <c r="F74" s="20">
        <v>6</v>
      </c>
      <c r="G74" s="20">
        <v>7</v>
      </c>
      <c r="H74" s="20">
        <v>8</v>
      </c>
      <c r="I74" s="20">
        <v>9</v>
      </c>
      <c r="J74" s="20">
        <v>10</v>
      </c>
      <c r="K74" s="130">
        <v>11</v>
      </c>
      <c r="L74" s="135">
        <v>12</v>
      </c>
      <c r="M74" s="136">
        <v>1</v>
      </c>
      <c r="N74" s="133">
        <v>2</v>
      </c>
      <c r="O74" s="28">
        <v>3</v>
      </c>
      <c r="P74" s="28">
        <v>4</v>
      </c>
      <c r="Q74" s="28">
        <v>5</v>
      </c>
      <c r="R74" s="28">
        <v>6</v>
      </c>
      <c r="S74" s="28">
        <v>7</v>
      </c>
      <c r="T74" s="28">
        <v>8</v>
      </c>
      <c r="U74" s="28">
        <v>9</v>
      </c>
      <c r="V74" s="28">
        <v>10</v>
      </c>
      <c r="W74" s="28">
        <v>11</v>
      </c>
      <c r="X74" s="29">
        <v>12</v>
      </c>
      <c r="Y74" s="23">
        <f t="shared" ca="1" si="13"/>
        <v>1</v>
      </c>
      <c r="Z74" s="20">
        <f t="shared" ca="1" si="14"/>
        <v>1</v>
      </c>
      <c r="AA74" s="28">
        <f t="shared" ca="1" si="15"/>
        <v>1</v>
      </c>
      <c r="AB74" s="28">
        <f t="shared" ca="1" si="16"/>
        <v>1</v>
      </c>
      <c r="AC74" s="20">
        <f t="shared" ca="1" si="17"/>
        <v>0</v>
      </c>
      <c r="AD74" s="20">
        <f t="shared" ca="1" si="18"/>
        <v>0</v>
      </c>
      <c r="AE74" s="28">
        <f t="shared" ca="1" si="19"/>
        <v>0</v>
      </c>
      <c r="AF74" s="122">
        <f t="shared" ca="1" si="20"/>
        <v>0</v>
      </c>
      <c r="AG74" s="127">
        <f>Bugs!C74*A74</f>
        <v>0</v>
      </c>
      <c r="AH74" s="124">
        <f>Bugs!C74*M74</f>
        <v>0</v>
      </c>
      <c r="AI74" s="97">
        <f>Bugs!C74*B74/2</f>
        <v>0</v>
      </c>
      <c r="AJ74" s="97">
        <f>Bugs!C74*N74/2</f>
        <v>0</v>
      </c>
      <c r="AK74" s="124">
        <f>Bugs!C74*C74/3</f>
        <v>0</v>
      </c>
      <c r="AL74" s="124">
        <f>Bugs!C74*O74/3</f>
        <v>0</v>
      </c>
      <c r="AM74" s="97">
        <f>Bugs!C74*D74/4</f>
        <v>0</v>
      </c>
      <c r="AN74" s="97">
        <f>Bugs!C74*P74/4</f>
        <v>0</v>
      </c>
      <c r="AO74" s="124">
        <f>Bugs!C74*E74/5</f>
        <v>0</v>
      </c>
      <c r="AP74" s="124">
        <f>Bugs!C74*Q74/5</f>
        <v>0</v>
      </c>
      <c r="AQ74" s="97">
        <f>Bugs!C74*F74/6</f>
        <v>0</v>
      </c>
      <c r="AR74" s="97">
        <f>Bugs!C74*R74/6</f>
        <v>0</v>
      </c>
      <c r="AS74" s="124">
        <f>Bugs!C74*G74/7</f>
        <v>0</v>
      </c>
      <c r="AT74" s="124">
        <f>Bugs!C74*S74/7</f>
        <v>0</v>
      </c>
      <c r="AU74" s="97">
        <f>Bugs!C74*H74/8</f>
        <v>0</v>
      </c>
      <c r="AV74" s="97">
        <f>Bugs!C74*T74/8</f>
        <v>0</v>
      </c>
      <c r="AW74" s="124">
        <f>Bugs!C74*I74/9</f>
        <v>0</v>
      </c>
      <c r="AX74" s="124">
        <f>Bugs!C74*U74/9</f>
        <v>0</v>
      </c>
      <c r="AY74" s="97">
        <f>Bugs!C74*J74/10</f>
        <v>0</v>
      </c>
      <c r="AZ74" s="97">
        <f>Bugs!C74*V74/10</f>
        <v>0</v>
      </c>
      <c r="BA74" s="124">
        <f>Bugs!C74*K74/11</f>
        <v>0</v>
      </c>
      <c r="BB74" s="124">
        <f>Bugs!C74*W74/11</f>
        <v>0</v>
      </c>
      <c r="BC74" s="97">
        <f>Bugs!C74*L74/12</f>
        <v>0</v>
      </c>
      <c r="BD74" s="102">
        <f>Bugs!C74*X74/12</f>
        <v>0</v>
      </c>
    </row>
    <row r="75" spans="1:56" x14ac:dyDescent="0.25">
      <c r="A75" s="23">
        <v>1</v>
      </c>
      <c r="B75" s="20">
        <v>2</v>
      </c>
      <c r="C75" s="20">
        <v>3</v>
      </c>
      <c r="D75" s="20">
        <v>4</v>
      </c>
      <c r="E75" s="20">
        <v>5</v>
      </c>
      <c r="F75" s="20">
        <v>6</v>
      </c>
      <c r="G75" s="20">
        <v>7</v>
      </c>
      <c r="H75" s="20">
        <v>8</v>
      </c>
      <c r="I75" s="20">
        <v>9</v>
      </c>
      <c r="J75" s="20">
        <v>10</v>
      </c>
      <c r="K75" s="130">
        <v>11</v>
      </c>
      <c r="L75" s="135">
        <v>12</v>
      </c>
      <c r="M75" s="136">
        <v>1</v>
      </c>
      <c r="N75" s="133">
        <v>2</v>
      </c>
      <c r="O75" s="28">
        <v>3</v>
      </c>
      <c r="P75" s="28">
        <v>4</v>
      </c>
      <c r="Q75" s="28">
        <v>5</v>
      </c>
      <c r="R75" s="28">
        <v>6</v>
      </c>
      <c r="S75" s="28">
        <v>7</v>
      </c>
      <c r="T75" s="28">
        <v>8</v>
      </c>
      <c r="U75" s="28">
        <v>9</v>
      </c>
      <c r="V75" s="28">
        <v>10</v>
      </c>
      <c r="W75" s="28">
        <v>11</v>
      </c>
      <c r="X75" s="29">
        <v>12</v>
      </c>
      <c r="Y75" s="23">
        <f t="shared" ca="1" si="13"/>
        <v>1</v>
      </c>
      <c r="Z75" s="20">
        <f t="shared" ca="1" si="14"/>
        <v>1</v>
      </c>
      <c r="AA75" s="28">
        <f t="shared" ca="1" si="15"/>
        <v>1</v>
      </c>
      <c r="AB75" s="28">
        <f t="shared" ca="1" si="16"/>
        <v>1</v>
      </c>
      <c r="AC75" s="20">
        <f t="shared" ca="1" si="17"/>
        <v>0</v>
      </c>
      <c r="AD75" s="20">
        <f t="shared" ca="1" si="18"/>
        <v>0</v>
      </c>
      <c r="AE75" s="28">
        <f t="shared" ca="1" si="19"/>
        <v>0</v>
      </c>
      <c r="AF75" s="122">
        <f t="shared" ca="1" si="20"/>
        <v>0</v>
      </c>
      <c r="AG75" s="127">
        <f>Bugs!C75*A75</f>
        <v>0</v>
      </c>
      <c r="AH75" s="124">
        <f>Bugs!C75*M75</f>
        <v>0</v>
      </c>
      <c r="AI75" s="97">
        <f>Bugs!C75*B75/2</f>
        <v>0</v>
      </c>
      <c r="AJ75" s="97">
        <f>Bugs!C75*N75/2</f>
        <v>0</v>
      </c>
      <c r="AK75" s="124">
        <f>Bugs!C75*C75/3</f>
        <v>0</v>
      </c>
      <c r="AL75" s="124">
        <f>Bugs!C75*O75/3</f>
        <v>0</v>
      </c>
      <c r="AM75" s="97">
        <f>Bugs!C75*D75/4</f>
        <v>0</v>
      </c>
      <c r="AN75" s="97">
        <f>Bugs!C75*P75/4</f>
        <v>0</v>
      </c>
      <c r="AO75" s="124">
        <f>Bugs!C75*E75/5</f>
        <v>0</v>
      </c>
      <c r="AP75" s="124">
        <f>Bugs!C75*Q75/5</f>
        <v>0</v>
      </c>
      <c r="AQ75" s="97">
        <f>Bugs!C75*F75/6</f>
        <v>0</v>
      </c>
      <c r="AR75" s="97">
        <f>Bugs!C75*R75/6</f>
        <v>0</v>
      </c>
      <c r="AS75" s="124">
        <f>Bugs!C75*G75/7</f>
        <v>0</v>
      </c>
      <c r="AT75" s="124">
        <f>Bugs!C75*S75/7</f>
        <v>0</v>
      </c>
      <c r="AU75" s="97">
        <f>Bugs!C75*H75/8</f>
        <v>0</v>
      </c>
      <c r="AV75" s="97">
        <f>Bugs!C75*T75/8</f>
        <v>0</v>
      </c>
      <c r="AW75" s="124">
        <f>Bugs!C75*I75/9</f>
        <v>0</v>
      </c>
      <c r="AX75" s="124">
        <f>Bugs!C75*U75/9</f>
        <v>0</v>
      </c>
      <c r="AY75" s="97">
        <f>Bugs!C75*J75/10</f>
        <v>0</v>
      </c>
      <c r="AZ75" s="97">
        <f>Bugs!C75*V75/10</f>
        <v>0</v>
      </c>
      <c r="BA75" s="124">
        <f>Bugs!C75*K75/11</f>
        <v>0</v>
      </c>
      <c r="BB75" s="124">
        <f>Bugs!C75*W75/11</f>
        <v>0</v>
      </c>
      <c r="BC75" s="97">
        <f>Bugs!C75*L75/12</f>
        <v>0</v>
      </c>
      <c r="BD75" s="102">
        <f>Bugs!C75*X75/12</f>
        <v>0</v>
      </c>
    </row>
    <row r="76" spans="1:56" x14ac:dyDescent="0.25">
      <c r="A76" s="23">
        <v>1</v>
      </c>
      <c r="B76" s="20">
        <v>2</v>
      </c>
      <c r="C76" s="20">
        <v>3</v>
      </c>
      <c r="D76" s="20">
        <v>4</v>
      </c>
      <c r="E76" s="20">
        <v>5</v>
      </c>
      <c r="F76" s="20">
        <v>6</v>
      </c>
      <c r="G76" s="20">
        <v>7</v>
      </c>
      <c r="H76" s="20">
        <v>8</v>
      </c>
      <c r="I76" s="20">
        <v>9</v>
      </c>
      <c r="J76" s="20">
        <v>10</v>
      </c>
      <c r="K76" s="130">
        <v>11</v>
      </c>
      <c r="L76" s="135">
        <v>12</v>
      </c>
      <c r="M76" s="136">
        <v>1</v>
      </c>
      <c r="N76" s="133">
        <v>2</v>
      </c>
      <c r="O76" s="28">
        <v>3</v>
      </c>
      <c r="P76" s="28">
        <v>4</v>
      </c>
      <c r="Q76" s="28">
        <v>5</v>
      </c>
      <c r="R76" s="28">
        <v>6</v>
      </c>
      <c r="S76" s="28">
        <v>7</v>
      </c>
      <c r="T76" s="28">
        <v>8</v>
      </c>
      <c r="U76" s="28">
        <v>9</v>
      </c>
      <c r="V76" s="28">
        <v>10</v>
      </c>
      <c r="W76" s="28">
        <v>11</v>
      </c>
      <c r="X76" s="29">
        <v>12</v>
      </c>
      <c r="Y76" s="23">
        <f t="shared" ca="1" si="13"/>
        <v>1</v>
      </c>
      <c r="Z76" s="20">
        <f t="shared" ca="1" si="14"/>
        <v>1</v>
      </c>
      <c r="AA76" s="28">
        <f t="shared" ca="1" si="15"/>
        <v>1</v>
      </c>
      <c r="AB76" s="28">
        <f t="shared" ca="1" si="16"/>
        <v>1</v>
      </c>
      <c r="AC76" s="20">
        <f t="shared" ca="1" si="17"/>
        <v>0</v>
      </c>
      <c r="AD76" s="20">
        <f t="shared" ca="1" si="18"/>
        <v>0</v>
      </c>
      <c r="AE76" s="28">
        <f t="shared" ca="1" si="19"/>
        <v>0</v>
      </c>
      <c r="AF76" s="122">
        <f t="shared" ca="1" si="20"/>
        <v>0</v>
      </c>
      <c r="AG76" s="127">
        <f>Bugs!C76*A76</f>
        <v>0</v>
      </c>
      <c r="AH76" s="124">
        <f>Bugs!C76*M76</f>
        <v>0</v>
      </c>
      <c r="AI76" s="97">
        <f>Bugs!C76*B76/2</f>
        <v>0</v>
      </c>
      <c r="AJ76" s="97">
        <f>Bugs!C76*N76/2</f>
        <v>0</v>
      </c>
      <c r="AK76" s="124">
        <f>Bugs!C76*C76/3</f>
        <v>0</v>
      </c>
      <c r="AL76" s="124">
        <f>Bugs!C76*O76/3</f>
        <v>0</v>
      </c>
      <c r="AM76" s="97">
        <f>Bugs!C76*D76/4</f>
        <v>0</v>
      </c>
      <c r="AN76" s="97">
        <f>Bugs!C76*P76/4</f>
        <v>0</v>
      </c>
      <c r="AO76" s="124">
        <f>Bugs!C76*E76/5</f>
        <v>0</v>
      </c>
      <c r="AP76" s="124">
        <f>Bugs!C76*Q76/5</f>
        <v>0</v>
      </c>
      <c r="AQ76" s="97">
        <f>Bugs!C76*F76/6</f>
        <v>0</v>
      </c>
      <c r="AR76" s="97">
        <f>Bugs!C76*R76/6</f>
        <v>0</v>
      </c>
      <c r="AS76" s="124">
        <f>Bugs!C76*G76/7</f>
        <v>0</v>
      </c>
      <c r="AT76" s="124">
        <f>Bugs!C76*S76/7</f>
        <v>0</v>
      </c>
      <c r="AU76" s="97">
        <f>Bugs!C76*H76/8</f>
        <v>0</v>
      </c>
      <c r="AV76" s="97">
        <f>Bugs!C76*T76/8</f>
        <v>0</v>
      </c>
      <c r="AW76" s="124">
        <f>Bugs!C76*I76/9</f>
        <v>0</v>
      </c>
      <c r="AX76" s="124">
        <f>Bugs!C76*U76/9</f>
        <v>0</v>
      </c>
      <c r="AY76" s="97">
        <f>Bugs!C76*J76/10</f>
        <v>0</v>
      </c>
      <c r="AZ76" s="97">
        <f>Bugs!C76*V76/10</f>
        <v>0</v>
      </c>
      <c r="BA76" s="124">
        <f>Bugs!C76*K76/11</f>
        <v>0</v>
      </c>
      <c r="BB76" s="124">
        <f>Bugs!C76*W76/11</f>
        <v>0</v>
      </c>
      <c r="BC76" s="97">
        <f>Bugs!C76*L76/12</f>
        <v>0</v>
      </c>
      <c r="BD76" s="102">
        <f>Bugs!C76*X76/12</f>
        <v>0</v>
      </c>
    </row>
    <row r="77" spans="1:56" x14ac:dyDescent="0.25">
      <c r="A77" s="23"/>
      <c r="B77" s="20"/>
      <c r="C77" s="20"/>
      <c r="D77" s="20">
        <v>4</v>
      </c>
      <c r="E77" s="20">
        <v>5</v>
      </c>
      <c r="F77" s="20">
        <v>6</v>
      </c>
      <c r="G77" s="20">
        <v>7</v>
      </c>
      <c r="H77" s="20">
        <v>8</v>
      </c>
      <c r="I77" s="20">
        <v>9</v>
      </c>
      <c r="J77" s="20">
        <v>10</v>
      </c>
      <c r="K77" s="130">
        <v>11</v>
      </c>
      <c r="L77" s="135"/>
      <c r="M77" s="136">
        <v>1</v>
      </c>
      <c r="N77" s="133">
        <v>2</v>
      </c>
      <c r="O77" s="28">
        <v>3</v>
      </c>
      <c r="P77" s="28">
        <v>4</v>
      </c>
      <c r="Q77" s="28">
        <v>5</v>
      </c>
      <c r="R77" s="28"/>
      <c r="S77" s="28"/>
      <c r="T77" s="28"/>
      <c r="U77" s="28"/>
      <c r="V77" s="28">
        <v>10</v>
      </c>
      <c r="W77" s="28">
        <v>11</v>
      </c>
      <c r="X77" s="29">
        <v>12</v>
      </c>
      <c r="Y77" s="23">
        <f t="shared" ca="1" si="13"/>
        <v>1</v>
      </c>
      <c r="Z77" s="20">
        <f t="shared" ca="1" si="14"/>
        <v>1</v>
      </c>
      <c r="AA77" s="28">
        <f t="shared" ca="1" si="15"/>
        <v>1</v>
      </c>
      <c r="AB77" s="28">
        <f t="shared" ca="1" si="16"/>
        <v>0</v>
      </c>
      <c r="AC77" s="20">
        <f t="shared" ca="1" si="17"/>
        <v>0</v>
      </c>
      <c r="AD77" s="20">
        <f t="shared" ca="1" si="18"/>
        <v>0</v>
      </c>
      <c r="AE77" s="28">
        <f t="shared" ca="1" si="19"/>
        <v>1</v>
      </c>
      <c r="AF77" s="122">
        <f t="shared" ca="1" si="20"/>
        <v>-1</v>
      </c>
      <c r="AG77" s="127">
        <f>Bugs!C77*A77</f>
        <v>0</v>
      </c>
      <c r="AH77" s="124">
        <f>Bugs!C77*M77</f>
        <v>0</v>
      </c>
      <c r="AI77" s="97">
        <f>Bugs!C77*B77/2</f>
        <v>0</v>
      </c>
      <c r="AJ77" s="97">
        <f>Bugs!C77*N77/2</f>
        <v>0</v>
      </c>
      <c r="AK77" s="124">
        <f>Bugs!C77*C77/3</f>
        <v>0</v>
      </c>
      <c r="AL77" s="124">
        <f>Bugs!C77*O77/3</f>
        <v>0</v>
      </c>
      <c r="AM77" s="97">
        <f>Bugs!C77*D77/4</f>
        <v>0</v>
      </c>
      <c r="AN77" s="97">
        <f>Bugs!C77*P77/4</f>
        <v>0</v>
      </c>
      <c r="AO77" s="124">
        <f>Bugs!C77*E77/5</f>
        <v>0</v>
      </c>
      <c r="AP77" s="124">
        <f>Bugs!C77*Q77/5</f>
        <v>0</v>
      </c>
      <c r="AQ77" s="97">
        <f>Bugs!C77*F77/6</f>
        <v>0</v>
      </c>
      <c r="AR77" s="97">
        <f>Bugs!C77*R77/6</f>
        <v>0</v>
      </c>
      <c r="AS77" s="124">
        <f>Bugs!C77*G77/7</f>
        <v>0</v>
      </c>
      <c r="AT77" s="124">
        <f>Bugs!C77*S77/7</f>
        <v>0</v>
      </c>
      <c r="AU77" s="97">
        <f>Bugs!C77*H77/8</f>
        <v>0</v>
      </c>
      <c r="AV77" s="97">
        <f>Bugs!C77*T77/8</f>
        <v>0</v>
      </c>
      <c r="AW77" s="124">
        <f>Bugs!C77*I77/9</f>
        <v>0</v>
      </c>
      <c r="AX77" s="124">
        <f>Bugs!C77*U77/9</f>
        <v>0</v>
      </c>
      <c r="AY77" s="97">
        <f>Bugs!C77*J77/10</f>
        <v>0</v>
      </c>
      <c r="AZ77" s="97">
        <f>Bugs!C77*V77/10</f>
        <v>0</v>
      </c>
      <c r="BA77" s="124">
        <f>Bugs!C77*K77/11</f>
        <v>0</v>
      </c>
      <c r="BB77" s="124">
        <f>Bugs!C77*W77/11</f>
        <v>0</v>
      </c>
      <c r="BC77" s="97">
        <f>Bugs!C77*L77/12</f>
        <v>0</v>
      </c>
      <c r="BD77" s="102">
        <f>Bugs!C77*X77/12</f>
        <v>0</v>
      </c>
    </row>
    <row r="78" spans="1:56" x14ac:dyDescent="0.25">
      <c r="A78" s="23">
        <v>1</v>
      </c>
      <c r="B78" s="20">
        <v>2</v>
      </c>
      <c r="C78" s="20">
        <v>3</v>
      </c>
      <c r="D78" s="20">
        <v>4</v>
      </c>
      <c r="E78" s="20">
        <v>5</v>
      </c>
      <c r="F78" s="20">
        <v>6</v>
      </c>
      <c r="G78" s="20">
        <v>7</v>
      </c>
      <c r="H78" s="20">
        <v>8</v>
      </c>
      <c r="I78" s="20">
        <v>9</v>
      </c>
      <c r="J78" s="20">
        <v>10</v>
      </c>
      <c r="K78" s="130">
        <v>11</v>
      </c>
      <c r="L78" s="135">
        <v>12</v>
      </c>
      <c r="M78" s="136">
        <v>1</v>
      </c>
      <c r="N78" s="133">
        <v>2</v>
      </c>
      <c r="O78" s="28">
        <v>3</v>
      </c>
      <c r="P78" s="28">
        <v>4</v>
      </c>
      <c r="Q78" s="28">
        <v>5</v>
      </c>
      <c r="R78" s="28">
        <v>6</v>
      </c>
      <c r="S78" s="28">
        <v>7</v>
      </c>
      <c r="T78" s="28">
        <v>8</v>
      </c>
      <c r="U78" s="28">
        <v>9</v>
      </c>
      <c r="V78" s="28">
        <v>10</v>
      </c>
      <c r="W78" s="28">
        <v>11</v>
      </c>
      <c r="X78" s="29">
        <v>12</v>
      </c>
      <c r="Y78" s="23">
        <f t="shared" ca="1" si="13"/>
        <v>1</v>
      </c>
      <c r="Z78" s="20">
        <f t="shared" ca="1" si="14"/>
        <v>1</v>
      </c>
      <c r="AA78" s="28">
        <f t="shared" ca="1" si="15"/>
        <v>1</v>
      </c>
      <c r="AB78" s="28">
        <f t="shared" ca="1" si="16"/>
        <v>1</v>
      </c>
      <c r="AC78" s="20">
        <f t="shared" ca="1" si="17"/>
        <v>0</v>
      </c>
      <c r="AD78" s="20">
        <f t="shared" ca="1" si="18"/>
        <v>0</v>
      </c>
      <c r="AE78" s="28">
        <f t="shared" ca="1" si="19"/>
        <v>0</v>
      </c>
      <c r="AF78" s="122">
        <f t="shared" ca="1" si="20"/>
        <v>0</v>
      </c>
      <c r="AG78" s="127">
        <f>Bugs!C78*A78</f>
        <v>0</v>
      </c>
      <c r="AH78" s="124">
        <f>Bugs!C78*M78</f>
        <v>0</v>
      </c>
      <c r="AI78" s="97">
        <f>Bugs!C78*B78/2</f>
        <v>0</v>
      </c>
      <c r="AJ78" s="97">
        <f>Bugs!C78*N78/2</f>
        <v>0</v>
      </c>
      <c r="AK78" s="124">
        <f>Bugs!C78*C78/3</f>
        <v>0</v>
      </c>
      <c r="AL78" s="124">
        <f>Bugs!C78*O78/3</f>
        <v>0</v>
      </c>
      <c r="AM78" s="97">
        <f>Bugs!C78*D78/4</f>
        <v>0</v>
      </c>
      <c r="AN78" s="97">
        <f>Bugs!C78*P78/4</f>
        <v>0</v>
      </c>
      <c r="AO78" s="124">
        <f>Bugs!C78*E78/5</f>
        <v>0</v>
      </c>
      <c r="AP78" s="124">
        <f>Bugs!C78*Q78/5</f>
        <v>0</v>
      </c>
      <c r="AQ78" s="97">
        <f>Bugs!C78*F78/6</f>
        <v>0</v>
      </c>
      <c r="AR78" s="97">
        <f>Bugs!C78*R78/6</f>
        <v>0</v>
      </c>
      <c r="AS78" s="124">
        <f>Bugs!C78*G78/7</f>
        <v>0</v>
      </c>
      <c r="AT78" s="124">
        <f>Bugs!C78*S78/7</f>
        <v>0</v>
      </c>
      <c r="AU78" s="97">
        <f>Bugs!C78*H78/8</f>
        <v>0</v>
      </c>
      <c r="AV78" s="97">
        <f>Bugs!C78*T78/8</f>
        <v>0</v>
      </c>
      <c r="AW78" s="124">
        <f>Bugs!C78*I78/9</f>
        <v>0</v>
      </c>
      <c r="AX78" s="124">
        <f>Bugs!C78*U78/9</f>
        <v>0</v>
      </c>
      <c r="AY78" s="97">
        <f>Bugs!C78*J78/10</f>
        <v>0</v>
      </c>
      <c r="AZ78" s="97">
        <f>Bugs!C78*V78/10</f>
        <v>0</v>
      </c>
      <c r="BA78" s="124">
        <f>Bugs!C78*K78/11</f>
        <v>0</v>
      </c>
      <c r="BB78" s="124">
        <f>Bugs!C78*W78/11</f>
        <v>0</v>
      </c>
      <c r="BC78" s="97">
        <f>Bugs!C78*L78/12</f>
        <v>0</v>
      </c>
      <c r="BD78" s="102">
        <f>Bugs!C78*X78/12</f>
        <v>0</v>
      </c>
    </row>
    <row r="79" spans="1:56" x14ac:dyDescent="0.25">
      <c r="A79" s="23">
        <v>1</v>
      </c>
      <c r="B79" s="20">
        <v>2</v>
      </c>
      <c r="C79" s="20">
        <v>3</v>
      </c>
      <c r="D79" s="20">
        <v>4</v>
      </c>
      <c r="E79" s="20">
        <v>5</v>
      </c>
      <c r="F79" s="20">
        <v>6</v>
      </c>
      <c r="G79" s="20"/>
      <c r="H79" s="20"/>
      <c r="I79" s="20">
        <v>9</v>
      </c>
      <c r="J79" s="20">
        <v>10</v>
      </c>
      <c r="K79" s="130">
        <v>11</v>
      </c>
      <c r="L79" s="135">
        <v>12</v>
      </c>
      <c r="M79" s="136"/>
      <c r="N79" s="133"/>
      <c r="O79" s="28">
        <v>3</v>
      </c>
      <c r="P79" s="28">
        <v>4</v>
      </c>
      <c r="Q79" s="28">
        <v>5</v>
      </c>
      <c r="R79" s="28">
        <v>6</v>
      </c>
      <c r="S79" s="28">
        <v>7</v>
      </c>
      <c r="T79" s="28">
        <v>8</v>
      </c>
      <c r="U79" s="28">
        <v>9</v>
      </c>
      <c r="V79" s="28">
        <v>10</v>
      </c>
      <c r="W79" s="28">
        <v>11</v>
      </c>
      <c r="X79" s="29">
        <v>12</v>
      </c>
      <c r="Y79" s="23">
        <f t="shared" ca="1" si="13"/>
        <v>1</v>
      </c>
      <c r="Z79" s="20">
        <f t="shared" ca="1" si="14"/>
        <v>1</v>
      </c>
      <c r="AA79" s="28">
        <f t="shared" ca="1" si="15"/>
        <v>1</v>
      </c>
      <c r="AB79" s="28">
        <f t="shared" ca="1" si="16"/>
        <v>1</v>
      </c>
      <c r="AC79" s="20">
        <f t="shared" ca="1" si="17"/>
        <v>0</v>
      </c>
      <c r="AD79" s="20">
        <f t="shared" ca="1" si="18"/>
        <v>0</v>
      </c>
      <c r="AE79" s="28">
        <f t="shared" ca="1" si="19"/>
        <v>0</v>
      </c>
      <c r="AF79" s="122">
        <f t="shared" ca="1" si="20"/>
        <v>0</v>
      </c>
      <c r="AG79" s="127">
        <f>Bugs!C79*A79</f>
        <v>0</v>
      </c>
      <c r="AH79" s="124">
        <f>Bugs!C79*M79</f>
        <v>0</v>
      </c>
      <c r="AI79" s="97">
        <f>Bugs!C79*B79/2</f>
        <v>0</v>
      </c>
      <c r="AJ79" s="97">
        <f>Bugs!C79*N79/2</f>
        <v>0</v>
      </c>
      <c r="AK79" s="124">
        <f>Bugs!C79*C79/3</f>
        <v>0</v>
      </c>
      <c r="AL79" s="124">
        <f>Bugs!C79*O79/3</f>
        <v>0</v>
      </c>
      <c r="AM79" s="97">
        <f>Bugs!C79*D79/4</f>
        <v>0</v>
      </c>
      <c r="AN79" s="97">
        <f>Bugs!C79*P79/4</f>
        <v>0</v>
      </c>
      <c r="AO79" s="124">
        <f>Bugs!C79*E79/5</f>
        <v>0</v>
      </c>
      <c r="AP79" s="124">
        <f>Bugs!C79*Q79/5</f>
        <v>0</v>
      </c>
      <c r="AQ79" s="97">
        <f>Bugs!C79*F79/6</f>
        <v>0</v>
      </c>
      <c r="AR79" s="97">
        <f>Bugs!C79*R79/6</f>
        <v>0</v>
      </c>
      <c r="AS79" s="124">
        <f>Bugs!C79*G79/7</f>
        <v>0</v>
      </c>
      <c r="AT79" s="124">
        <f>Bugs!C79*S79/7</f>
        <v>0</v>
      </c>
      <c r="AU79" s="97">
        <f>Bugs!C79*H79/8</f>
        <v>0</v>
      </c>
      <c r="AV79" s="97">
        <f>Bugs!C79*T79/8</f>
        <v>0</v>
      </c>
      <c r="AW79" s="124">
        <f>Bugs!C79*I79/9</f>
        <v>0</v>
      </c>
      <c r="AX79" s="124">
        <f>Bugs!C79*U79/9</f>
        <v>0</v>
      </c>
      <c r="AY79" s="97">
        <f>Bugs!C79*J79/10</f>
        <v>0</v>
      </c>
      <c r="AZ79" s="97">
        <f>Bugs!C79*V79/10</f>
        <v>0</v>
      </c>
      <c r="BA79" s="124">
        <f>Bugs!C79*K79/11</f>
        <v>0</v>
      </c>
      <c r="BB79" s="124">
        <f>Bugs!C79*W79/11</f>
        <v>0</v>
      </c>
      <c r="BC79" s="97">
        <f>Bugs!C79*L79/12</f>
        <v>0</v>
      </c>
      <c r="BD79" s="102">
        <f>Bugs!C79*X79/12</f>
        <v>0</v>
      </c>
    </row>
    <row r="80" spans="1:56" x14ac:dyDescent="0.25">
      <c r="A80" s="23">
        <v>1</v>
      </c>
      <c r="B80" s="20">
        <v>2</v>
      </c>
      <c r="C80" s="20">
        <v>3</v>
      </c>
      <c r="D80" s="20">
        <v>4</v>
      </c>
      <c r="E80" s="20">
        <v>5</v>
      </c>
      <c r="F80" s="20">
        <v>6</v>
      </c>
      <c r="G80" s="20"/>
      <c r="H80" s="20"/>
      <c r="I80" s="20">
        <v>9</v>
      </c>
      <c r="J80" s="20">
        <v>10</v>
      </c>
      <c r="K80" s="130">
        <v>11</v>
      </c>
      <c r="L80" s="135">
        <v>12</v>
      </c>
      <c r="M80" s="136"/>
      <c r="N80" s="133"/>
      <c r="O80" s="28">
        <v>3</v>
      </c>
      <c r="P80" s="28">
        <v>4</v>
      </c>
      <c r="Q80" s="28">
        <v>5</v>
      </c>
      <c r="R80" s="28">
        <v>6</v>
      </c>
      <c r="S80" s="28">
        <v>7</v>
      </c>
      <c r="T80" s="28">
        <v>8</v>
      </c>
      <c r="U80" s="28">
        <v>9</v>
      </c>
      <c r="V80" s="28">
        <v>10</v>
      </c>
      <c r="W80" s="28">
        <v>11</v>
      </c>
      <c r="X80" s="29">
        <v>12</v>
      </c>
      <c r="Y80" s="23">
        <f t="shared" ca="1" si="13"/>
        <v>1</v>
      </c>
      <c r="Z80" s="20">
        <f t="shared" ca="1" si="14"/>
        <v>1</v>
      </c>
      <c r="AA80" s="28">
        <f t="shared" ca="1" si="15"/>
        <v>1</v>
      </c>
      <c r="AB80" s="28">
        <f t="shared" ca="1" si="16"/>
        <v>1</v>
      </c>
      <c r="AC80" s="20">
        <f t="shared" ca="1" si="17"/>
        <v>0</v>
      </c>
      <c r="AD80" s="20">
        <f t="shared" ca="1" si="18"/>
        <v>0</v>
      </c>
      <c r="AE80" s="28">
        <f t="shared" ca="1" si="19"/>
        <v>0</v>
      </c>
      <c r="AF80" s="122">
        <f t="shared" ca="1" si="20"/>
        <v>0</v>
      </c>
      <c r="AG80" s="127">
        <f>Bugs!C80*A80</f>
        <v>0</v>
      </c>
      <c r="AH80" s="124">
        <f>Bugs!C80*M80</f>
        <v>0</v>
      </c>
      <c r="AI80" s="97">
        <f>Bugs!C80*B80/2</f>
        <v>0</v>
      </c>
      <c r="AJ80" s="97">
        <f>Bugs!C80*N80/2</f>
        <v>0</v>
      </c>
      <c r="AK80" s="124">
        <f>Bugs!C80*C80/3</f>
        <v>0</v>
      </c>
      <c r="AL80" s="124">
        <f>Bugs!C80*O80/3</f>
        <v>0</v>
      </c>
      <c r="AM80" s="97">
        <f>Bugs!C80*D80/4</f>
        <v>0</v>
      </c>
      <c r="AN80" s="97">
        <f>Bugs!C80*P80/4</f>
        <v>0</v>
      </c>
      <c r="AO80" s="124">
        <f>Bugs!C80*E80/5</f>
        <v>0</v>
      </c>
      <c r="AP80" s="124">
        <f>Bugs!C80*Q80/5</f>
        <v>0</v>
      </c>
      <c r="AQ80" s="97">
        <f>Bugs!C80*F80/6</f>
        <v>0</v>
      </c>
      <c r="AR80" s="97">
        <f>Bugs!C80*R80/6</f>
        <v>0</v>
      </c>
      <c r="AS80" s="124">
        <f>Bugs!C80*G80/7</f>
        <v>0</v>
      </c>
      <c r="AT80" s="124">
        <f>Bugs!C80*S80/7</f>
        <v>0</v>
      </c>
      <c r="AU80" s="97">
        <f>Bugs!C80*H80/8</f>
        <v>0</v>
      </c>
      <c r="AV80" s="97">
        <f>Bugs!C80*T80/8</f>
        <v>0</v>
      </c>
      <c r="AW80" s="124">
        <f>Bugs!C80*I80/9</f>
        <v>0</v>
      </c>
      <c r="AX80" s="124">
        <f>Bugs!C80*U80/9</f>
        <v>0</v>
      </c>
      <c r="AY80" s="97">
        <f>Bugs!C80*J80/10</f>
        <v>0</v>
      </c>
      <c r="AZ80" s="97">
        <f>Bugs!C80*V80/10</f>
        <v>0</v>
      </c>
      <c r="BA80" s="124">
        <f>Bugs!C80*K80/11</f>
        <v>0</v>
      </c>
      <c r="BB80" s="124">
        <f>Bugs!C80*W80/11</f>
        <v>0</v>
      </c>
      <c r="BC80" s="97">
        <f>Bugs!C80*L80/12</f>
        <v>0</v>
      </c>
      <c r="BD80" s="102">
        <f>Bugs!C80*X80/12</f>
        <v>0</v>
      </c>
    </row>
    <row r="81" spans="1:56" ht="15.75" thickBot="1" x14ac:dyDescent="0.3">
      <c r="A81" s="24">
        <v>1</v>
      </c>
      <c r="B81" s="25">
        <v>2</v>
      </c>
      <c r="C81" s="25">
        <v>3</v>
      </c>
      <c r="D81" s="25">
        <v>4</v>
      </c>
      <c r="E81" s="25">
        <v>5</v>
      </c>
      <c r="F81" s="25">
        <v>6</v>
      </c>
      <c r="G81" s="25">
        <v>7</v>
      </c>
      <c r="H81" s="25">
        <v>8</v>
      </c>
      <c r="I81" s="25">
        <v>9</v>
      </c>
      <c r="J81" s="25">
        <v>10</v>
      </c>
      <c r="K81" s="131">
        <v>11</v>
      </c>
      <c r="L81" s="137">
        <v>12</v>
      </c>
      <c r="M81" s="138">
        <v>1</v>
      </c>
      <c r="N81" s="134">
        <v>2</v>
      </c>
      <c r="O81" s="30">
        <v>3</v>
      </c>
      <c r="P81" s="30">
        <v>4</v>
      </c>
      <c r="Q81" s="30">
        <v>5</v>
      </c>
      <c r="R81" s="30">
        <v>6</v>
      </c>
      <c r="S81" s="30">
        <v>7</v>
      </c>
      <c r="T81" s="30">
        <v>8</v>
      </c>
      <c r="U81" s="30">
        <v>9</v>
      </c>
      <c r="V81" s="30">
        <v>10</v>
      </c>
      <c r="W81" s="30">
        <v>11</v>
      </c>
      <c r="X81" s="31">
        <v>12</v>
      </c>
      <c r="Y81" s="24">
        <f t="shared" ca="1" si="13"/>
        <v>1</v>
      </c>
      <c r="Z81" s="25">
        <f t="shared" ca="1" si="14"/>
        <v>1</v>
      </c>
      <c r="AA81" s="30">
        <f t="shared" ca="1" si="15"/>
        <v>1</v>
      </c>
      <c r="AB81" s="30">
        <f t="shared" ca="1" si="16"/>
        <v>1</v>
      </c>
      <c r="AC81" s="25">
        <f t="shared" ca="1" si="17"/>
        <v>0</v>
      </c>
      <c r="AD81" s="25">
        <f t="shared" ca="1" si="18"/>
        <v>0</v>
      </c>
      <c r="AE81" s="30">
        <f t="shared" ca="1" si="19"/>
        <v>0</v>
      </c>
      <c r="AF81" s="123">
        <f t="shared" ca="1" si="20"/>
        <v>0</v>
      </c>
      <c r="AG81" s="128">
        <f>Bugs!C81*A81</f>
        <v>0</v>
      </c>
      <c r="AH81" s="95">
        <f>Bugs!C81*M81</f>
        <v>0</v>
      </c>
      <c r="AI81" s="104">
        <f>Bugs!C81*B81/2</f>
        <v>0</v>
      </c>
      <c r="AJ81" s="104">
        <f>Bugs!C81*N81/2</f>
        <v>0</v>
      </c>
      <c r="AK81" s="95">
        <f>Bugs!C81*C81/3</f>
        <v>0</v>
      </c>
      <c r="AL81" s="95">
        <f>Bugs!C81*O81/3</f>
        <v>0</v>
      </c>
      <c r="AM81" s="104">
        <f>Bugs!C81*D81/4</f>
        <v>0</v>
      </c>
      <c r="AN81" s="104">
        <f>Bugs!C81*P81/4</f>
        <v>0</v>
      </c>
      <c r="AO81" s="95">
        <f>Bugs!C81*E81/5</f>
        <v>0</v>
      </c>
      <c r="AP81" s="95">
        <f>Bugs!C81*Q81/5</f>
        <v>0</v>
      </c>
      <c r="AQ81" s="104">
        <f>Bugs!C81*F81/6</f>
        <v>0</v>
      </c>
      <c r="AR81" s="104">
        <f>Bugs!C81*R81/6</f>
        <v>0</v>
      </c>
      <c r="AS81" s="95">
        <f>Bugs!C81*G81/7</f>
        <v>0</v>
      </c>
      <c r="AT81" s="95">
        <f>Bugs!C81*S81/7</f>
        <v>0</v>
      </c>
      <c r="AU81" s="104">
        <f>Bugs!C81*H81/8</f>
        <v>0</v>
      </c>
      <c r="AV81" s="104">
        <f>Bugs!C81*T81/8</f>
        <v>0</v>
      </c>
      <c r="AW81" s="95">
        <f>Bugs!C81*I81/9</f>
        <v>0</v>
      </c>
      <c r="AX81" s="95">
        <f>Bugs!C81*U81/9</f>
        <v>0</v>
      </c>
      <c r="AY81" s="104">
        <f>Bugs!C81*J81/10</f>
        <v>0</v>
      </c>
      <c r="AZ81" s="104">
        <f>Bugs!C81*V81/10</f>
        <v>0</v>
      </c>
      <c r="BA81" s="95">
        <f>Bugs!C81*K81/11</f>
        <v>0</v>
      </c>
      <c r="BB81" s="95">
        <f>Bugs!C81*W81/11</f>
        <v>0</v>
      </c>
      <c r="BC81" s="104">
        <f>Bugs!C81*L81/12</f>
        <v>0</v>
      </c>
      <c r="BD81" s="105">
        <f>Bugs!C81*X81/12</f>
        <v>0</v>
      </c>
    </row>
  </sheetData>
  <sheetProtection algorithmName="SHA-512" hashValue="X52gYkS9LP/o3xRnAEzY0jrSlhBOTckuRW1tAt81DzD+mj9ZprXnbTn1F/yrPtkUpBD+hoHWlN6joZlcIjZZgw==" saltValue="RrWt9lBphRkV8Iym9bD/wg==" spinCount="100000" sheet="1" objects="1" scenarios="1" selectLockedCells="1" selectUnlockedCells="1"/>
  <mergeCells count="15">
    <mergeCell ref="BF25:BG27"/>
    <mergeCell ref="AM1:AN1"/>
    <mergeCell ref="A1:L1"/>
    <mergeCell ref="M1:X1"/>
    <mergeCell ref="AG1:AH1"/>
    <mergeCell ref="AI1:AJ1"/>
    <mergeCell ref="AK1:AL1"/>
    <mergeCell ref="BA1:BB1"/>
    <mergeCell ref="BC1:BD1"/>
    <mergeCell ref="AO1:AP1"/>
    <mergeCell ref="AQ1:AR1"/>
    <mergeCell ref="AS1:AT1"/>
    <mergeCell ref="AU1:AV1"/>
    <mergeCell ref="AW1:AX1"/>
    <mergeCell ref="AY1:AZ1"/>
  </mergeCells>
  <pageMargins left="0.7" right="0.7" top="0.75" bottom="0.75" header="0.3" footer="0.3"/>
  <pageSetup orientation="portrait" r:id="rId1"/>
  <ignoredErrors>
    <ignoredError sqref="Y2:AC81 AF2:AF81" formulaRange="1"/>
    <ignoredError sqref="AD2:AD81 AE2:AE81" formula="1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1EFDB8B2383542832779874076314B" ma:contentTypeVersion="5" ma:contentTypeDescription="Create a new document." ma:contentTypeScope="" ma:versionID="cbddb9b02ab14c3b81e6f390a27fc1b6">
  <xsd:schema xmlns:xsd="http://www.w3.org/2001/XMLSchema" xmlns:xs="http://www.w3.org/2001/XMLSchema" xmlns:p="http://schemas.microsoft.com/office/2006/metadata/properties" xmlns:ns3="e0d4c3bf-e47f-4a9b-a3f4-af7f85187c46" xmlns:ns4="ce364658-b1be-479c-82a8-06cee6af5152" targetNamespace="http://schemas.microsoft.com/office/2006/metadata/properties" ma:root="true" ma:fieldsID="4f39cc64bcf26bfcc0f60092a1ac2069" ns3:_="" ns4:_="">
    <xsd:import namespace="e0d4c3bf-e47f-4a9b-a3f4-af7f85187c46"/>
    <xsd:import namespace="ce364658-b1be-479c-82a8-06cee6af515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d4c3bf-e47f-4a9b-a3f4-af7f85187c4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64658-b1be-479c-82a8-06cee6af51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5422B4-BC30-4B84-B315-E138FED978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d4c3bf-e47f-4a9b-a3f4-af7f85187c46"/>
    <ds:schemaRef ds:uri="ce364658-b1be-479c-82a8-06cee6af51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40DAB9-B26A-431B-92D2-E711BE72B9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654331-8CC0-4332-A772-4B366D9C886B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ce364658-b1be-479c-82a8-06cee6af5152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e0d4c3bf-e47f-4a9b-a3f4-af7f85187c4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Fish</vt:lpstr>
      <vt:lpstr>Bugs</vt:lpstr>
      <vt:lpstr>Stats</vt:lpstr>
      <vt:lpstr>Fish Data</vt:lpstr>
      <vt:lpstr>Bug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</dc:creator>
  <cp:lastModifiedBy>Dylan</cp:lastModifiedBy>
  <dcterms:created xsi:type="dcterms:W3CDTF">2020-05-07T20:37:54Z</dcterms:created>
  <dcterms:modified xsi:type="dcterms:W3CDTF">2020-05-10T05:47:05Z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0x010100E21EFDB8B2383542832779874076314B</vt:lpwstr>
  </property>
</Properties>
</file>