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impact" sheetId="1" state="visible" r:id="rId2"/>
    <sheet name="Data Centre impact" sheetId="2" state="visible" r:id="rId3"/>
    <sheet name="Network impact" sheetId="3" state="visible" r:id="rId4"/>
    <sheet name="Device impac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<sst xmlns="http://schemas.openxmlformats.org/spreadsheetml/2006/main" count="84" uniqueCount="52">
  <si>
    <t xml:space="preserve">Energy Impact of a digital action</t>
  </si>
  <si>
    <t xml:space="preserve">Action</t>
  </si>
  <si>
    <t xml:space="preserve">Time spent on the action
(min)</t>
  </si>
  <si>
    <t xml:space="preserve">Data size
(byte, B)</t>
  </si>
  <si>
    <t xml:space="preserve">Device used</t>
  </si>
  <si>
    <t xml:space="preserve">Network used </t>
  </si>
  <si>
    <t xml:space="preserve">Energy Impact 
(kWh)</t>
  </si>
  <si>
    <t xml:space="preserve">Hypothesis</t>
  </si>
  <si>
    <t xml:space="preserve">To send an email</t>
  </si>
  <si>
    <t xml:space="preserve">Smartphone</t>
  </si>
  <si>
    <t xml:space="preserve">FAN Wired</t>
  </si>
  <si>
    <t xml:space="preserve">1 MB email, 3 minutes</t>
  </si>
  <si>
    <t xml:space="preserve">FAN WIFI</t>
  </si>
  <si>
    <t xml:space="preserve">Mobile Network</t>
  </si>
  <si>
    <t xml:space="preserve">Laptop</t>
  </si>
  <si>
    <t xml:space="preserve">To watch a video online</t>
  </si>
  <si>
    <t xml:space="preserve">60 minutes video, 2GB</t>
  </si>
  <si>
    <t xml:space="preserve">Energy Impact of 1 byte of data due to Data Centres use</t>
  </si>
  <si>
    <t xml:space="preserve">Data Centers contribution</t>
  </si>
  <si>
    <t xml:space="preserve">Electricity consumption by Data Centers (Kwh/byte)</t>
  </si>
  <si>
    <t xml:space="preserve">Source</t>
  </si>
  <si>
    <t xml:space="preserve">[Lean ICT Materials] Forecast Model, by The Shift Project</t>
  </si>
  <si>
    <t xml:space="preserve">Comments</t>
  </si>
  <si>
    <t xml:space="preserve">Comes from : " 1 PB ~ 72 MWh "</t>
  </si>
  <si>
    <t xml:space="preserve">Energy Impact due to Data Centers
(in kWh/byte)</t>
  </si>
  <si>
    <t xml:space="preserve">Energy Impact of 1 byte of data due to use of Network</t>
  </si>
  <si>
    <t xml:space="preserve">Network contribution (Wh/byte)</t>
  </si>
  <si>
    <t xml:space="preserve">Energy impact for FAN Wired</t>
  </si>
  <si>
    <t xml:space="preserve">Energy impact for FAN WIFI</t>
  </si>
  <si>
    <t xml:space="preserve">Energy impact for Mobile Network</t>
  </si>
  <si>
    <t xml:space="preserve">Energy Impact due to Network
(in kWh/byte)</t>
  </si>
  <si>
    <t xml:space="preserve">Energy Impact of 1 bit of data due to use of Devices</t>
  </si>
  <si>
    <t xml:space="preserve">Device contribution</t>
  </si>
  <si>
    <t xml:space="preserve">Device</t>
  </si>
  <si>
    <t xml:space="preserve">Quantity</t>
  </si>
  <si>
    <t xml:space="preserve">Value</t>
  </si>
  <si>
    <t xml:space="preserve">Unit</t>
  </si>
  <si>
    <t xml:space="preserve">Daily use</t>
  </si>
  <si>
    <t xml:space="preserve">h / day</t>
  </si>
  <si>
    <t xml:space="preserve">Kantar TNS study : https://www.tns-sofres.com/publications/les-millennials-passent-un-jour-par-semaine-sur-leur-smartphone, visited 01/10/2018.</t>
  </si>
  <si>
    <t xml:space="preserve">Kantar data have been used to calculate a mean value, on the basis of the global repartition of the population between ages</t>
  </si>
  <si>
    <t xml:space="preserve">Yearly use</t>
  </si>
  <si>
    <t xml:space="preserve">h / year</t>
  </si>
  <si>
    <t xml:space="preserve">calculated from above</t>
  </si>
  <si>
    <t xml:space="preserve">Calculated for a year with 365,25 days</t>
  </si>
  <si>
    <t xml:space="preserve">Yearly energy impact</t>
  </si>
  <si>
    <t xml:space="preserve">kWh / year</t>
  </si>
  <si>
    <t xml:space="preserve">[Lean ICT Materials] REN, by The Shift Project</t>
  </si>
  <si>
    <t xml:space="preserve">/</t>
  </si>
  <si>
    <t xml:space="preserve">Energy Star Requirements, p. 16 : https://www.energystar.gov/products/office_equipment/computers/key_product_criteria, "Computer Version 6.1Program Requirements "</t>
  </si>
  <si>
    <t xml:space="preserve">Data for the Notebook have been used to choose a relevant number.</t>
  </si>
  <si>
    <t xml:space="preserve">Energy Impact 
(in kWh/min)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</si>
</sst>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E+00"/>
    <numFmt numFmtId="166" formatCode="0.00E+00"/>
    <numFmt numFmtId="167" formatCode="0.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F06E05"/>
      <name val="Arial Rounded MT Bold"/>
      <family val="2"/>
      <charset val="1"/>
    </font>
    <font>
      <b val="true"/>
      <sz val="11"/>
      <color rgb="FFFFF4D4"/>
      <name val="Calibri"/>
      <family val="2"/>
      <charset val="1"/>
    </font>
    <font>
      <b val="true"/>
      <sz val="16"/>
      <color rgb="FFFFF4D4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EE8D6"/>
        <bgColor rgb="FFFFF4D4"/>
      </patternFill>
    </fill>
    <fill>
      <patternFill patternType="solid">
        <fgColor rgb="FF4B7126"/>
        <bgColor rgb="FF324B19"/>
      </patternFill>
    </fill>
    <fill>
      <patternFill patternType="solid">
        <fgColor rgb="FFE0EFD0"/>
        <bgColor rgb="FFE2EFDA"/>
      </patternFill>
    </fill>
    <fill>
      <patternFill patternType="solid">
        <fgColor rgb="FFC1E0A2"/>
        <bgColor rgb="FFC6E0B4"/>
      </patternFill>
    </fill>
    <fill>
      <patternFill patternType="solid">
        <fgColor rgb="FF324B19"/>
        <bgColor rgb="FF333333"/>
      </patternFill>
    </fill>
    <fill>
      <patternFill patternType="solid">
        <fgColor rgb="FFE2EFDA"/>
        <bgColor rgb="FFE0EFD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F06E05"/>
      </left>
      <right style="medium">
        <color rgb="FFF06E05"/>
      </right>
      <top style="medium">
        <color rgb="FFF06E05"/>
      </top>
      <bottom style="medium">
        <color rgb="FFF06E05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2">
    <dxf>
      <fill>
        <patternFill>
          <bgColor rgb="FFC1E0A2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</dxfs>
  <colors>
    <indexedColors>
      <rgbColor rgb="FF000000"/>
      <rgbColor rgb="FFFEE8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B7126"/>
      <rgbColor rgb="FF800080"/>
      <rgbColor rgb="FF008080"/>
      <rgbColor rgb="FFC6E0B4"/>
      <rgbColor rgb="FF808080"/>
      <rgbColor rgb="FF9999FF"/>
      <rgbColor rgb="FF993366"/>
      <rgbColor rgb="FFFFF4D4"/>
      <rgbColor rgb="FFE2EFDA"/>
      <rgbColor rgb="FF660066"/>
      <rgbColor rgb="FFFF8080"/>
      <rgbColor rgb="FF0066CC"/>
      <rgbColor rgb="FFC1E0A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6E05"/>
      <rgbColor rgb="FF666699"/>
      <rgbColor rgb="FF969696"/>
      <rgbColor rgb="FF003366"/>
      <rgbColor rgb="FF339966"/>
      <rgbColor rgb="FF003300"/>
      <rgbColor rgb="FF324B19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4.36"/>
    <col collapsed="false" customWidth="true" hidden="false" outlineLevel="0" max="4" min="3" style="0" width="14.63"/>
    <col collapsed="false" customWidth="true" hidden="false" outlineLevel="0" max="5" min="5" style="0" width="12.27"/>
    <col collapsed="false" customWidth="true" hidden="false" outlineLevel="0" max="6" min="6" style="0" width="14.17"/>
    <col collapsed="false" customWidth="true" hidden="false" outlineLevel="0" max="7" min="7" style="0" width="10.73"/>
    <col collapsed="false" customWidth="true" hidden="false" outlineLevel="0" max="8" min="8" style="0" width="35.73"/>
    <col collapsed="false" customWidth="true" hidden="false" outlineLevel="0" max="1025" min="9" style="0" width="8.72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0</v>
      </c>
      <c r="C2" s="1"/>
      <c r="D2" s="1"/>
      <c r="E2" s="1"/>
      <c r="F2" s="2"/>
    </row>
    <row r="3" customFormat="false" ht="14.5" hidden="false" customHeight="false" outlineLevel="0" collapsed="false">
      <c r="B3" s="2"/>
      <c r="C3" s="3"/>
      <c r="D3" s="3"/>
      <c r="E3" s="3"/>
      <c r="F3" s="3"/>
      <c r="G3" s="3"/>
    </row>
    <row r="4" customFormat="false" ht="15" hidden="false" customHeight="false" outlineLevel="0" collapsed="false">
      <c r="B4" s="4"/>
      <c r="C4" s="4"/>
      <c r="D4" s="4"/>
      <c r="E4" s="4"/>
      <c r="F4" s="4"/>
      <c r="G4" s="4"/>
      <c r="H4" s="2"/>
    </row>
    <row r="5" customFormat="false" ht="43.5" hidden="false" customHeight="false" outlineLevel="0" collapsed="false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7" t="s">
        <v>7</v>
      </c>
    </row>
    <row r="6" customFormat="false" ht="14.5" hidden="false" customHeight="true" outlineLevel="0" collapsed="false">
      <c r="B6" s="8" t="s">
        <v>8</v>
      </c>
      <c r="C6" s="9" t="n">
        <v>3</v>
      </c>
      <c r="D6" s="10" t="n">
        <v>1000000</v>
      </c>
      <c r="E6" s="9" t="s">
        <v>9</v>
      </c>
      <c r="F6" s="11" t="s">
        <v>10</v>
      </c>
      <c r="G6" s="12" t="n">
        <f aca="false">$C$6*'Device impact'!$F$16+'Total impact'!$D$6:$D$11*('Data Centre impact'!$D$11+'Network impact'!E11)</f>
        <v>0.000824066392881588</v>
      </c>
      <c r="H6" s="13" t="s">
        <v>11</v>
      </c>
    </row>
    <row r="7" customFormat="false" ht="14.5" hidden="false" customHeight="true" outlineLevel="0" collapsed="false">
      <c r="B7" s="8"/>
      <c r="C7" s="9"/>
      <c r="D7" s="10"/>
      <c r="E7" s="9"/>
      <c r="F7" s="11" t="s">
        <v>12</v>
      </c>
      <c r="G7" s="12" t="n">
        <f aca="false">$C$6*'Device impact'!$F$16+'Total impact'!$D$6*('Data Centre impact'!$D$11+'Network impact'!E12)</f>
        <v>0.000547066392881588</v>
      </c>
      <c r="H7" s="13"/>
    </row>
    <row r="8" customFormat="false" ht="14.5" hidden="false" customHeight="true" outlineLevel="0" collapsed="false">
      <c r="B8" s="8"/>
      <c r="C8" s="9"/>
      <c r="D8" s="10"/>
      <c r="E8" s="9"/>
      <c r="F8" s="11" t="s">
        <v>13</v>
      </c>
      <c r="G8" s="12" t="n">
        <f aca="false">$C$6*'Device impact'!$F$16+'Total impact'!$D$6*('Data Centre impact'!$D$11+'Network impact'!E13)</f>
        <v>0.00127906639288159</v>
      </c>
      <c r="H8" s="13"/>
    </row>
    <row r="9" customFormat="false" ht="14.5" hidden="false" customHeight="true" outlineLevel="0" collapsed="false">
      <c r="B9" s="8"/>
      <c r="C9" s="9"/>
      <c r="D9" s="10"/>
      <c r="E9" s="9" t="s">
        <v>14</v>
      </c>
      <c r="F9" s="11" t="s">
        <v>10</v>
      </c>
      <c r="G9" s="12" t="n">
        <f aca="false">$C$6*'Device impact'!$F$17+'Total impact'!$D$6*('Data Centre impact'!$D$11+'Network impact'!$E11)</f>
        <v>0.00145924777549624</v>
      </c>
      <c r="H9" s="13"/>
    </row>
    <row r="10" customFormat="false" ht="14.5" hidden="false" customHeight="true" outlineLevel="0" collapsed="false">
      <c r="B10" s="8"/>
      <c r="C10" s="9"/>
      <c r="D10" s="10"/>
      <c r="E10" s="9"/>
      <c r="F10" s="11" t="s">
        <v>12</v>
      </c>
      <c r="G10" s="12" t="n">
        <f aca="false">$C$6*'Device impact'!$F$17+'Total impact'!$D$6*('Data Centre impact'!$D$11+'Network impact'!$E12)</f>
        <v>0.00118224777549624</v>
      </c>
      <c r="H10" s="13"/>
    </row>
    <row r="11" customFormat="false" ht="14.5" hidden="false" customHeight="true" outlineLevel="0" collapsed="false">
      <c r="B11" s="8"/>
      <c r="C11" s="9"/>
      <c r="D11" s="10"/>
      <c r="E11" s="9"/>
      <c r="F11" s="11" t="s">
        <v>13</v>
      </c>
      <c r="G11" s="12" t="n">
        <f aca="false">$C$6*'Device impact'!$F$17+'Total impact'!$D$6*('Data Centre impact'!$D$11+'Network impact'!$E13)</f>
        <v>0.00191424777549624</v>
      </c>
      <c r="H11" s="13"/>
    </row>
    <row r="12" customFormat="false" ht="14.5" hidden="false" customHeight="true" outlineLevel="0" collapsed="false">
      <c r="B12" s="14" t="s">
        <v>15</v>
      </c>
      <c r="C12" s="15" t="n">
        <v>60</v>
      </c>
      <c r="D12" s="16" t="n">
        <v>2000000000</v>
      </c>
      <c r="E12" s="9" t="s">
        <v>9</v>
      </c>
      <c r="F12" s="11" t="s">
        <v>10</v>
      </c>
      <c r="G12" s="12" t="n">
        <f aca="false">$C$12*'Device impact'!$F$16+'Total impact'!$D$12*('Data Centre impact'!$D$11+'Network impact'!E11)</f>
        <v>1.00846132785763</v>
      </c>
      <c r="H12" s="17" t="s">
        <v>16</v>
      </c>
    </row>
    <row r="13" customFormat="false" ht="14.5" hidden="false" customHeight="true" outlineLevel="0" collapsed="false">
      <c r="B13" s="14"/>
      <c r="C13" s="15"/>
      <c r="D13" s="16"/>
      <c r="E13" s="9"/>
      <c r="F13" s="11" t="s">
        <v>12</v>
      </c>
      <c r="G13" s="12" t="n">
        <f aca="false">$C$12*'Device impact'!$F$16+'Total impact'!$D$12*('Data Centre impact'!$D$11+'Network impact'!E12)</f>
        <v>0.454461327857632</v>
      </c>
      <c r="H13" s="17"/>
    </row>
    <row r="14" customFormat="false" ht="14.5" hidden="false" customHeight="true" outlineLevel="0" collapsed="false">
      <c r="B14" s="14"/>
      <c r="C14" s="15"/>
      <c r="D14" s="16"/>
      <c r="E14" s="9"/>
      <c r="F14" s="11" t="s">
        <v>13</v>
      </c>
      <c r="G14" s="12" t="n">
        <f aca="false">$C$12*'Device impact'!$F$16+'Total impact'!$D$12*('Data Centre impact'!$D$11+'Network impact'!E13)</f>
        <v>1.91846132785763</v>
      </c>
      <c r="H14" s="17"/>
    </row>
    <row r="15" customFormat="false" ht="14.5" hidden="false" customHeight="true" outlineLevel="0" collapsed="false">
      <c r="B15" s="14"/>
      <c r="C15" s="15"/>
      <c r="D15" s="16"/>
      <c r="E15" s="18" t="s">
        <v>14</v>
      </c>
      <c r="F15" s="11" t="s">
        <v>10</v>
      </c>
      <c r="G15" s="12" t="n">
        <f aca="false">$C$12*'Device impact'!$F$17+'Total impact'!$D$12*('Data Centre impact'!$D$11+'Network impact'!E11)</f>
        <v>1.02116495550992</v>
      </c>
      <c r="H15" s="17"/>
    </row>
    <row r="16" customFormat="false" ht="14.5" hidden="false" customHeight="true" outlineLevel="0" collapsed="false">
      <c r="B16" s="14"/>
      <c r="C16" s="15"/>
      <c r="D16" s="16"/>
      <c r="E16" s="18"/>
      <c r="F16" s="11" t="s">
        <v>12</v>
      </c>
      <c r="G16" s="12" t="n">
        <f aca="false">$C$12*'Device impact'!$F$17+'Total impact'!$D$12*('Data Centre impact'!$D$11+'Network impact'!E12)</f>
        <v>0.467164955509925</v>
      </c>
      <c r="H16" s="17"/>
    </row>
    <row r="17" customFormat="false" ht="14.5" hidden="false" customHeight="true" outlineLevel="0" collapsed="false">
      <c r="B17" s="14"/>
      <c r="C17" s="15"/>
      <c r="D17" s="16"/>
      <c r="E17" s="18"/>
      <c r="F17" s="19" t="s">
        <v>13</v>
      </c>
      <c r="G17" s="20" t="n">
        <f aca="false">$C$12*'Device impact'!$F$17+'Total impact'!$D$12*('Data Centre impact'!$D$11+'Network impact'!E13)</f>
        <v>1.93116495550992</v>
      </c>
      <c r="H17" s="17"/>
    </row>
    <row r="1048576" customFormat="false" ht="14.5" hidden="false" customHeight="false" outlineLevel="0" collapsed="false"/>
  </sheetData>
  <mergeCells count="13">
    <mergeCell ref="B2:E2"/>
    <mergeCell ref="B6:B11"/>
    <mergeCell ref="C6:C11"/>
    <mergeCell ref="D6:D11"/>
    <mergeCell ref="E6:E8"/>
    <mergeCell ref="H6:H11"/>
    <mergeCell ref="E9:E11"/>
    <mergeCell ref="B12:B17"/>
    <mergeCell ref="C12:C17"/>
    <mergeCell ref="D12:D17"/>
    <mergeCell ref="E12:E14"/>
    <mergeCell ref="H12:H17"/>
    <mergeCell ref="E15:E17"/>
  </mergeCells>
  <conditionalFormatting sqref="B6:H6 B12:H12 E9:G9 E15:G15 F7:G8 F10:G11 F13:G14 F16:G17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2.91"/>
    <col collapsed="false" customWidth="true" hidden="false" outlineLevel="0" max="3" min="3" style="0" width="10.54"/>
    <col collapsed="false" customWidth="true" hidden="false" outlineLevel="0" max="4" min="4" style="0" width="40"/>
    <col collapsed="false" customWidth="true" hidden="false" outlineLevel="0" max="5" min="5" style="0" width="28.45"/>
    <col collapsed="false" customWidth="true" hidden="false" outlineLevel="0" max="1025" min="6" style="0" width="8.72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17</v>
      </c>
      <c r="C2" s="1"/>
      <c r="D2" s="1"/>
      <c r="E2" s="2"/>
    </row>
    <row r="3" customFormat="false" ht="14.5" hidden="false" customHeight="false" outlineLevel="0" collapsed="false">
      <c r="B3" s="2"/>
    </row>
    <row r="4" customFormat="false" ht="15" hidden="false" customHeight="false" outlineLevel="0" collapsed="false">
      <c r="B4" s="4"/>
      <c r="C4" s="4"/>
      <c r="D4" s="4"/>
      <c r="E4" s="2"/>
      <c r="F4" s="3"/>
    </row>
    <row r="5" customFormat="false" ht="21.5" hidden="false" customHeight="true" outlineLevel="0" collapsed="false">
      <c r="B5" s="21" t="s">
        <v>18</v>
      </c>
      <c r="C5" s="21"/>
      <c r="D5" s="21"/>
    </row>
    <row r="6" customFormat="false" ht="43.5" hidden="false" customHeight="false" outlineLevel="0" collapsed="false">
      <c r="B6" s="22" t="s">
        <v>19</v>
      </c>
      <c r="C6" s="23" t="n">
        <v>7.2E-011</v>
      </c>
      <c r="D6" s="23"/>
    </row>
    <row r="7" customFormat="false" ht="14.5" hidden="false" customHeight="true" outlineLevel="0" collapsed="false">
      <c r="B7" s="22" t="s">
        <v>20</v>
      </c>
      <c r="C7" s="24" t="s">
        <v>21</v>
      </c>
      <c r="D7" s="24"/>
      <c r="E7" s="3"/>
      <c r="F7" s="3"/>
    </row>
    <row r="8" customFormat="false" ht="15" hidden="false" customHeight="true" outlineLevel="0" collapsed="false">
      <c r="B8" s="25" t="s">
        <v>22</v>
      </c>
      <c r="C8" s="26" t="s">
        <v>23</v>
      </c>
      <c r="D8" s="26"/>
      <c r="E8" s="3"/>
      <c r="F8" s="3"/>
    </row>
    <row r="9" customFormat="false" ht="15" hidden="false" customHeight="false" outlineLevel="0" collapsed="false">
      <c r="B9" s="3"/>
      <c r="C9" s="3"/>
      <c r="D9" s="3"/>
      <c r="E9" s="3"/>
      <c r="F9" s="3"/>
    </row>
    <row r="10" customFormat="false" ht="29" hidden="false" customHeight="false" outlineLevel="0" collapsed="false">
      <c r="B10" s="3"/>
      <c r="C10" s="3"/>
      <c r="D10" s="27" t="s">
        <v>24</v>
      </c>
      <c r="E10" s="3"/>
      <c r="F10" s="3"/>
    </row>
    <row r="11" customFormat="false" ht="15" hidden="false" customHeight="false" outlineLevel="0" collapsed="false">
      <c r="B11" s="3"/>
      <c r="C11" s="3"/>
      <c r="D11" s="28" t="n">
        <f aca="false">C6</f>
        <v>7.2E-011</v>
      </c>
      <c r="E11" s="3"/>
      <c r="F11" s="3"/>
    </row>
  </sheetData>
  <mergeCells count="5">
    <mergeCell ref="B2:D2"/>
    <mergeCell ref="B5:D5"/>
    <mergeCell ref="C6:D6"/>
    <mergeCell ref="C7:D7"/>
    <mergeCell ref="C8:D8"/>
  </mergeCells>
  <conditionalFormatting sqref="C6">
    <cfRule type="expression" priority="2" aboveAverage="0" equalAverage="0" bottom="0" percent="0" rank="0" text="" dxfId="0">
      <formula>MOD(ROW(),2)</formula>
    </cfRule>
  </conditionalFormatting>
  <conditionalFormatting sqref="D11">
    <cfRule type="expression" priority="3" aboveAverage="0" equalAverage="0" bottom="0" percent="0" rank="0" text="" dxfId="1">
      <formula>MOD(ROW(),2)</formula>
    </cfRule>
  </conditionalFormatting>
  <conditionalFormatting sqref="C7">
    <cfRule type="expression" priority="4" aboveAverage="0" equalAverage="0" bottom="0" percent="0" rank="0" text="" dxfId="2">
      <formula>MOD(ROW(),2)</formula>
    </cfRule>
  </conditionalFormatting>
  <conditionalFormatting sqref="C8">
    <cfRule type="expression" priority="5" aboveAverage="0" equalAverage="0" bottom="0" percent="0" rank="0" text="" dxfId="3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2.91"/>
    <col collapsed="false" customWidth="true" hidden="false" outlineLevel="0" max="3" min="3" style="0" width="10.54"/>
    <col collapsed="false" customWidth="true" hidden="false" outlineLevel="0" max="4" min="4" style="0" width="14.01"/>
    <col collapsed="false" customWidth="true" hidden="false" outlineLevel="0" max="5" min="5" style="0" width="23.18"/>
    <col collapsed="false" customWidth="true" hidden="false" outlineLevel="0" max="1025" min="6" style="0" width="8.72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25</v>
      </c>
      <c r="C2" s="1"/>
      <c r="D2" s="1"/>
    </row>
    <row r="3" customFormat="false" ht="15" hidden="false" customHeight="false" outlineLevel="0" collapsed="false">
      <c r="B3" s="4"/>
      <c r="C3" s="4"/>
      <c r="D3" s="4"/>
      <c r="E3" s="4"/>
      <c r="F3" s="3"/>
    </row>
    <row r="4" customFormat="false" ht="21" hidden="false" customHeight="true" outlineLevel="0" collapsed="false">
      <c r="B4" s="21" t="s">
        <v>26</v>
      </c>
      <c r="C4" s="21"/>
      <c r="D4" s="21"/>
      <c r="E4" s="21"/>
      <c r="F4" s="3"/>
    </row>
    <row r="5" customFormat="false" ht="43.5" hidden="false" customHeight="true" outlineLevel="0" collapsed="false">
      <c r="B5" s="22" t="s">
        <v>27</v>
      </c>
      <c r="C5" s="23" t="n">
        <f aca="false">429/1000000000</f>
        <v>4.29E-007</v>
      </c>
      <c r="D5" s="23"/>
      <c r="E5" s="23"/>
      <c r="F5" s="3"/>
    </row>
    <row r="6" customFormat="false" ht="29" hidden="false" customHeight="false" outlineLevel="0" collapsed="false">
      <c r="B6" s="22" t="s">
        <v>28</v>
      </c>
      <c r="C6" s="23" t="n">
        <f aca="false">152/1000000000</f>
        <v>1.52E-007</v>
      </c>
      <c r="D6" s="23"/>
      <c r="E6" s="23"/>
      <c r="F6" s="3"/>
    </row>
    <row r="7" customFormat="false" ht="29" hidden="false" customHeight="true" outlineLevel="0" collapsed="false">
      <c r="B7" s="22" t="s">
        <v>29</v>
      </c>
      <c r="C7" s="23" t="n">
        <f aca="false">884/1000000000</f>
        <v>8.84E-007</v>
      </c>
      <c r="D7" s="23"/>
      <c r="E7" s="23"/>
      <c r="F7" s="3"/>
    </row>
    <row r="8" customFormat="false" ht="15" hidden="false" customHeight="false" outlineLevel="0" collapsed="false">
      <c r="B8" s="25" t="s">
        <v>20</v>
      </c>
      <c r="C8" s="29" t="s">
        <v>21</v>
      </c>
      <c r="D8" s="29"/>
      <c r="E8" s="29"/>
      <c r="F8" s="3"/>
    </row>
    <row r="9" customFormat="false" ht="15" hidden="false" customHeight="false" outlineLevel="0" collapsed="false">
      <c r="B9" s="3"/>
      <c r="C9" s="3"/>
      <c r="D9" s="3"/>
      <c r="E9" s="3"/>
      <c r="F9" s="3"/>
    </row>
    <row r="10" customFormat="false" ht="29.5" hidden="false" customHeight="true" outlineLevel="0" collapsed="false">
      <c r="B10" s="3"/>
      <c r="C10" s="3"/>
      <c r="D10" s="27" t="s">
        <v>30</v>
      </c>
      <c r="E10" s="27"/>
      <c r="F10" s="3"/>
    </row>
    <row r="11" customFormat="false" ht="14.5" hidden="false" customHeight="false" outlineLevel="0" collapsed="false">
      <c r="B11" s="3"/>
      <c r="C11" s="3"/>
      <c r="D11" s="30" t="s">
        <v>10</v>
      </c>
      <c r="E11" s="23" t="n">
        <f aca="false">C5/1000</f>
        <v>4.29E-010</v>
      </c>
      <c r="F11" s="3"/>
    </row>
    <row r="12" customFormat="false" ht="14.5" hidden="false" customHeight="false" outlineLevel="0" collapsed="false">
      <c r="B12" s="3"/>
      <c r="C12" s="3"/>
      <c r="D12" s="30" t="s">
        <v>12</v>
      </c>
      <c r="E12" s="23" t="n">
        <f aca="false">C6/1000</f>
        <v>1.52E-010</v>
      </c>
      <c r="F12" s="3"/>
    </row>
    <row r="13" customFormat="false" ht="15" hidden="false" customHeight="false" outlineLevel="0" collapsed="false">
      <c r="B13" s="3"/>
      <c r="C13" s="3"/>
      <c r="D13" s="31" t="s">
        <v>13</v>
      </c>
      <c r="E13" s="32" t="n">
        <f aca="false">C7/1000</f>
        <v>8.84E-010</v>
      </c>
      <c r="F13" s="3"/>
    </row>
  </sheetData>
  <mergeCells count="7">
    <mergeCell ref="B2:D2"/>
    <mergeCell ref="B4:E4"/>
    <mergeCell ref="C5:E5"/>
    <mergeCell ref="C6:E6"/>
    <mergeCell ref="C7:E7"/>
    <mergeCell ref="C8:E8"/>
    <mergeCell ref="D10:E10"/>
  </mergeCells>
  <conditionalFormatting sqref="C5:C6">
    <cfRule type="expression" priority="2" aboveAverage="0" equalAverage="0" bottom="0" percent="0" rank="0" text="" dxfId="0">
      <formula>MOD(ROW(),2)</formula>
    </cfRule>
  </conditionalFormatting>
  <conditionalFormatting sqref="C7">
    <cfRule type="expression" priority="3" aboveAverage="0" equalAverage="0" bottom="0" percent="0" rank="0" text="" dxfId="1">
      <formula>MOD(ROW(),2)</formula>
    </cfRule>
  </conditionalFormatting>
  <conditionalFormatting sqref="E11:E13">
    <cfRule type="expression" priority="4" aboveAverage="0" equalAverage="0" bottom="0" percent="0" rank="0" text="" dxfId="2">
      <formula>MOD(ROW(),2)</formula>
    </cfRule>
  </conditionalFormatting>
  <conditionalFormatting sqref="D11:D13">
    <cfRule type="expression" priority="5" aboveAverage="0" equalAverage="0" bottom="0" percent="0" rank="0" text="" dxfId="3">
      <formula>MOD(ROW(),2)</formula>
    </cfRule>
  </conditionalFormatting>
  <conditionalFormatting sqref="C8">
    <cfRule type="expression" priority="6" aboveAverage="0" equalAverage="0" bottom="0" percent="0" rank="0" text="" dxfId="4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3" min="2" style="0" width="22.91"/>
    <col collapsed="false" customWidth="true" hidden="false" outlineLevel="0" max="4" min="4" style="0" width="10.54"/>
    <col collapsed="false" customWidth="true" hidden="false" outlineLevel="0" max="5" min="5" style="0" width="14.01"/>
    <col collapsed="false" customWidth="true" hidden="false" outlineLevel="0" max="6" min="6" style="0" width="40"/>
    <col collapsed="false" customWidth="true" hidden="false" outlineLevel="0" max="7" min="7" style="0" width="37.27"/>
    <col collapsed="false" customWidth="true" hidden="false" outlineLevel="0" max="1025" min="8" style="0" width="8.72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31</v>
      </c>
      <c r="C2" s="1"/>
      <c r="D2" s="1"/>
      <c r="E2" s="2"/>
    </row>
    <row r="3" customFormat="false" ht="14.5" hidden="false" customHeight="false" outlineLevel="0" collapsed="false">
      <c r="B3" s="2"/>
    </row>
    <row r="4" customFormat="false" ht="15" hidden="false" customHeight="false" outlineLevel="0" collapsed="false">
      <c r="B4" s="4"/>
      <c r="C4" s="4"/>
      <c r="D4" s="4"/>
      <c r="E4" s="4"/>
      <c r="F4" s="4"/>
      <c r="G4" s="2"/>
    </row>
    <row r="5" customFormat="false" ht="21" hidden="false" customHeight="true" outlineLevel="0" collapsed="false">
      <c r="B5" s="21" t="s">
        <v>32</v>
      </c>
      <c r="C5" s="21"/>
      <c r="D5" s="21"/>
      <c r="E5" s="21"/>
      <c r="F5" s="21"/>
      <c r="G5" s="21"/>
    </row>
    <row r="6" customFormat="false" ht="48.5" hidden="false" customHeight="true" outlineLevel="0" collapsed="false">
      <c r="B6" s="22" t="s">
        <v>33</v>
      </c>
      <c r="C6" s="33" t="s">
        <v>34</v>
      </c>
      <c r="D6" s="33" t="s">
        <v>35</v>
      </c>
      <c r="E6" s="33" t="s">
        <v>36</v>
      </c>
      <c r="F6" s="33" t="s">
        <v>20</v>
      </c>
      <c r="G6" s="34" t="s">
        <v>22</v>
      </c>
    </row>
    <row r="7" customFormat="false" ht="58" hidden="false" customHeight="true" outlineLevel="0" collapsed="false">
      <c r="B7" s="35" t="s">
        <v>9</v>
      </c>
      <c r="C7" s="36" t="s">
        <v>37</v>
      </c>
      <c r="D7" s="37" t="n">
        <v>2.5</v>
      </c>
      <c r="E7" s="38" t="s">
        <v>38</v>
      </c>
      <c r="F7" s="39" t="s">
        <v>39</v>
      </c>
      <c r="G7" s="40" t="s">
        <v>40</v>
      </c>
    </row>
    <row r="8" customFormat="false" ht="14.5" hidden="false" customHeight="false" outlineLevel="0" collapsed="false">
      <c r="B8" s="35"/>
      <c r="C8" s="36" t="s">
        <v>41</v>
      </c>
      <c r="D8" s="41" t="n">
        <f aca="false">D7*365.25</f>
        <v>913.125</v>
      </c>
      <c r="E8" s="38" t="s">
        <v>42</v>
      </c>
      <c r="F8" s="39" t="s">
        <v>43</v>
      </c>
      <c r="G8" s="40" t="s">
        <v>44</v>
      </c>
    </row>
    <row r="9" customFormat="false" ht="14.5" hidden="false" customHeight="false" outlineLevel="0" collapsed="false">
      <c r="B9" s="35"/>
      <c r="C9" s="36" t="s">
        <v>45</v>
      </c>
      <c r="D9" s="41" t="n">
        <v>5.9</v>
      </c>
      <c r="E9" s="38" t="s">
        <v>46</v>
      </c>
      <c r="F9" s="39" t="s">
        <v>47</v>
      </c>
      <c r="G9" s="40" t="s">
        <v>48</v>
      </c>
    </row>
    <row r="10" customFormat="false" ht="58" hidden="false" customHeight="true" outlineLevel="0" collapsed="false">
      <c r="B10" s="42" t="s">
        <v>14</v>
      </c>
      <c r="C10" s="36" t="s">
        <v>37</v>
      </c>
      <c r="D10" s="41" t="n">
        <v>8</v>
      </c>
      <c r="E10" s="38" t="s">
        <v>38</v>
      </c>
      <c r="F10" s="39" t="s">
        <v>49</v>
      </c>
      <c r="G10" s="40" t="s">
        <v>50</v>
      </c>
    </row>
    <row r="11" customFormat="false" ht="14.5" hidden="false" customHeight="false" outlineLevel="0" collapsed="false">
      <c r="B11" s="42"/>
      <c r="C11" s="36" t="s">
        <v>41</v>
      </c>
      <c r="D11" s="41" t="n">
        <f aca="false">D10*365.25</f>
        <v>2922</v>
      </c>
      <c r="E11" s="38" t="s">
        <v>42</v>
      </c>
      <c r="F11" s="39" t="s">
        <v>43</v>
      </c>
      <c r="G11" s="40" t="s">
        <v>44</v>
      </c>
    </row>
    <row r="12" customFormat="false" ht="15" hidden="false" customHeight="false" outlineLevel="0" collapsed="false">
      <c r="B12" s="42"/>
      <c r="C12" s="43" t="s">
        <v>45</v>
      </c>
      <c r="D12" s="44" t="n">
        <v>56</v>
      </c>
      <c r="E12" s="45" t="s">
        <v>46</v>
      </c>
      <c r="F12" s="46" t="s">
        <v>47</v>
      </c>
      <c r="G12" s="47" t="s">
        <v>48</v>
      </c>
    </row>
    <row r="13" customFormat="false" ht="14.5" hidden="false" customHeight="false" outlineLevel="0" collapsed="false">
      <c r="B13" s="3"/>
      <c r="C13" s="3"/>
      <c r="D13" s="3"/>
      <c r="E13" s="3"/>
      <c r="F13" s="3"/>
      <c r="G13" s="3"/>
    </row>
    <row r="14" customFormat="false" ht="15" hidden="false" customHeight="false" outlineLevel="0" collapsed="false">
      <c r="B14" s="3"/>
      <c r="C14" s="3"/>
      <c r="D14" s="3"/>
      <c r="E14" s="3"/>
      <c r="F14" s="3"/>
      <c r="G14" s="3"/>
    </row>
    <row r="15" customFormat="false" ht="29.5" hidden="false" customHeight="true" outlineLevel="0" collapsed="false">
      <c r="B15" s="3"/>
      <c r="C15" s="3"/>
      <c r="D15" s="3"/>
      <c r="E15" s="27" t="s">
        <v>51</v>
      </c>
      <c r="F15" s="27"/>
      <c r="G15" s="3"/>
    </row>
    <row r="16" customFormat="false" ht="14.5" hidden="false" customHeight="false" outlineLevel="0" collapsed="false">
      <c r="B16" s="3"/>
      <c r="C16" s="3"/>
      <c r="D16" s="3"/>
      <c r="E16" s="30" t="s">
        <v>9</v>
      </c>
      <c r="F16" s="48" t="n">
        <f aca="false">D9/D8/60</f>
        <v>0.000107688797627196</v>
      </c>
      <c r="G16" s="3"/>
    </row>
    <row r="17" customFormat="false" ht="15" hidden="false" customHeight="false" outlineLevel="0" collapsed="false">
      <c r="B17" s="3"/>
      <c r="C17" s="3"/>
      <c r="D17" s="3"/>
      <c r="E17" s="31" t="s">
        <v>14</v>
      </c>
      <c r="F17" s="49" t="n">
        <f aca="false">D12/D11/60</f>
        <v>0.000319415925165412</v>
      </c>
      <c r="G17" s="3"/>
    </row>
  </sheetData>
  <mergeCells count="5">
    <mergeCell ref="B2:D2"/>
    <mergeCell ref="B5:G5"/>
    <mergeCell ref="B7:B9"/>
    <mergeCell ref="B10:B12"/>
    <mergeCell ref="E15:F15"/>
  </mergeCells>
  <conditionalFormatting sqref="D8:D12">
    <cfRule type="expression" priority="2" aboveAverage="0" equalAverage="0" bottom="0" percent="0" rank="0" text="" dxfId="0">
      <formula>MOD(ROW(),2)</formula>
    </cfRule>
  </conditionalFormatting>
  <conditionalFormatting sqref="B7:G7">
    <cfRule type="expression" priority="3" aboveAverage="0" equalAverage="0" bottom="0" percent="0" rank="0" text="" dxfId="1">
      <formula>MOD(ROW(),2)</formula>
    </cfRule>
  </conditionalFormatting>
  <conditionalFormatting sqref="F16:F17">
    <cfRule type="expression" priority="4" aboveAverage="0" equalAverage="0" bottom="0" percent="0" rank="0" text="" dxfId="2">
      <formula>MOD(ROW(),2)</formula>
    </cfRule>
  </conditionalFormatting>
  <conditionalFormatting sqref="B10 C8:C9">
    <cfRule type="expression" priority="5" aboveAverage="0" equalAverage="0" bottom="0" percent="0" rank="0" text="" dxfId="3">
      <formula>MOD(ROW(),2)</formula>
    </cfRule>
  </conditionalFormatting>
  <conditionalFormatting sqref="E16:E17">
    <cfRule type="expression" priority="6" aboveAverage="0" equalAverage="0" bottom="0" percent="0" rank="0" text="" dxfId="4">
      <formula>MOD(ROW(),2)</formula>
    </cfRule>
  </conditionalFormatting>
  <conditionalFormatting sqref="F8:F12">
    <cfRule type="expression" priority="7" aboveAverage="0" equalAverage="0" bottom="0" percent="0" rank="0" text="" dxfId="5">
      <formula>MOD(ROW(),2)</formula>
    </cfRule>
  </conditionalFormatting>
  <conditionalFormatting sqref="E8:E9">
    <cfRule type="expression" priority="8" aboveAverage="0" equalAverage="0" bottom="0" percent="0" rank="0" text="" dxfId="6">
      <formula>MOD(ROW(),2)</formula>
    </cfRule>
  </conditionalFormatting>
  <conditionalFormatting sqref="G8:G12">
    <cfRule type="expression" priority="9" aboveAverage="0" equalAverage="0" bottom="0" percent="0" rank="0" text="" dxfId="7">
      <formula>MOD(ROW(),2)</formula>
    </cfRule>
  </conditionalFormatting>
  <conditionalFormatting sqref="C10">
    <cfRule type="expression" priority="10" aboveAverage="0" equalAverage="0" bottom="0" percent="0" rank="0" text="" dxfId="8">
      <formula>MOD(ROW(),2)</formula>
    </cfRule>
  </conditionalFormatting>
  <conditionalFormatting sqref="C11:C12">
    <cfRule type="expression" priority="11" aboveAverage="0" equalAverage="0" bottom="0" percent="0" rank="0" text="" dxfId="9">
      <formula>MOD(ROW(),2)</formula>
    </cfRule>
  </conditionalFormatting>
  <conditionalFormatting sqref="E10">
    <cfRule type="expression" priority="12" aboveAverage="0" equalAverage="0" bottom="0" percent="0" rank="0" text="" dxfId="10">
      <formula>MOD(ROW(),2)</formula>
    </cfRule>
  </conditionalFormatting>
  <conditionalFormatting sqref="E11:E12">
    <cfRule type="expression" priority="13" aboveAverage="0" equalAverage="0" bottom="0" percent="0" rank="0" text="" dxfId="11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>Maximilien Chaumon</cp:lastModifiedBy>
  <dcterms:modified xsi:type="dcterms:W3CDTF">2024-02-08T16:21:53Z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