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All!$A$1:$R$190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<sst xmlns="http://schemas.openxmlformats.org/spreadsheetml/2006/main" count="605" uniqueCount="207">
  <si>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</si>
  <si>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</si>
  <si>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</si>
  <si>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</si>
  <si>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</si>
  <si>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</si>
  <si>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</si>
  <si>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</si>
  <si>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</si>
  <si>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</si>
  <si>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</si>
  <si>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</si>
  <si>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</si>
  <si>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</si>
  <si>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</si>
  <si>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</si>
  <si>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</si>
  <si>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</si>
  <si>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</si>
  <si>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</si>
  <si>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</si>
  <si>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</si>
  <si>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</si>
  <si>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</si>
  <si>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</si>
  <si>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</si>
  <si>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</si>
  <si>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</si>
  <si>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</si>
  <si>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</si>
  <si>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</si>
  <si>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</si>
  <si>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</si>
  <si>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</si>
  <si>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</si>
  <si>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</si>
  <si>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</si>
  <si>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</si>
  <si>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</si>
  <si>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</si>
  <si>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</si>
  <si>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</si>
  <si>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</si>
  <si>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</si>
  <si>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</si>
  <si>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</si>
  <si>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</si>
  <si>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</si>
  <si>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</si>
  <si>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</si>
  <si>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</si>
  <si>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</si>
  <si>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</si>
  <si>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</si>
  <si>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</si>
  <si>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</si>
  <si>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</si>
  <si>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</si>
  <si>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</si>
  <si>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</si>
  <si>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</si>
  <si>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</si>
  <si>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</si>
  <si>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</si>
  <si>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</si>
  <si>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</si>
  <si>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</si>
  <si>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</si>
  <si>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</si>
  <si>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</si>
  <si>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</si>
  <si>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</si>
  <si>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</si>
  <si>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</si>
  <si>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</si>
  <si>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</si>
  <si>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</si>
  <si>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</si>
  <si>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</si>
  <si>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</si>
  <si>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</si>
  <si>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</si>
  <si>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</si>
  <si>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</si>
  <si>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</si>
  <si>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</si>
  <si>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</si>
  <si>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</si>
  <si>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</si>
  <si>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</si>
  <si>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</si>
  <si>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</si>
  <si>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</si>
  <si>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</si>
  <si>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</si>
  <si>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</si>
  <si>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</si>
  <si>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</si>
  <si>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</si>
  <si>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</si>
  <si>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</si>
  <si>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</si>
  <si>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</si>
  <si>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</si>
  <si>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</si>
  <si>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</si>
  <si>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</si>
  <si>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</si>
  <si>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</si>
  <si>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</si>
  <si>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</si>
  <si>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</si>
  <si>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</si>
  <si>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</si>
  <si>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</si>
  <si>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</si>
  <si>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</si>
  <si>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</si>
  <si>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</si>
  <si>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</si>
  <si>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</si>
  <si>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</si>
  <si>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</si>
  <si>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</si>
  <si>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</si>
  <si>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</si>
  <si>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</si>
  <si>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</si>
  <si>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</si>
  <si>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</si>
  <si>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</si>
  <si>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</si>
  <si>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</si>
  <si>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</si>
  <si>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</si>
  <si>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</si>
  <si>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</si>
  <si>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</si>
  <si>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</si>
  <si>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</si>
  <si>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</si>
  <si>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</si>
  <si>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</si>
  <si>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</si>
  <si>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</si>
  <si>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</si>
  <si>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</si>
  <si>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</si>
  <si>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</si>
  <si>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</si>
  <si>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</si>
  <si>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</si>
  <si>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</si>
  <si>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</si>
  <si>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</si>
  <si>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</si>
  <si>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</si>
  <si>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</si>
  <si>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</si>
  <si>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</si>
  <si>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</si>
  <si>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</si>
  <si>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</si>
  <si>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</si>
  <si>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</si>
  <si>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</si>
  <si>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</si>
  <si>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</si>
  <si>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</si>
  <si>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</si>
  <si>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</si>
  <si>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</si>
  <si>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</si>
  <si>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</si>
  <si>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</si>
  <si>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</si>
  <si>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</si>
  <si>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</si>
  <si>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</si>
  <si>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</si>
  <si>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</si>
  <si>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</si>
  <si>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</si>
  <si>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</si>
  <si>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</si>
  <si>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</si>
  <si>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</si>
  <si>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</si>
  <si>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</si>
  <si>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</si>
  <si>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</si>
  <si>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</si>
  <si>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</si>
  <si>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</si>
  <si>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</si>
  <si>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</si>
  <si>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Fraction of Reads Kept (STARR_073_3_combine_force23217)</t>
  </si>
  <si>
    <t xml:space="preserve">STARR_073_3_combine_force23217</t>
  </si>
  <si>
    <t xml:space="preserve">Fraction of Reads Kept (STARR_081_2nd)</t>
  </si>
  <si>
    <t xml:space="preserve">STARR_081_2nd</t>
  </si>
  <si>
    <t xml:space="preserve">Fraction of Reads Kept (STARR_081_2_combine)</t>
  </si>
  <si>
    <t xml:space="preserve">STARR_081_2_combine</t>
  </si>
  <si>
    <t xml:space="preserve">Fraction of Reads Kept (STARR_083_2_combine)</t>
  </si>
  <si>
    <t xml:space="preserve">STARR_083_2_combine</t>
  </si>
  <si>
    <t xml:space="preserve">Fraction of Reads Kept (STARR_083_2nd)</t>
  </si>
  <si>
    <t xml:space="preserve">STARR_083_2nd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</si>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</sst>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158" activePane="bottomRight" state="frozen"/>
      <selection pane="topLeft" activeCell="A1" activeCellId="0" sqref="A1"/>
      <selection pane="topRight" activeCell="C1" activeCellId="0" sqref="C1"/>
      <selection pane="bottomLeft" activeCell="A158" activeCellId="0" sqref="A158"/>
      <selection pane="bottomRight" activeCell="B193" activeCellId="0" sqref="B19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8.65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s="24" customFormat="tru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K4" s="4"/>
      <c r="L4" s="4"/>
      <c r="M4" s="4" t="n">
        <v>7795</v>
      </c>
      <c r="N4" s="4" t="n">
        <v>166946</v>
      </c>
      <c r="O4" s="4" t="n">
        <v>3452</v>
      </c>
      <c r="P4" s="4" t="n">
        <v>1301343516</v>
      </c>
      <c r="Q4" s="3"/>
      <c r="R4" s="3"/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s="24" customFormat="tru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K6" s="4"/>
      <c r="L6" s="4"/>
      <c r="M6" s="4" t="n">
        <v>7000</v>
      </c>
      <c r="N6" s="4" t="n">
        <v>84172</v>
      </c>
      <c r="O6" s="4" t="n">
        <v>2904</v>
      </c>
      <c r="P6" s="4" t="n">
        <v>589206059</v>
      </c>
      <c r="Q6" s="3"/>
      <c r="R6" s="3"/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24" t="n">
        <v>21</v>
      </c>
      <c r="B22" s="24" t="s">
        <v>20</v>
      </c>
      <c r="C22" s="25" t="n">
        <v>0.054</v>
      </c>
      <c r="D22" s="26" t="n">
        <v>216040</v>
      </c>
      <c r="E22" s="26" t="n">
        <v>51810</v>
      </c>
      <c r="F22" s="27" t="n">
        <f aca="false">E22/D22</f>
        <v>0.239816700610998</v>
      </c>
      <c r="G22" s="26" t="n">
        <v>50000</v>
      </c>
      <c r="H22" s="26" t="n">
        <f aca="false">(G22-E22)/F22</f>
        <v>-7547.43099787686</v>
      </c>
      <c r="I22" s="26" t="n">
        <f aca="false">E22*M22/G22</f>
        <v>2072.4</v>
      </c>
      <c r="J22" s="26" t="n">
        <f aca="false">I22-M22</f>
        <v>72.4000000000001</v>
      </c>
      <c r="K22" s="26"/>
      <c r="L22" s="26"/>
      <c r="M22" s="26" t="n">
        <v>2000</v>
      </c>
      <c r="N22" s="26" t="n">
        <v>216040</v>
      </c>
      <c r="O22" s="26" t="n">
        <v>2356</v>
      </c>
      <c r="P22" s="26" t="n">
        <v>432080145</v>
      </c>
      <c r="Q22" s="24"/>
      <c r="R22" s="24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8" t="n">
        <v>0.037</v>
      </c>
      <c r="D25" s="29" t="n">
        <v>222245</v>
      </c>
      <c r="E25" s="29" t="n">
        <v>75201</v>
      </c>
      <c r="F25" s="30" t="n">
        <f aca="false">E25/D25</f>
        <v>0.338369817093748</v>
      </c>
      <c r="G25" s="29" t="n">
        <v>50000</v>
      </c>
      <c r="H25" s="29" t="n">
        <f aca="false">(G25-E25)/F25</f>
        <v>-74477.6830760229</v>
      </c>
      <c r="I25" s="29" t="n">
        <f aca="false">E25*M25/G25</f>
        <v>3008.04</v>
      </c>
      <c r="J25" s="29" t="n">
        <f aca="false">I25-M25</f>
        <v>1008.04</v>
      </c>
      <c r="K25" s="29"/>
      <c r="L25" s="29"/>
      <c r="M25" s="29" t="n">
        <v>2000</v>
      </c>
      <c r="N25" s="29" t="n">
        <v>222245</v>
      </c>
      <c r="O25" s="29" t="n">
        <v>2010</v>
      </c>
      <c r="P25" s="29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8" t="n">
        <v>0.018</v>
      </c>
      <c r="D28" s="29" t="n">
        <v>479310</v>
      </c>
      <c r="E28" s="29" t="n">
        <v>152280</v>
      </c>
      <c r="F28" s="30" t="n">
        <f aca="false">E28/D28</f>
        <v>0.317706703386118</v>
      </c>
      <c r="G28" s="29" t="n">
        <v>50000</v>
      </c>
      <c r="H28" s="29" t="n">
        <f aca="false">(G28-E28)/F28</f>
        <v>-321932.143420016</v>
      </c>
      <c r="I28" s="29" t="n">
        <f aca="false">E28*M28/G28</f>
        <v>4568.4</v>
      </c>
      <c r="J28" s="29" t="n">
        <f aca="false">I28-M28</f>
        <v>3068.4</v>
      </c>
      <c r="K28" s="29"/>
      <c r="L28" s="29"/>
      <c r="M28" s="29" t="n">
        <v>1500</v>
      </c>
      <c r="N28" s="29" t="n">
        <v>479310</v>
      </c>
      <c r="O28" s="29" t="n">
        <v>1818</v>
      </c>
      <c r="P28" s="29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50000</v>
      </c>
      <c r="H96" s="4" t="n">
        <f aca="false">(G96-E96)/F96</f>
        <v>67915.9037026739</v>
      </c>
      <c r="I96" s="4" t="n">
        <f aca="false">E96*M96/G96</f>
        <v>4348.60008</v>
      </c>
      <c r="J96" s="4" t="n">
        <f aca="false">I96-M96</f>
        <v>-5727.39992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50000</v>
      </c>
      <c r="H99" s="4" t="n">
        <f aca="false">(G99-E99)/F99</f>
        <v>95817.4778761062</v>
      </c>
      <c r="I99" s="4" t="n">
        <f aca="false">E99*M99/G99</f>
        <v>4861.63968</v>
      </c>
      <c r="J99" s="4" t="n">
        <f aca="false">I99-M99</f>
        <v>-11944.36032</v>
      </c>
      <c r="M99" s="4" t="n">
        <v>16806</v>
      </c>
      <c r="N99" s="4" t="n">
        <v>39000</v>
      </c>
      <c r="O99" s="4" t="n">
        <v>1592</v>
      </c>
      <c r="P99" s="4" t="n">
        <v>655435984</v>
      </c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9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9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9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6" t="n">
        <v>109</v>
      </c>
      <c r="B110" s="6" t="s">
        <v>22</v>
      </c>
      <c r="C110" s="7" t="n">
        <v>0.917</v>
      </c>
      <c r="D110" s="29" t="n">
        <v>216040</v>
      </c>
      <c r="E110" s="29" t="n">
        <v>51810</v>
      </c>
      <c r="F110" s="9" t="n">
        <f aca="false">E110/D110</f>
        <v>0.239816700610998</v>
      </c>
      <c r="G110" s="29" t="n">
        <v>50000</v>
      </c>
      <c r="H110" s="8" t="n">
        <f aca="false">(G110-E110)/F110</f>
        <v>-7547.43099787686</v>
      </c>
      <c r="I110" s="8" t="n">
        <f aca="false">E110*M110/G110</f>
        <v>2072.4</v>
      </c>
      <c r="J110" s="8" t="n">
        <f aca="false">I110-M110</f>
        <v>72.4000000000001</v>
      </c>
      <c r="K110" s="8"/>
      <c r="L110" s="6" t="s">
        <v>127</v>
      </c>
      <c r="M110" s="29" t="n">
        <v>2000</v>
      </c>
      <c r="N110" s="29" t="n">
        <v>216040</v>
      </c>
      <c r="O110" s="29" t="n">
        <v>2356</v>
      </c>
      <c r="P110" s="29" t="n">
        <v>432080145</v>
      </c>
      <c r="R110" s="6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9" t="n">
        <v>97871</v>
      </c>
      <c r="E113" s="29" t="n">
        <v>51102</v>
      </c>
      <c r="F113" s="9" t="n">
        <f aca="false">E113/D113</f>
        <v>0.52213628143168</v>
      </c>
      <c r="G113" s="29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9" t="n">
        <v>15847</v>
      </c>
      <c r="N113" s="29" t="n">
        <v>97871</v>
      </c>
      <c r="O113" s="29" t="n">
        <v>1959</v>
      </c>
      <c r="P113" s="29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9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31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9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32"/>
      <c r="R128" s="32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0" customFormat="tru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Q130" s="3"/>
      <c r="R130" s="0" t="s">
        <v>143</v>
      </c>
    </row>
    <row r="131" customFormat="false" ht="12.8" hidden="false" customHeight="false" outlineLevel="0" collapsed="false">
      <c r="A131" s="24" t="n">
        <v>130</v>
      </c>
      <c r="B131" s="24" t="s">
        <v>22</v>
      </c>
      <c r="C131" s="33" t="n">
        <v>0.988</v>
      </c>
      <c r="D131" s="34" t="n">
        <v>208533</v>
      </c>
      <c r="E131" s="34" t="n">
        <v>49752</v>
      </c>
      <c r="F131" s="35" t="n">
        <f aca="false">E131/D131</f>
        <v>0.238580944023248</v>
      </c>
      <c r="G131" s="26" t="n">
        <v>50000</v>
      </c>
      <c r="H131" s="34" t="n">
        <f aca="false">(G131-E131)/F131</f>
        <v>1039.47949831163</v>
      </c>
      <c r="I131" s="34" t="n">
        <f aca="false">E131*M131/G131</f>
        <v>2061.72288</v>
      </c>
      <c r="J131" s="34" t="n">
        <f aca="false">I131-M131</f>
        <v>-10.2771200000002</v>
      </c>
      <c r="K131" s="34"/>
      <c r="L131" s="24" t="s">
        <v>146</v>
      </c>
      <c r="M131" s="34" t="n">
        <v>2072</v>
      </c>
      <c r="N131" s="34" t="n">
        <v>208533</v>
      </c>
      <c r="O131" s="34" t="n">
        <v>2300</v>
      </c>
      <c r="P131" s="34" t="n">
        <v>432080145</v>
      </c>
      <c r="Q131" s="24"/>
      <c r="R131" s="24" t="s">
        <v>143</v>
      </c>
    </row>
    <row r="132" customFormat="fals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9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32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9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32"/>
      <c r="R143" s="32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9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32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9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9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32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9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32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9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9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9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9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9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s="15" customFormat="tru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9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32"/>
      <c r="R168" s="6" t="s">
        <v>161</v>
      </c>
    </row>
    <row r="169" customFormat="fals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customFormat="fals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8" t="n">
        <v>0.396</v>
      </c>
      <c r="D172" s="29" t="n">
        <v>129611</v>
      </c>
      <c r="E172" s="29" t="n">
        <v>50991</v>
      </c>
      <c r="F172" s="30" t="n">
        <f aca="false">E172/D172</f>
        <v>0.393415682310915</v>
      </c>
      <c r="G172" s="29" t="n">
        <v>50000</v>
      </c>
      <c r="H172" s="29" t="n">
        <f aca="false">(G172-E172)/F172</f>
        <v>-2518.96415053637</v>
      </c>
      <c r="I172" s="29" t="n">
        <f aca="false">E172*M172/G172</f>
        <v>16449.6966</v>
      </c>
      <c r="J172" s="29" t="n">
        <f aca="false">I172-M172</f>
        <v>319.696599999999</v>
      </c>
      <c r="K172" s="32" t="n">
        <v>331</v>
      </c>
      <c r="L172" s="32" t="s">
        <v>169</v>
      </c>
      <c r="M172" s="29" t="n">
        <v>16130</v>
      </c>
      <c r="N172" s="29" t="n">
        <v>129611</v>
      </c>
      <c r="O172" s="29" t="n">
        <v>2256</v>
      </c>
      <c r="P172" s="29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6" customFormat="true" ht="12.8" hidden="false" customHeight="false" outlineLevel="0" collapsed="false">
      <c r="A174" s="32" t="n">
        <v>173</v>
      </c>
      <c r="B174" s="32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32" t="n">
        <v>340</v>
      </c>
      <c r="L174" s="32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32"/>
      <c r="R174" s="32" t="n">
        <v>20220923</v>
      </c>
    </row>
    <row r="175" s="15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50000</v>
      </c>
      <c r="H176" s="1" t="n">
        <f aca="false">(G176-E176)/F176</f>
        <v>8508.16342075651</v>
      </c>
      <c r="I176" s="1" t="n">
        <f aca="false">E176*M176/G176</f>
        <v>9998.42832</v>
      </c>
      <c r="J176" s="1" t="n">
        <f aca="false">I176-M176</f>
        <v>-819.571679999999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37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50000</v>
      </c>
      <c r="H177" s="1" t="n">
        <f aca="false">(G177-E177)/F177</f>
        <v>73864.7136870516</v>
      </c>
      <c r="I177" s="1" t="n">
        <f aca="false">E177*M177/G177</f>
        <v>11797.07568</v>
      </c>
      <c r="J177" s="1" t="n">
        <f aca="false">I177-M177</f>
        <v>-9150.92432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customFormat="false" ht="12.8" hidden="false" customHeight="false" outlineLevel="0" collapsed="false">
      <c r="A178" s="31" t="n">
        <v>177</v>
      </c>
      <c r="B178" s="31" t="s">
        <v>180</v>
      </c>
      <c r="C178" s="17" t="n">
        <v>0.418</v>
      </c>
      <c r="D178" s="38" t="n">
        <v>88333</v>
      </c>
      <c r="E178" s="38" t="n">
        <v>40017</v>
      </c>
      <c r="F178" s="17" t="n">
        <f aca="false">E178/D178</f>
        <v>0.453024351035287</v>
      </c>
      <c r="G178" s="38" t="n">
        <v>50000</v>
      </c>
      <c r="H178" s="18" t="n">
        <f aca="false">(G178-E178)/F178</f>
        <v>22036.3430292126</v>
      </c>
      <c r="I178" s="18" t="n">
        <f aca="false">E178*M178/G178</f>
        <v>7680.86298</v>
      </c>
      <c r="J178" s="18" t="n">
        <f aca="false">I178-M178</f>
        <v>-1916.13702</v>
      </c>
      <c r="K178" s="31" t="n">
        <v>318</v>
      </c>
      <c r="L178" s="31" t="s">
        <v>181</v>
      </c>
      <c r="M178" s="38" t="n">
        <v>9597</v>
      </c>
      <c r="N178" s="38" t="n">
        <v>88333</v>
      </c>
      <c r="O178" s="38" t="n">
        <v>3133</v>
      </c>
      <c r="P178" s="38" t="n">
        <v>847735375</v>
      </c>
      <c r="Q178" s="31"/>
      <c r="R178" s="31" t="n">
        <v>20220929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31" customFormat="true" ht="12.8" hidden="false" customHeight="false" outlineLevel="0" collapsed="false">
      <c r="A179" s="31" t="n">
        <v>178</v>
      </c>
      <c r="B179" s="31" t="s">
        <v>182</v>
      </c>
      <c r="C179" s="17" t="n">
        <v>0.676</v>
      </c>
      <c r="D179" s="38" t="n">
        <v>73688</v>
      </c>
      <c r="E179" s="38" t="n">
        <v>24730</v>
      </c>
      <c r="F179" s="17" t="n">
        <f aca="false">E179/D179</f>
        <v>0.335604168928455</v>
      </c>
      <c r="G179" s="38" t="n">
        <v>50000</v>
      </c>
      <c r="H179" s="18" t="n">
        <f aca="false">(G179-E179)/F179</f>
        <v>75297.0384148807</v>
      </c>
      <c r="I179" s="18" t="n">
        <f aca="false">E179*M179/G179</f>
        <v>6942.7002</v>
      </c>
      <c r="J179" s="18" t="n">
        <f aca="false">I179-M179</f>
        <v>-7094.2998</v>
      </c>
      <c r="K179" s="31" t="n">
        <v>322</v>
      </c>
      <c r="L179" s="31" t="s">
        <v>183</v>
      </c>
      <c r="M179" s="38" t="n">
        <v>14037</v>
      </c>
      <c r="N179" s="38" t="n">
        <v>73688</v>
      </c>
      <c r="O179" s="38" t="n">
        <v>2285</v>
      </c>
      <c r="P179" s="38" t="n">
        <v>1034352102</v>
      </c>
      <c r="R179" s="31" t="n">
        <v>20220929</v>
      </c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50000</v>
      </c>
      <c r="H180" s="1" t="n">
        <f aca="false">(G180-E180)/F180</f>
        <v>98293.2739045592</v>
      </c>
      <c r="I180" s="1" t="n">
        <f aca="false">E180*M180/G180</f>
        <v>4675.8915</v>
      </c>
      <c r="J180" s="1" t="n">
        <f aca="false">I180-M180</f>
        <v>-3619.1085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s="31" customFormat="true" ht="12.8" hidden="false" customHeight="false" outlineLevel="0" collapsed="false">
      <c r="A181" s="31" t="n">
        <v>180</v>
      </c>
      <c r="B181" s="31" t="s">
        <v>186</v>
      </c>
      <c r="C181" s="17" t="n">
        <v>0.479</v>
      </c>
      <c r="D181" s="38" t="n">
        <v>81644</v>
      </c>
      <c r="E181" s="38" t="n">
        <v>34944</v>
      </c>
      <c r="F181" s="17" t="n">
        <f aca="false">E181/D181</f>
        <v>0.428004507373475</v>
      </c>
      <c r="G181" s="38" t="n">
        <v>50000</v>
      </c>
      <c r="H181" s="18" t="n">
        <f aca="false">(G181-E181)/F181</f>
        <v>35177.1996336996</v>
      </c>
      <c r="I181" s="18" t="n">
        <f aca="false">E181*M181/G181</f>
        <v>7299.10272</v>
      </c>
      <c r="J181" s="18" t="n">
        <f aca="false">I181-M181</f>
        <v>-3144.89728</v>
      </c>
      <c r="K181" s="31" t="n">
        <v>320</v>
      </c>
      <c r="L181" s="31" t="s">
        <v>187</v>
      </c>
      <c r="M181" s="38" t="n">
        <v>10444</v>
      </c>
      <c r="N181" s="38" t="n">
        <v>81644</v>
      </c>
      <c r="O181" s="38" t="n">
        <v>2771</v>
      </c>
      <c r="P181" s="38" t="n">
        <v>852690764</v>
      </c>
      <c r="R181" s="31" t="n">
        <v>20220929</v>
      </c>
    </row>
    <row r="182" s="32" customFormat="true" ht="12.8" hidden="false" customHeight="false" outlineLevel="0" collapsed="false">
      <c r="A182" s="31" t="n">
        <v>181</v>
      </c>
      <c r="B182" s="31" t="s">
        <v>188</v>
      </c>
      <c r="C182" s="17" t="n">
        <v>0.455</v>
      </c>
      <c r="D182" s="38" t="n">
        <v>87867</v>
      </c>
      <c r="E182" s="38" t="n">
        <v>36712</v>
      </c>
      <c r="F182" s="17" t="n">
        <f aca="false">E182/D182</f>
        <v>0.417813285989052</v>
      </c>
      <c r="G182" s="38" t="n">
        <v>50000</v>
      </c>
      <c r="H182" s="18" t="n">
        <f aca="false">(G182-E182)/F182</f>
        <v>31803.6798866855</v>
      </c>
      <c r="I182" s="18" t="n">
        <f aca="false">E182*M182/G182</f>
        <v>9296.21264</v>
      </c>
      <c r="J182" s="18" t="n">
        <f aca="false">I182-M182</f>
        <v>-3364.78736</v>
      </c>
      <c r="K182" s="31" t="n">
        <v>319</v>
      </c>
      <c r="L182" s="31" t="s">
        <v>189</v>
      </c>
      <c r="M182" s="38" t="n">
        <v>12661</v>
      </c>
      <c r="N182" s="38" t="n">
        <v>87867</v>
      </c>
      <c r="O182" s="38" t="n">
        <v>2819</v>
      </c>
      <c r="P182" s="38" t="n">
        <v>1112489049</v>
      </c>
      <c r="Q182" s="31"/>
      <c r="R182" s="31" t="n">
        <v>20220929</v>
      </c>
    </row>
    <row r="183" customFormat="false" ht="12.8" hidden="false" customHeight="false" outlineLevel="0" collapsed="false">
      <c r="A183" s="6" t="n">
        <v>182</v>
      </c>
      <c r="B183" s="6" t="s">
        <v>190</v>
      </c>
      <c r="C183" s="28" t="n">
        <v>0.852</v>
      </c>
      <c r="D183" s="29" t="n">
        <v>112309</v>
      </c>
      <c r="E183" s="29" t="n">
        <v>50088</v>
      </c>
      <c r="F183" s="7" t="n">
        <f aca="false">E183/D183</f>
        <v>0.445983848133275</v>
      </c>
      <c r="G183" s="29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9" t="n">
        <v>353</v>
      </c>
      <c r="L183" s="29" t="s">
        <v>191</v>
      </c>
      <c r="M183" s="29" t="n">
        <v>9998</v>
      </c>
      <c r="N183" s="29" t="n">
        <v>112309</v>
      </c>
      <c r="O183" s="29" t="n">
        <v>3582</v>
      </c>
      <c r="P183" s="29" t="n">
        <v>1122863682</v>
      </c>
      <c r="Q183" s="29"/>
      <c r="R183" s="6" t="n">
        <v>20221005</v>
      </c>
    </row>
    <row r="184" s="39" customFormat="true" ht="12.8" hidden="false" customHeight="false" outlineLevel="0" collapsed="false">
      <c r="A184" s="3" t="n">
        <v>183</v>
      </c>
      <c r="B184" s="3" t="s">
        <v>192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50000</v>
      </c>
      <c r="H184" s="1" t="n">
        <f aca="false">(G184-E184)/F184</f>
        <v>-11700.553735084</v>
      </c>
      <c r="I184" s="1" t="n">
        <f aca="false">E184*M184/G184</f>
        <v>23217.07584</v>
      </c>
      <c r="J184" s="1" t="n">
        <f aca="false">I184-M184</f>
        <v>1505.07584</v>
      </c>
      <c r="K184" s="4" t="n">
        <v>325</v>
      </c>
      <c r="L184" s="4" t="s">
        <v>193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39" customFormat="true" ht="12.8" hidden="false" customHeight="false" outlineLevel="0" collapsed="false">
      <c r="A185" s="6" t="n">
        <v>184</v>
      </c>
      <c r="B185" s="6" t="s">
        <v>194</v>
      </c>
      <c r="C185" s="28" t="n">
        <v>0.967</v>
      </c>
      <c r="D185" s="29" t="n">
        <v>225283</v>
      </c>
      <c r="E185" s="29" t="n">
        <v>44146</v>
      </c>
      <c r="F185" s="7" t="n">
        <f aca="false">E185/D185</f>
        <v>0.195957972860802</v>
      </c>
      <c r="G185" s="29" t="n">
        <v>50000</v>
      </c>
      <c r="H185" s="8" t="n">
        <f aca="false">(G185-E185)/F185</f>
        <v>29873.7525936665</v>
      </c>
      <c r="I185" s="8" t="n">
        <f aca="false">E185*M185/G185</f>
        <v>4128.53392</v>
      </c>
      <c r="J185" s="8" t="n">
        <f aca="false">I185-M185</f>
        <v>-547.46608</v>
      </c>
      <c r="K185" s="29" t="n">
        <v>354</v>
      </c>
      <c r="L185" s="29" t="s">
        <v>195</v>
      </c>
      <c r="M185" s="29" t="n">
        <v>4676</v>
      </c>
      <c r="N185" s="29" t="n">
        <v>225283</v>
      </c>
      <c r="O185" s="29" t="n">
        <v>3220</v>
      </c>
      <c r="P185" s="29" t="n">
        <v>1053424567</v>
      </c>
      <c r="Q185" s="29"/>
      <c r="R185" s="6" t="n">
        <v>20221005</v>
      </c>
    </row>
    <row r="186" s="37" customFormat="true" ht="12.8" hidden="false" customHeight="false" outlineLevel="0" collapsed="false">
      <c r="A186" s="15" t="n">
        <v>185</v>
      </c>
      <c r="B186" s="15" t="s">
        <v>196</v>
      </c>
      <c r="C186" s="11" t="n">
        <v>0.315</v>
      </c>
      <c r="D186" s="14" t="n">
        <v>168791</v>
      </c>
      <c r="E186" s="14" t="n">
        <v>55045</v>
      </c>
      <c r="F186" s="11" t="n">
        <f aca="false">E186/D186</f>
        <v>0.326113359124598</v>
      </c>
      <c r="G186" s="12" t="n">
        <v>50000</v>
      </c>
      <c r="H186" s="14" t="n">
        <f aca="false">(G186-E186)/F186</f>
        <v>-15470.0807521119</v>
      </c>
      <c r="I186" s="14" t="n">
        <f aca="false">E186*M186/G186</f>
        <v>25559.5953</v>
      </c>
      <c r="J186" s="14" t="n">
        <f aca="false">I186-M186</f>
        <v>2342.5953</v>
      </c>
      <c r="K186" s="15" t="n">
        <v>355</v>
      </c>
      <c r="L186" s="15" t="s">
        <v>197</v>
      </c>
      <c r="M186" s="14" t="n">
        <v>23217</v>
      </c>
      <c r="N186" s="14" t="n">
        <v>168791</v>
      </c>
      <c r="O186" s="14" t="n">
        <v>2857</v>
      </c>
      <c r="P186" s="14" t="n">
        <v>3918820996</v>
      </c>
      <c r="Q186" s="15"/>
      <c r="R186" s="15" t="n">
        <v>20221010</v>
      </c>
    </row>
    <row r="187" s="37" customFormat="true" ht="12.8" hidden="false" customHeight="false" outlineLevel="0" collapsed="false">
      <c r="A187" s="0" t="n">
        <v>186</v>
      </c>
      <c r="B187" s="0" t="s">
        <v>198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50000</v>
      </c>
      <c r="H187" s="1" t="n">
        <f aca="false">(G187-E187)/F187</f>
        <v>59674.465086483</v>
      </c>
      <c r="I187" s="1" t="n">
        <f aca="false">E187*M187/G187</f>
        <v>5049.64768</v>
      </c>
      <c r="J187" s="1" t="n">
        <f aca="false">I187-M187</f>
        <v>-5059.35232</v>
      </c>
      <c r="K187" s="0" t="n">
        <v>314</v>
      </c>
      <c r="L187" s="0" t="s">
        <v>199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37" customFormat="true" ht="12.8" hidden="false" customHeight="false" outlineLevel="0" collapsed="false">
      <c r="A188" s="15" t="n">
        <v>187</v>
      </c>
      <c r="B188" s="15" t="s">
        <v>200</v>
      </c>
      <c r="C188" s="11" t="n">
        <v>0.378</v>
      </c>
      <c r="D188" s="14" t="n">
        <v>109410</v>
      </c>
      <c r="E188" s="14" t="n">
        <v>45857</v>
      </c>
      <c r="F188" s="11" t="n">
        <f aca="false">E188/D188</f>
        <v>0.4191298784389</v>
      </c>
      <c r="G188" s="12" t="n">
        <v>50000</v>
      </c>
      <c r="H188" s="14" t="n">
        <f aca="false">(G188-E188)/F188</f>
        <v>9884.7641581438</v>
      </c>
      <c r="I188" s="14" t="n">
        <f aca="false">E188*M188/G188</f>
        <v>9402.51928</v>
      </c>
      <c r="J188" s="14" t="n">
        <f aca="false">I188-M188</f>
        <v>-849.48072</v>
      </c>
      <c r="K188" s="15" t="n">
        <v>335</v>
      </c>
      <c r="L188" s="15" t="s">
        <v>201</v>
      </c>
      <c r="M188" s="14" t="n">
        <v>10252</v>
      </c>
      <c r="N188" s="14" t="n">
        <v>109410</v>
      </c>
      <c r="O188" s="14" t="n">
        <v>2358</v>
      </c>
      <c r="P188" s="14" t="n">
        <v>1121674816</v>
      </c>
      <c r="Q188" s="15"/>
      <c r="R188" s="15" t="n">
        <v>20221010</v>
      </c>
    </row>
    <row r="189" s="37" customFormat="true" ht="12.8" hidden="false" customHeight="false" outlineLevel="0" collapsed="false">
      <c r="A189" s="15" t="n">
        <v>188</v>
      </c>
      <c r="B189" s="15" t="s">
        <v>202</v>
      </c>
      <c r="C189" s="11" t="n">
        <v>0.388</v>
      </c>
      <c r="D189" s="14" t="n">
        <v>116512</v>
      </c>
      <c r="E189" s="14" t="n">
        <v>44643</v>
      </c>
      <c r="F189" s="11" t="n">
        <f aca="false">E189/D189</f>
        <v>0.383162249382038</v>
      </c>
      <c r="G189" s="12" t="n">
        <v>50000</v>
      </c>
      <c r="H189" s="14" t="n">
        <f aca="false">(G189-E189)/F189</f>
        <v>13981.0224223282</v>
      </c>
      <c r="I189" s="14" t="n">
        <f aca="false">E189*M189/G189</f>
        <v>18367.91592</v>
      </c>
      <c r="J189" s="14" t="n">
        <f aca="false">I189-M189</f>
        <v>-2204.08408</v>
      </c>
      <c r="K189" s="15" t="n">
        <v>337</v>
      </c>
      <c r="L189" s="15" t="s">
        <v>203</v>
      </c>
      <c r="M189" s="14" t="n">
        <v>20572</v>
      </c>
      <c r="N189" s="14" t="n">
        <v>116512</v>
      </c>
      <c r="O189" s="14" t="n">
        <v>1632</v>
      </c>
      <c r="P189" s="14" t="n">
        <v>2396877802</v>
      </c>
      <c r="Q189" s="15"/>
      <c r="R189" s="15" t="n">
        <v>20221010</v>
      </c>
    </row>
    <row r="190" s="37" customFormat="true" ht="12.8" hidden="false" customHeight="false" outlineLevel="0" collapsed="false">
      <c r="A190" s="0" t="n">
        <v>189</v>
      </c>
      <c r="B190" s="0" t="s">
        <v>204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50000</v>
      </c>
      <c r="H190" s="1" t="n">
        <f aca="false">(G190-E190)/F190</f>
        <v>41823.9232459353</v>
      </c>
      <c r="I190" s="1" t="n">
        <f aca="false">E190*M190/G190</f>
        <v>13211.6104</v>
      </c>
      <c r="J190" s="1" t="n">
        <f aca="false">I190-M190</f>
        <v>-6140.3896</v>
      </c>
      <c r="K190" s="0" t="n">
        <v>316</v>
      </c>
      <c r="L190" s="0" t="s">
        <v>205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customFormat="false" ht="12.8" hidden="false" customHeight="false" outlineLevel="0" collapsed="false">
      <c r="C191" s="0"/>
    </row>
    <row r="192" customFormat="false" ht="12.8" hidden="false" customHeight="false" outlineLevel="0" collapsed="false">
      <c r="C192" s="0"/>
    </row>
    <row r="193" customFormat="false" ht="12.8" hidden="false" customHeight="false" outlineLevel="0" collapsed="false">
      <c r="C193" s="0"/>
    </row>
    <row r="194" customFormat="false" ht="12.8" hidden="false" customHeight="false" outlineLevel="0" collapsed="false">
      <c r="C194" s="0"/>
      <c r="F194" s="4"/>
    </row>
    <row r="195" customFormat="false" ht="12.8" hidden="false" customHeight="false" outlineLevel="0" collapsed="false">
      <c r="C195" s="0"/>
    </row>
  </sheetData>
  <autoFilter ref="A1:R190"/>
  <conditionalFormatting sqref="H2:H198">
    <cfRule type="cellIs" priority="2" operator="greaterThan" aboveAverage="0" equalAverage="0" bottom="0" percent="0" rank="0" text="" dxfId="1">
      <formula>0</formula>
    </cfRule>
  </conditionalFormatting>
  <conditionalFormatting sqref="F195:F198 F2:F185 F187:F193">
    <cfRule type="cellIs" priority="3" operator="lessThan" aboveAverage="0" equalAverage="0" bottom="0" percent="0" rank="0" text="" dxfId="2">
      <formula>30%</formula>
    </cfRule>
  </conditionalFormatting>
  <conditionalFormatting sqref="J2:J198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190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206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38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206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206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2022-10-10T11:11:24Z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