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0620" windowHeight="11640" tabRatio="885" activeTab="1"/>
  </bookViews>
  <sheets>
    <sheet name="Board" sheetId="16" r:id="rId1"/>
    <sheet name="Actual Spent Time" sheetId="18" r:id="rId2"/>
    <sheet name="Availability Estimate" sheetId="2" r:id="rId3"/>
    <sheet name="Product BackLog" sheetId="15" r:id="rId4"/>
    <sheet name="1st Sprint" sheetId="3" r:id="rId5"/>
    <sheet name="2nd Sprint" sheetId="22" r:id="rId6"/>
    <sheet name="3rd Sprint" sheetId="23" r:id="rId7"/>
    <sheet name="4th Sprint" sheetId="24" r:id="rId8"/>
    <sheet name="Check" sheetId="14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4" i="18" l="1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F2" i="3"/>
  <c r="M6" i="3"/>
  <c r="L6" i="3"/>
  <c r="K6" i="3"/>
  <c r="J6" i="3"/>
  <c r="I6" i="3"/>
  <c r="H6" i="3"/>
  <c r="G6" i="3"/>
  <c r="F6" i="3"/>
  <c r="F6" i="22"/>
  <c r="F5" i="22"/>
  <c r="P15" i="22"/>
  <c r="G5" i="22"/>
  <c r="Q15" i="22"/>
  <c r="H5" i="22"/>
  <c r="R15" i="22"/>
  <c r="I5" i="22"/>
  <c r="S15" i="22"/>
  <c r="J5" i="22"/>
  <c r="T15" i="22"/>
  <c r="K5" i="22"/>
  <c r="U15" i="22"/>
  <c r="L5" i="22"/>
  <c r="V15" i="22"/>
  <c r="M5" i="22"/>
  <c r="W15" i="22"/>
  <c r="P16" i="22"/>
  <c r="F2" i="22"/>
  <c r="G6" i="22"/>
  <c r="Q16" i="22"/>
  <c r="H6" i="22"/>
  <c r="R16" i="22"/>
  <c r="I6" i="22"/>
  <c r="S16" i="22"/>
  <c r="J6" i="22"/>
  <c r="T16" i="22"/>
  <c r="K6" i="22"/>
  <c r="U16" i="22"/>
  <c r="L6" i="22"/>
  <c r="V16" i="22"/>
  <c r="M6" i="22"/>
  <c r="W16" i="22"/>
  <c r="Q17" i="3"/>
  <c r="B13" i="18"/>
  <c r="B12" i="18"/>
  <c r="B11" i="18"/>
  <c r="B10" i="18"/>
  <c r="B9" i="18"/>
  <c r="B8" i="18"/>
  <c r="B13" i="2"/>
  <c r="B12" i="2"/>
  <c r="B11" i="2"/>
  <c r="B10" i="2"/>
  <c r="B9" i="2"/>
  <c r="B8" i="2"/>
  <c r="W22" i="24"/>
  <c r="V22" i="24"/>
  <c r="U22" i="24"/>
  <c r="T22" i="24"/>
  <c r="S22" i="24"/>
  <c r="R22" i="24"/>
  <c r="Q22" i="24"/>
  <c r="P22" i="24"/>
  <c r="W21" i="24"/>
  <c r="V21" i="24"/>
  <c r="U21" i="24"/>
  <c r="T21" i="24"/>
  <c r="S21" i="24"/>
  <c r="R21" i="24"/>
  <c r="Q21" i="24"/>
  <c r="P21" i="24"/>
  <c r="W20" i="24"/>
  <c r="V20" i="24"/>
  <c r="U20" i="24"/>
  <c r="T20" i="24"/>
  <c r="S20" i="24"/>
  <c r="R20" i="24"/>
  <c r="Q20" i="24"/>
  <c r="P20" i="24"/>
  <c r="W19" i="24"/>
  <c r="V19" i="24"/>
  <c r="U19" i="24"/>
  <c r="T19" i="24"/>
  <c r="S19" i="24"/>
  <c r="R19" i="24"/>
  <c r="Q19" i="24"/>
  <c r="P19" i="24"/>
  <c r="W18" i="24"/>
  <c r="V18" i="24"/>
  <c r="U18" i="24"/>
  <c r="T18" i="24"/>
  <c r="S18" i="24"/>
  <c r="R18" i="24"/>
  <c r="Q18" i="24"/>
  <c r="P18" i="24"/>
  <c r="W17" i="24"/>
  <c r="V17" i="24"/>
  <c r="U17" i="24"/>
  <c r="T17" i="24"/>
  <c r="S17" i="24"/>
  <c r="R17" i="24"/>
  <c r="Q17" i="24"/>
  <c r="P17" i="24"/>
  <c r="W22" i="23"/>
  <c r="V22" i="23"/>
  <c r="U22" i="23"/>
  <c r="T22" i="23"/>
  <c r="S22" i="23"/>
  <c r="R22" i="23"/>
  <c r="Q22" i="23"/>
  <c r="P22" i="23"/>
  <c r="W21" i="23"/>
  <c r="V21" i="23"/>
  <c r="U21" i="23"/>
  <c r="T21" i="23"/>
  <c r="S21" i="23"/>
  <c r="R21" i="23"/>
  <c r="Q21" i="23"/>
  <c r="P21" i="23"/>
  <c r="W20" i="23"/>
  <c r="V20" i="23"/>
  <c r="U20" i="23"/>
  <c r="T20" i="23"/>
  <c r="S20" i="23"/>
  <c r="R20" i="23"/>
  <c r="Q20" i="23"/>
  <c r="P20" i="23"/>
  <c r="W19" i="23"/>
  <c r="V19" i="23"/>
  <c r="U19" i="23"/>
  <c r="T19" i="23"/>
  <c r="S19" i="23"/>
  <c r="R19" i="23"/>
  <c r="Q19" i="23"/>
  <c r="P19" i="23"/>
  <c r="W18" i="23"/>
  <c r="V18" i="23"/>
  <c r="U18" i="23"/>
  <c r="T18" i="23"/>
  <c r="S18" i="23"/>
  <c r="R18" i="23"/>
  <c r="Q18" i="23"/>
  <c r="P18" i="23"/>
  <c r="W17" i="23"/>
  <c r="V17" i="23"/>
  <c r="U17" i="23"/>
  <c r="T17" i="23"/>
  <c r="S17" i="23"/>
  <c r="R17" i="23"/>
  <c r="Q17" i="23"/>
  <c r="P17" i="23"/>
  <c r="W22" i="22"/>
  <c r="V22" i="22"/>
  <c r="U22" i="22"/>
  <c r="T22" i="22"/>
  <c r="S22" i="22"/>
  <c r="R22" i="22"/>
  <c r="Q22" i="22"/>
  <c r="P22" i="22"/>
  <c r="W21" i="22"/>
  <c r="V21" i="22"/>
  <c r="U21" i="22"/>
  <c r="T21" i="22"/>
  <c r="S21" i="22"/>
  <c r="R21" i="22"/>
  <c r="Q21" i="22"/>
  <c r="P21" i="22"/>
  <c r="W20" i="22"/>
  <c r="V20" i="22"/>
  <c r="U20" i="22"/>
  <c r="T20" i="22"/>
  <c r="S20" i="22"/>
  <c r="R20" i="22"/>
  <c r="Q20" i="22"/>
  <c r="P20" i="22"/>
  <c r="W19" i="22"/>
  <c r="V19" i="22"/>
  <c r="U19" i="22"/>
  <c r="T19" i="22"/>
  <c r="S19" i="22"/>
  <c r="R19" i="22"/>
  <c r="Q19" i="22"/>
  <c r="P19" i="22"/>
  <c r="W18" i="22"/>
  <c r="V18" i="22"/>
  <c r="U18" i="22"/>
  <c r="T18" i="22"/>
  <c r="S18" i="22"/>
  <c r="R18" i="22"/>
  <c r="Q18" i="22"/>
  <c r="P18" i="22"/>
  <c r="W17" i="22"/>
  <c r="V17" i="22"/>
  <c r="U17" i="22"/>
  <c r="T17" i="22"/>
  <c r="S17" i="22"/>
  <c r="R17" i="22"/>
  <c r="Q17" i="22"/>
  <c r="P17" i="22"/>
  <c r="W22" i="3"/>
  <c r="V22" i="3"/>
  <c r="U22" i="3"/>
  <c r="T22" i="3"/>
  <c r="S22" i="3"/>
  <c r="R22" i="3"/>
  <c r="Q22" i="3"/>
  <c r="P22" i="3"/>
  <c r="W21" i="3"/>
  <c r="V21" i="3"/>
  <c r="U21" i="3"/>
  <c r="T21" i="3"/>
  <c r="S21" i="3"/>
  <c r="R21" i="3"/>
  <c r="Q21" i="3"/>
  <c r="P21" i="3"/>
  <c r="W20" i="3"/>
  <c r="V20" i="3"/>
  <c r="U20" i="3"/>
  <c r="T20" i="3"/>
  <c r="S20" i="3"/>
  <c r="R20" i="3"/>
  <c r="Q20" i="3"/>
  <c r="P20" i="3"/>
  <c r="W19" i="3"/>
  <c r="V19" i="3"/>
  <c r="U19" i="3"/>
  <c r="T19" i="3"/>
  <c r="S19" i="3"/>
  <c r="R19" i="3"/>
  <c r="Q19" i="3"/>
  <c r="P19" i="3"/>
  <c r="W18" i="3"/>
  <c r="V18" i="3"/>
  <c r="U18" i="3"/>
  <c r="T18" i="3"/>
  <c r="S18" i="3"/>
  <c r="R18" i="3"/>
  <c r="Q18" i="3"/>
  <c r="P18" i="3"/>
  <c r="W17" i="3"/>
  <c r="V17" i="3"/>
  <c r="U17" i="3"/>
  <c r="T17" i="3"/>
  <c r="S17" i="3"/>
  <c r="R17" i="3"/>
  <c r="P17" i="3"/>
  <c r="F6" i="24"/>
  <c r="F5" i="24"/>
  <c r="G5" i="24"/>
  <c r="H5" i="24"/>
  <c r="I5" i="24"/>
  <c r="J5" i="24"/>
  <c r="K5" i="24"/>
  <c r="L5" i="24"/>
  <c r="M5" i="24"/>
  <c r="F6" i="23"/>
  <c r="F5" i="23"/>
  <c r="G5" i="23"/>
  <c r="H5" i="23"/>
  <c r="I5" i="23"/>
  <c r="J5" i="23"/>
  <c r="K5" i="23"/>
  <c r="L5" i="23"/>
  <c r="M5" i="23"/>
  <c r="F5" i="3"/>
  <c r="G5" i="3"/>
  <c r="H5" i="3"/>
  <c r="I5" i="3"/>
  <c r="J5" i="3"/>
  <c r="K5" i="3"/>
  <c r="L5" i="3"/>
  <c r="M5" i="3"/>
  <c r="F2" i="24"/>
  <c r="G6" i="24"/>
  <c r="H6" i="24"/>
  <c r="I6" i="24"/>
  <c r="J6" i="24"/>
  <c r="K6" i="24"/>
  <c r="L6" i="24"/>
  <c r="M6" i="24"/>
  <c r="M31" i="24"/>
  <c r="L31" i="24"/>
  <c r="K31" i="24"/>
  <c r="J31" i="24"/>
  <c r="I31" i="24"/>
  <c r="H31" i="24"/>
  <c r="G31" i="24"/>
  <c r="F31" i="24"/>
  <c r="W16" i="24"/>
  <c r="V16" i="24"/>
  <c r="U16" i="24"/>
  <c r="T16" i="24"/>
  <c r="S16" i="24"/>
  <c r="R16" i="24"/>
  <c r="Q16" i="24"/>
  <c r="P16" i="24"/>
  <c r="W15" i="24"/>
  <c r="V15" i="24"/>
  <c r="U15" i="24"/>
  <c r="T15" i="24"/>
  <c r="S15" i="24"/>
  <c r="R15" i="24"/>
  <c r="Q15" i="24"/>
  <c r="P15" i="24"/>
  <c r="H4" i="24"/>
  <c r="I4" i="24"/>
  <c r="J4" i="24"/>
  <c r="K4" i="24"/>
  <c r="L4" i="24"/>
  <c r="M4" i="24"/>
  <c r="W13" i="24"/>
  <c r="V13" i="24"/>
  <c r="U13" i="24"/>
  <c r="T13" i="24"/>
  <c r="S13" i="24"/>
  <c r="R13" i="24"/>
  <c r="Q13" i="24"/>
  <c r="W12" i="24"/>
  <c r="V12" i="24"/>
  <c r="U12" i="24"/>
  <c r="T12" i="24"/>
  <c r="S12" i="24"/>
  <c r="R12" i="24"/>
  <c r="Q12" i="24"/>
  <c r="M2" i="24"/>
  <c r="L2" i="24"/>
  <c r="K2" i="24"/>
  <c r="J2" i="24"/>
  <c r="I2" i="24"/>
  <c r="H2" i="24"/>
  <c r="G2" i="24"/>
  <c r="F2" i="23"/>
  <c r="G6" i="23"/>
  <c r="H6" i="23"/>
  <c r="I6" i="23"/>
  <c r="J6" i="23"/>
  <c r="K6" i="23"/>
  <c r="L6" i="23"/>
  <c r="M6" i="23"/>
  <c r="M31" i="23"/>
  <c r="L31" i="23"/>
  <c r="K31" i="23"/>
  <c r="J31" i="23"/>
  <c r="I31" i="23"/>
  <c r="H31" i="23"/>
  <c r="G31" i="23"/>
  <c r="F31" i="23"/>
  <c r="W16" i="23"/>
  <c r="V16" i="23"/>
  <c r="U16" i="23"/>
  <c r="T16" i="23"/>
  <c r="S16" i="23"/>
  <c r="R16" i="23"/>
  <c r="Q16" i="23"/>
  <c r="P16" i="23"/>
  <c r="W15" i="23"/>
  <c r="V15" i="23"/>
  <c r="U15" i="23"/>
  <c r="T15" i="23"/>
  <c r="S15" i="23"/>
  <c r="R15" i="23"/>
  <c r="Q15" i="23"/>
  <c r="P15" i="23"/>
  <c r="H4" i="23"/>
  <c r="I4" i="23"/>
  <c r="J4" i="23"/>
  <c r="K4" i="23"/>
  <c r="L4" i="23"/>
  <c r="M4" i="23"/>
  <c r="W13" i="23"/>
  <c r="V13" i="23"/>
  <c r="U13" i="23"/>
  <c r="T13" i="23"/>
  <c r="S13" i="23"/>
  <c r="R13" i="23"/>
  <c r="Q13" i="23"/>
  <c r="W12" i="23"/>
  <c r="V12" i="23"/>
  <c r="U12" i="23"/>
  <c r="T12" i="23"/>
  <c r="S12" i="23"/>
  <c r="R12" i="23"/>
  <c r="Q12" i="23"/>
  <c r="M2" i="23"/>
  <c r="L2" i="23"/>
  <c r="K2" i="23"/>
  <c r="J2" i="23"/>
  <c r="I2" i="23"/>
  <c r="H2" i="23"/>
  <c r="G2" i="23"/>
  <c r="M31" i="22"/>
  <c r="L31" i="22"/>
  <c r="K31" i="22"/>
  <c r="J31" i="22"/>
  <c r="I31" i="22"/>
  <c r="H31" i="22"/>
  <c r="G31" i="22"/>
  <c r="F31" i="22"/>
  <c r="H4" i="22"/>
  <c r="I4" i="22"/>
  <c r="J4" i="22"/>
  <c r="K4" i="22"/>
  <c r="L4" i="22"/>
  <c r="M4" i="22"/>
  <c r="W13" i="22"/>
  <c r="V13" i="22"/>
  <c r="U13" i="22"/>
  <c r="T13" i="22"/>
  <c r="S13" i="22"/>
  <c r="R13" i="22"/>
  <c r="Q13" i="22"/>
  <c r="W12" i="22"/>
  <c r="V12" i="22"/>
  <c r="U12" i="22"/>
  <c r="T12" i="22"/>
  <c r="S12" i="22"/>
  <c r="R12" i="22"/>
  <c r="Q12" i="22"/>
  <c r="M2" i="22"/>
  <c r="L2" i="22"/>
  <c r="K2" i="22"/>
  <c r="J2" i="22"/>
  <c r="I2" i="22"/>
  <c r="H2" i="22"/>
  <c r="G2" i="22"/>
  <c r="AE14" i="2"/>
  <c r="AF14" i="2"/>
  <c r="AE16" i="2"/>
  <c r="X14" i="2"/>
  <c r="Y14" i="2"/>
  <c r="Z14" i="2"/>
  <c r="AA14" i="2"/>
  <c r="AB14" i="2"/>
  <c r="AC14" i="2"/>
  <c r="AD14" i="2"/>
  <c r="X16" i="2"/>
  <c r="Q14" i="2"/>
  <c r="R14" i="2"/>
  <c r="S14" i="2"/>
  <c r="T14" i="2"/>
  <c r="U14" i="2"/>
  <c r="V14" i="2"/>
  <c r="W14" i="2"/>
  <c r="Q16" i="2"/>
  <c r="J14" i="2"/>
  <c r="K14" i="2"/>
  <c r="L14" i="2"/>
  <c r="M14" i="2"/>
  <c r="N14" i="2"/>
  <c r="O14" i="2"/>
  <c r="P14" i="2"/>
  <c r="J16" i="2"/>
  <c r="C14" i="2"/>
  <c r="D14" i="2"/>
  <c r="E14" i="2"/>
  <c r="F14" i="2"/>
  <c r="G14" i="2"/>
  <c r="H14" i="2"/>
  <c r="I14" i="2"/>
  <c r="C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G8" i="2"/>
  <c r="AG9" i="2"/>
  <c r="AG10" i="2"/>
  <c r="AG11" i="2"/>
  <c r="AG12" i="2"/>
  <c r="AG13" i="2"/>
  <c r="AG14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R4" i="2"/>
  <c r="C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G13" i="18"/>
  <c r="AG12" i="18"/>
  <c r="AG11" i="18"/>
  <c r="AG10" i="18"/>
  <c r="AG9" i="18"/>
  <c r="AG8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R4" i="18"/>
  <c r="C4" i="18"/>
  <c r="H4" i="3"/>
  <c r="I4" i="3"/>
  <c r="J4" i="3"/>
  <c r="K4" i="3"/>
  <c r="L4" i="3"/>
  <c r="M4" i="3"/>
  <c r="W13" i="3"/>
  <c r="W12" i="3"/>
  <c r="V13" i="3"/>
  <c r="V12" i="3"/>
  <c r="U13" i="3"/>
  <c r="U12" i="3"/>
  <c r="T13" i="3"/>
  <c r="T12" i="3"/>
  <c r="S13" i="3"/>
  <c r="S12" i="3"/>
  <c r="R13" i="3"/>
  <c r="R12" i="3"/>
  <c r="Q13" i="3"/>
  <c r="Q12" i="3"/>
  <c r="W16" i="3"/>
  <c r="V16" i="3"/>
  <c r="U16" i="3"/>
  <c r="T16" i="3"/>
  <c r="S16" i="3"/>
  <c r="R16" i="3"/>
  <c r="Q16" i="3"/>
  <c r="W15" i="3"/>
  <c r="V15" i="3"/>
  <c r="U15" i="3"/>
  <c r="T15" i="3"/>
  <c r="S15" i="3"/>
  <c r="R15" i="3"/>
  <c r="Q15" i="3"/>
  <c r="P16" i="3"/>
  <c r="P15" i="3"/>
  <c r="AE14" i="18"/>
  <c r="AE16" i="18"/>
  <c r="X14" i="18"/>
  <c r="Y14" i="18"/>
  <c r="Z14" i="18"/>
  <c r="AA14" i="18"/>
  <c r="AB14" i="18"/>
  <c r="AC14" i="18"/>
  <c r="AD14" i="18"/>
  <c r="X16" i="18"/>
  <c r="Q14" i="18"/>
  <c r="R14" i="18"/>
  <c r="S14" i="18"/>
  <c r="T14" i="18"/>
  <c r="U14" i="18"/>
  <c r="V14" i="18"/>
  <c r="W14" i="18"/>
  <c r="Q16" i="18"/>
  <c r="J14" i="18"/>
  <c r="K14" i="18"/>
  <c r="L14" i="18"/>
  <c r="M14" i="18"/>
  <c r="N14" i="18"/>
  <c r="O14" i="18"/>
  <c r="P14" i="18"/>
  <c r="J16" i="18"/>
  <c r="C14" i="18"/>
  <c r="D14" i="18"/>
  <c r="E14" i="18"/>
  <c r="F14" i="18"/>
  <c r="G14" i="18"/>
  <c r="H14" i="18"/>
  <c r="I14" i="18"/>
  <c r="C16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AG14" i="18"/>
  <c r="U5" i="18"/>
  <c r="V5" i="18"/>
  <c r="W5" i="18"/>
  <c r="X5" i="18"/>
  <c r="Y5" i="18"/>
  <c r="Z5" i="18"/>
  <c r="AA5" i="18"/>
  <c r="AB5" i="18"/>
  <c r="AC5" i="18"/>
  <c r="AD5" i="18"/>
  <c r="AE5" i="18"/>
  <c r="AF5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M2" i="3"/>
  <c r="L2" i="3"/>
  <c r="K2" i="3"/>
  <c r="J2" i="3"/>
  <c r="I2" i="3"/>
  <c r="H2" i="3"/>
  <c r="G2" i="3"/>
  <c r="A6" i="14"/>
  <c r="A7" i="14"/>
  <c r="A8" i="14"/>
  <c r="A9" i="14"/>
  <c r="A10" i="14"/>
  <c r="A11" i="14"/>
  <c r="A12" i="14"/>
  <c r="A13" i="14"/>
</calcChain>
</file>

<file path=xl/comments1.xml><?xml version="1.0" encoding="utf-8"?>
<comments xmlns="http://schemas.openxmlformats.org/spreadsheetml/2006/main">
  <authors>
    <author>Joana Paulo Pardal</author>
  </authors>
  <commentList>
    <comment ref="B2" authorId="0">
      <text>
        <r>
          <rPr>
            <sz val="9"/>
            <color indexed="81"/>
            <rFont val="Arial"/>
            <family val="2"/>
          </rPr>
          <t>A prioritized list of high-level requirements.</t>
        </r>
      </text>
    </comment>
    <comment ref="B4" authorId="0">
      <text>
        <r>
          <rPr>
            <b/>
            <sz val="9"/>
            <color indexed="81"/>
            <rFont val="Arial"/>
            <family val="2"/>
          </rPr>
          <t xml:space="preserve">INVEST in stories: </t>
        </r>
        <r>
          <rPr>
            <sz val="9"/>
            <color indexed="81"/>
            <rFont val="Arial"/>
            <family val="2"/>
          </rPr>
          <t xml:space="preserve">
- Independent
- Negotiable
- Valuable
- Estimable
- Small
- Testable</t>
        </r>
      </text>
    </comment>
  </commentList>
</comments>
</file>

<file path=xl/comments2.xml><?xml version="1.0" encoding="utf-8"?>
<comments xmlns="http://schemas.openxmlformats.org/spreadsheetml/2006/main">
  <authors>
    <author>Joana Paulo Pardal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SMART Tasks:
</t>
        </r>
        <r>
          <rPr>
            <sz val="9"/>
            <color indexed="81"/>
            <rFont val="Arial"/>
            <family val="2"/>
          </rPr>
          <t>- Specific
- Measurable
- Achievable
- Relevant
- Time-Boxed</t>
        </r>
      </text>
    </comment>
  </commentList>
</comments>
</file>

<file path=xl/comments3.xml><?xml version="1.0" encoding="utf-8"?>
<comments xmlns="http://schemas.openxmlformats.org/spreadsheetml/2006/main">
  <authors>
    <author>Joana Paulo Pardal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SMART Tasks:
</t>
        </r>
        <r>
          <rPr>
            <sz val="9"/>
            <color indexed="81"/>
            <rFont val="Arial"/>
            <family val="2"/>
          </rPr>
          <t>- Specific
- Measurable
- Achievable
- Relevant
- Time-Boxed</t>
        </r>
      </text>
    </comment>
  </commentList>
</comments>
</file>

<file path=xl/comments4.xml><?xml version="1.0" encoding="utf-8"?>
<comments xmlns="http://schemas.openxmlformats.org/spreadsheetml/2006/main">
  <authors>
    <author>Joana Paulo Pardal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SMART Tasks:
</t>
        </r>
        <r>
          <rPr>
            <sz val="9"/>
            <color indexed="81"/>
            <rFont val="Arial"/>
            <family val="2"/>
          </rPr>
          <t>- Specific
- Measurable
- Achievable
- Relevant
- Time-Boxed</t>
        </r>
      </text>
    </comment>
  </commentList>
</comments>
</file>

<file path=xl/comments5.xml><?xml version="1.0" encoding="utf-8"?>
<comments xmlns="http://schemas.openxmlformats.org/spreadsheetml/2006/main">
  <authors>
    <author>Joana Paulo Pardal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SMART Tasks:
</t>
        </r>
        <r>
          <rPr>
            <sz val="9"/>
            <color indexed="81"/>
            <rFont val="Arial"/>
            <family val="2"/>
          </rPr>
          <t>- Specific
- Measurable
- Achievable
- Relevant
- Time-Boxed</t>
        </r>
      </text>
    </comment>
  </commentList>
</comments>
</file>

<file path=xl/sharedStrings.xml><?xml version="1.0" encoding="utf-8"?>
<sst xmlns="http://schemas.openxmlformats.org/spreadsheetml/2006/main" count="476" uniqueCount="190">
  <si>
    <t>Fibonnaci</t>
  </si>
  <si>
    <t>∞</t>
  </si>
  <si>
    <t>Status</t>
  </si>
  <si>
    <t>Planned</t>
  </si>
  <si>
    <t>Ongoing</t>
  </si>
  <si>
    <t>Team 1</t>
  </si>
  <si>
    <t>Team 2</t>
  </si>
  <si>
    <t>ALL</t>
  </si>
  <si>
    <t>Dropped</t>
  </si>
  <si>
    <t>Blocked</t>
  </si>
  <si>
    <t>Done!</t>
  </si>
  <si>
    <t>Person</t>
  </si>
  <si>
    <t>DONE</t>
  </si>
  <si>
    <t>weekday</t>
  </si>
  <si>
    <t>month</t>
  </si>
  <si>
    <t>day</t>
  </si>
  <si>
    <t>DROPPED</t>
  </si>
  <si>
    <t>Stories</t>
  </si>
  <si>
    <t>Sprint #1</t>
  </si>
  <si>
    <t>Sprint #5</t>
  </si>
  <si>
    <t>Sprint #2</t>
  </si>
  <si>
    <t>Sprint #3</t>
  </si>
  <si>
    <t>Sprint #4</t>
  </si>
  <si>
    <t>Resource</t>
  </si>
  <si>
    <t>Total per Day</t>
  </si>
  <si>
    <t>Until the end of the Sprint</t>
  </si>
  <si>
    <t>Total per Sprint</t>
  </si>
  <si>
    <t>Total per Resource</t>
  </si>
  <si>
    <t>Story</t>
  </si>
  <si>
    <t>Task</t>
  </si>
  <si>
    <t>Who</t>
  </si>
  <si>
    <t>Time to finish task (person/hour)</t>
  </si>
  <si>
    <t>Ideal Execution</t>
  </si>
  <si>
    <t>Category</t>
  </si>
  <si>
    <t>Domain</t>
  </si>
  <si>
    <t>Service</t>
  </si>
  <si>
    <t>Presentation</t>
  </si>
  <si>
    <t>Testing</t>
  </si>
  <si>
    <t>Estimate</t>
  </si>
  <si>
    <t>Ideal</t>
  </si>
  <si>
    <t>Real</t>
  </si>
  <si>
    <t>Points</t>
  </si>
  <si>
    <t>Bug-Fix</t>
  </si>
  <si>
    <t>Distribution</t>
  </si>
  <si>
    <t>Availability Estimate</t>
  </si>
  <si>
    <t>Actual Availability</t>
  </si>
  <si>
    <t>NOT DONE</t>
  </si>
  <si>
    <t>IN PROGRESS...</t>
  </si>
  <si>
    <t>Name</t>
  </si>
  <si>
    <t>Description</t>
  </si>
  <si>
    <t>STORIES</t>
  </si>
  <si>
    <t>State</t>
  </si>
  <si>
    <t>Product BackLog</t>
  </si>
  <si>
    <t>Artur</t>
  </si>
  <si>
    <t>Carl</t>
  </si>
  <si>
    <t>Daniel</t>
  </si>
  <si>
    <t>Dário</t>
  </si>
  <si>
    <t>David</t>
  </si>
  <si>
    <t>Gonçalo</t>
  </si>
  <si>
    <t>Realizar Chamada Voz</t>
  </si>
  <si>
    <t>Estabelece chamada verificando as regras. Após estabelecida, ambos os telemóveis passam a ocupados . O emissor finaliza a chamada e os telemóveis voltam ao modo antigo</t>
  </si>
  <si>
    <t>Mostrar ultima chamada</t>
  </si>
  <si>
    <t>Mostrar ao user os dados da última comunicação efectuada com o nº destino, tipo comunicação, custo e duração em segundos ou tamanho</t>
  </si>
  <si>
    <t>Oferta de Bonus</t>
  </si>
  <si>
    <t>O operador oferece um bónus quando o cliente carrega o telemovel com: saldo=saldo+qx(1+b), q é o valor do carregamento e b o bonus do operador</t>
  </si>
  <si>
    <t>Bug SD funcionar com GWT</t>
  </si>
  <si>
    <t>O sistema de GWT deve funcionar sobre SD</t>
  </si>
  <si>
    <t xml:space="preserve">Rever  Excepções lançadas e WSDL </t>
  </si>
  <si>
    <t>Rever a quandidade de excepções que são lançadas e como é que são traduzidas em WSDL e optmizar o WSDL</t>
  </si>
  <si>
    <t>Completar teste de CreateOperator</t>
  </si>
  <si>
    <t>Testar só com prefixo errado e só com nome operador errado (ver //TODO)</t>
  </si>
  <si>
    <t xml:space="preserve"> Se 1 servidor pararár o sistema com N réplicas em rede assincrona deve continuar. Implementação de replicação activa (quoruns por maioria).</t>
  </si>
  <si>
    <t xml:space="preserve">Replicação: Suporte multiplos clientes </t>
  </si>
  <si>
    <t>Serialização de pedidos na camada de apresentação</t>
  </si>
  <si>
    <t>Replicação: Mobilidade réplicas</t>
  </si>
  <si>
    <t>Implementar UDDI (Transportar o código do lab para o ficheiro do UDDI, fica transpartente ao programa)</t>
  </si>
  <si>
    <t>Replicação: suporte pedidos assincronos</t>
  </si>
  <si>
    <t>O Presentation Server SD pode fazer pedidos a vários servidores sem ter de aguardar pela resposta</t>
  </si>
  <si>
    <t>Segurança: Implementar o WebService Certification Authority</t>
  </si>
  <si>
    <t>Que vai conter os WebMethods RegisterPublicKey ; getCertificate ; RevokeCertificate ; getBlackList</t>
  </si>
  <si>
    <t>Implementação dos Handlers do Lado do Cliente</t>
  </si>
  <si>
    <t>Implementação dos Handlers do Lado do Servidor</t>
  </si>
  <si>
    <t>Alterar método de carregamento</t>
  </si>
  <si>
    <t>Alterar instânciação dos operadores</t>
  </si>
  <si>
    <t>Alterar .xml dos servidores de SD</t>
  </si>
  <si>
    <t>Criar teste e testar</t>
  </si>
  <si>
    <t xml:space="preserve">Detectar Problema e corrigir  </t>
  </si>
  <si>
    <t>Testar GWT sobre SD</t>
  </si>
  <si>
    <t>Replicação: Mobilidade réplicas UDDI</t>
  </si>
  <si>
    <t>Planear o nome e as réplicas necessárias</t>
  </si>
  <si>
    <t xml:space="preserve">Implementar o código </t>
  </si>
  <si>
    <t>Mostar a ultima chamada</t>
  </si>
  <si>
    <t>GWT + Serviço ES</t>
  </si>
  <si>
    <t>Serviço da Brigde SD</t>
  </si>
  <si>
    <t>Testes</t>
  </si>
  <si>
    <t>Implementar WebService da Certification Authority</t>
  </si>
  <si>
    <t>Replicaçao: Mobilidade das Replicas UDDI</t>
  </si>
  <si>
    <t>Desenho da solucao de SD</t>
  </si>
  <si>
    <t xml:space="preserve">Implementação da lógica para gerar certificados, revogar certificados, devolver lista de certificados na BlackList, e lookup de certificados </t>
  </si>
  <si>
    <t>Segurança: Implementação da Certification Authority</t>
  </si>
  <si>
    <t>Gerar Certificado</t>
  </si>
  <si>
    <t>Implementar Lógica da Certification Authority</t>
  </si>
  <si>
    <t>Revogar um certificado</t>
  </si>
  <si>
    <t>Devolver Lista Negra de Certificados</t>
  </si>
  <si>
    <t>Lookup de um certificado</t>
  </si>
  <si>
    <t>Implementar Lógica Handlers de Seguranla</t>
  </si>
  <si>
    <t>Lado do Cliente</t>
  </si>
  <si>
    <t>Lado do Servidor</t>
  </si>
  <si>
    <t>Implementação do WebService da Certification Authority</t>
  </si>
  <si>
    <t>Concepção dos Diagramas que representam os passos da comunicação</t>
  </si>
  <si>
    <t xml:space="preserve">Implementar Lógica da Certification Authority </t>
  </si>
  <si>
    <t>Lookup de um Certificado</t>
  </si>
  <si>
    <t>Implementar Lógica Handlers de Segurança</t>
  </si>
  <si>
    <t>Definição do wsdl</t>
  </si>
  <si>
    <t>Definição da Classe que implementa os WebMethods</t>
  </si>
  <si>
    <t>Planeamento</t>
  </si>
  <si>
    <t>Implementação</t>
  </si>
  <si>
    <t>Segurança: Interacção entre servidores e a CA para certificados</t>
  </si>
  <si>
    <t>Os servidores devem pedir à CA os certificados, revogar certificados e usá-los para o envio e recepção de dados.</t>
  </si>
  <si>
    <t>Segurança: Utilização de assinaturas nas mensagens</t>
  </si>
  <si>
    <t>Troca de mensagens com  assinatura, a assinatura tem de ser validada por um certficado obtido apartir da CA</t>
  </si>
  <si>
    <t>Criação de biblioteca de segurança</t>
  </si>
  <si>
    <t>Testar a Lógica</t>
  </si>
  <si>
    <t>Conceber Solucao e Implementar Logica.</t>
  </si>
  <si>
    <t>Replicacao: Garantir execução Sequecial</t>
  </si>
  <si>
    <t>Replicacao: Tratar das excepções</t>
  </si>
  <si>
    <t>No Replication Logic conseguir apanhar as execpções e trata-las de forma a garantir a execução correcta do programa</t>
  </si>
  <si>
    <t>Replicação: Garantir execução sequencial de pedidos</t>
  </si>
  <si>
    <t>Replicação: Finalizar Lógica de Quóruns.</t>
  </si>
  <si>
    <t>Replicacao: Implementar suporte a  Excepcoes</t>
  </si>
  <si>
    <t>Serviço de Limpeza da base de dados</t>
  </si>
  <si>
    <t>Serviço distribuido para limpeza da base de dados</t>
  </si>
  <si>
    <t>Implementacao</t>
  </si>
  <si>
    <t>Conceber Solucao</t>
  </si>
  <si>
    <t>O cliente deverá assinar todas as suas mensagens, poder revogar o seu certificado e ter acesso a uma blacklist actualizada</t>
  </si>
  <si>
    <t>O servidor deverá assinar todas as suas mensagens, poder revogar o seu certificado e ter acesso a uma blacklist actualizada</t>
  </si>
  <si>
    <t>No presentation server  garantir que os clientes executam os seus pedidos de forma sequencial, mas de forma a não haver nenhum dado persistente do cliente.</t>
  </si>
  <si>
    <t>Testar UDDI</t>
  </si>
  <si>
    <t>O servidor move-se para outro URL. O uddi deverá tornar isso transparente à aplicação</t>
  </si>
  <si>
    <t>Testar Segurança</t>
  </si>
  <si>
    <t>Implementar seq. Pedidos no presentation server</t>
  </si>
  <si>
    <t>Testar pedidos</t>
  </si>
  <si>
    <t>Testar o Security Manager</t>
  </si>
  <si>
    <t>Testar a CA</t>
  </si>
  <si>
    <t>Replicacao: Lógica de Replicaçao por maioria</t>
  </si>
  <si>
    <t>Replicacao: Refazer soluçao optimizada.</t>
  </si>
  <si>
    <t>Analise das opçoes, vantagens e dificuldades.</t>
  </si>
  <si>
    <t>Replicacao: Serializacao de pedidos</t>
  </si>
  <si>
    <t>Testes de Replicaçao</t>
  </si>
  <si>
    <t>Simular casos de falhas/ataques dados no enunciado</t>
  </si>
  <si>
    <t>Preparaçao da Apresentacao</t>
  </si>
  <si>
    <t>Testar com Jmock</t>
  </si>
  <si>
    <t>Realizar testes da parte distribuida com jMock</t>
  </si>
  <si>
    <t>Fazer a preparacao da demonstraçao a ser feita na oral</t>
  </si>
  <si>
    <t>Com auxilio a jMock, codigo de alteraçao de mensagens.</t>
  </si>
  <si>
    <t>Replicação: Tolerância a falhas Silênciosas e Bizantinas</t>
  </si>
  <si>
    <t>Falhas Silenciosas</t>
  </si>
  <si>
    <t>Falhas Bizantinas</t>
  </si>
  <si>
    <t>Falhas Bizantinas, Silenciosas com servidor out-of-date</t>
  </si>
  <si>
    <t>Refactorizar o UDDI</t>
  </si>
  <si>
    <t>Alterar de forma a estar mais correcto. (Ter 1 Organizaçao com 1 Servicos e 4 Bindings)</t>
  </si>
  <si>
    <t>Servico de Limpeza do Servidor</t>
  </si>
  <si>
    <t>Bridge, WSDL, Application, FF</t>
  </si>
  <si>
    <t>Preparaçao da Apresentaçao</t>
  </si>
  <si>
    <t>Ver casos a mostrar e preparar a sua execuçao</t>
  </si>
  <si>
    <t>Replicaçao (UML+Técnicas de Factorização e Teste)</t>
  </si>
  <si>
    <t>Segurança (UML+Técnicas de Factorização e Teste)</t>
  </si>
  <si>
    <t>Documentação do Projecto</t>
  </si>
  <si>
    <t>Documentar o Projecto com um diagrama de classes e as técnicas usadas para refactorização e testes</t>
  </si>
  <si>
    <t>Testes jMock de Replicaçao</t>
  </si>
  <si>
    <t>Security Utils, CA, Security Manager</t>
  </si>
  <si>
    <t>Testes de Segurança</t>
  </si>
  <si>
    <t>Security Manager</t>
  </si>
  <si>
    <t>CA</t>
  </si>
  <si>
    <t>Implementação dos Handlers</t>
  </si>
  <si>
    <t>Tratamento de de falhas do Lado de Servidor</t>
  </si>
  <si>
    <t>Tratamento de de falhas do Lado de Cliente</t>
  </si>
  <si>
    <t>Existe um bug, não critico na build que faz criaçao desnecessaria de pastas.</t>
  </si>
  <si>
    <t>Documentação do Projecto para ES</t>
  </si>
  <si>
    <t>Documentação do Projecto para SD</t>
  </si>
  <si>
    <t>Documento de 3 paginas a demonstrar resoluçao das falhas bizantinas</t>
  </si>
  <si>
    <t>Resolução das falhas Bizantinas</t>
  </si>
  <si>
    <t>Realizar Chamada de Voz</t>
  </si>
  <si>
    <t>Mostrar última communicação</t>
  </si>
  <si>
    <t>Teste jUnit</t>
  </si>
  <si>
    <t>Revisão de código</t>
  </si>
  <si>
    <t>Rever o código, detectar erros e corrigir</t>
  </si>
  <si>
    <t>Refazer Build</t>
  </si>
  <si>
    <t>Rever Build</t>
  </si>
  <si>
    <t>tratar dos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</si>
</sst>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[$-409]mmm\-yy;@"/>
    <numFmt numFmtId="166" formatCode="mmm\-dd"/>
    <numFmt numFmtId="167" formatCode="dd"/>
    <numFmt numFmtId="168" formatCode="mmmm"/>
    <numFmt numFmtId="169" formatCode="mmm\ dd"/>
  </numFmts>
  <fonts count="31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22"/>
      <name val="Arial"/>
      <family val="2"/>
    </font>
    <font>
      <b/>
      <sz val="20"/>
      <name val="Arial"/>
      <family val="2"/>
    </font>
    <font>
      <i/>
      <sz val="11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2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FF0000"/>
      <name val="Arial"/>
      <family val="2"/>
    </font>
    <font>
      <sz val="9"/>
      <color theme="1" tint="0.34998626667073579"/>
      <name val="Arial"/>
      <family val="2"/>
    </font>
    <font>
      <b/>
      <sz val="9"/>
      <color theme="1" tint="0.34998626667073579"/>
      <name val="Arial"/>
      <family val="2"/>
    </font>
    <font>
      <sz val="6"/>
      <color theme="1" tint="0.499984740745262"/>
      <name val="Arial"/>
      <family val="2"/>
    </font>
    <font>
      <b/>
      <sz val="8"/>
      <color theme="1" tint="0.34998626667073579"/>
      <name val="Arial"/>
      <family val="2"/>
    </font>
    <font>
      <b/>
      <sz val="22"/>
      <color theme="1"/>
      <name val="Arial"/>
      <family val="2"/>
    </font>
    <font>
      <sz val="14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u/>
      <sz val="11"/>
      <name val="Arial"/>
      <family val="2"/>
    </font>
    <font>
      <u/>
      <sz val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C8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37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BFF3C4"/>
        <bgColor indexed="64"/>
      </patternFill>
    </fill>
    <fill>
      <patternFill patternType="solid">
        <fgColor theme="0" tint="-0.249977111117893"/>
        <bgColor indexed="64"/>
      </patternFill>
    </fill>
  </fills>
  <borders count="17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73">
    <xf numFmtId="0" fontId="0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379">
    <xf numFmtId="0" fontId="0" fillId="0" borderId="0" xfId="0"/>
    <xf numFmtId="0" fontId="4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1" xfId="0" applyBorder="1"/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right" vertical="center"/>
    </xf>
    <xf numFmtId="0" fontId="10" fillId="0" borderId="27" xfId="0" applyFont="1" applyBorder="1" applyAlignment="1">
      <alignment horizontal="right" vertical="center"/>
    </xf>
    <xf numFmtId="0" fontId="10" fillId="0" borderId="28" xfId="0" applyFont="1" applyBorder="1" applyAlignment="1">
      <alignment horizontal="righ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166" fontId="0" fillId="3" borderId="29" xfId="0" applyNumberFormat="1" applyFont="1" applyFill="1" applyBorder="1" applyAlignment="1">
      <alignment horizontal="center" vertical="center" textRotation="90"/>
    </xf>
    <xf numFmtId="166" fontId="0" fillId="3" borderId="30" xfId="0" applyNumberFormat="1" applyFont="1" applyFill="1" applyBorder="1" applyAlignment="1">
      <alignment horizontal="center" vertical="center" textRotation="90"/>
    </xf>
    <xf numFmtId="166" fontId="0" fillId="3" borderId="31" xfId="0" applyNumberFormat="1" applyFont="1" applyFill="1" applyBorder="1" applyAlignment="1">
      <alignment horizontal="center" vertical="center" textRotation="90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165" fontId="10" fillId="3" borderId="35" xfId="0" applyNumberFormat="1" applyFont="1" applyFill="1" applyBorder="1" applyAlignment="1" applyProtection="1">
      <alignment horizontal="center" vertical="center" textRotation="90" wrapText="1"/>
    </xf>
    <xf numFmtId="0" fontId="4" fillId="3" borderId="36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20" fillId="4" borderId="0" xfId="0" applyFont="1" applyFill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164" fontId="9" fillId="3" borderId="39" xfId="0" applyNumberFormat="1" applyFont="1" applyFill="1" applyBorder="1" applyAlignment="1" applyProtection="1">
      <alignment horizontal="center" vertical="center" wrapText="1"/>
    </xf>
    <xf numFmtId="0" fontId="9" fillId="3" borderId="40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41" xfId="0" applyFont="1" applyFill="1" applyBorder="1" applyAlignment="1" applyProtection="1">
      <alignment horizontal="center" vertical="center" wrapText="1"/>
      <protection locked="0"/>
    </xf>
    <xf numFmtId="0" fontId="5" fillId="0" borderId="42" xfId="0" applyFont="1" applyBorder="1" applyAlignment="1" applyProtection="1">
      <alignment horizontal="center" vertical="center"/>
      <protection locked="0"/>
    </xf>
    <xf numFmtId="0" fontId="5" fillId="0" borderId="43" xfId="0" applyFont="1" applyBorder="1" applyAlignment="1" applyProtection="1">
      <alignment horizontal="center" vertical="center"/>
      <protection locked="0"/>
    </xf>
    <xf numFmtId="0" fontId="5" fillId="0" borderId="44" xfId="0" applyFont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right" vertical="center"/>
      <protection locked="0"/>
    </xf>
    <xf numFmtId="0" fontId="14" fillId="4" borderId="0" xfId="0" applyFont="1" applyFill="1" applyAlignment="1" applyProtection="1">
      <alignment horizontal="right" vertical="center"/>
      <protection locked="0"/>
    </xf>
    <xf numFmtId="0" fontId="5" fillId="0" borderId="45" xfId="0" applyFont="1" applyBorder="1" applyAlignment="1" applyProtection="1">
      <alignment horizontal="left" vertical="center"/>
      <protection locked="0"/>
    </xf>
    <xf numFmtId="0" fontId="5" fillId="0" borderId="46" xfId="0" applyFont="1" applyBorder="1" applyAlignment="1" applyProtection="1">
      <alignment horizontal="left" vertical="center"/>
      <protection locked="0"/>
    </xf>
    <xf numFmtId="0" fontId="5" fillId="0" borderId="47" xfId="0" applyFont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wrapText="1"/>
      <protection locked="0"/>
    </xf>
    <xf numFmtId="0" fontId="22" fillId="5" borderId="48" xfId="0" applyFont="1" applyFill="1" applyBorder="1" applyAlignment="1" applyProtection="1">
      <alignment horizontal="right" vertical="center"/>
    </xf>
    <xf numFmtId="1" fontId="22" fillId="5" borderId="48" xfId="0" applyNumberFormat="1" applyFont="1" applyFill="1" applyBorder="1" applyAlignment="1" applyProtection="1">
      <alignment horizontal="center" vertical="center"/>
    </xf>
    <xf numFmtId="1" fontId="21" fillId="5" borderId="49" xfId="0" applyNumberFormat="1" applyFont="1" applyFill="1" applyBorder="1" applyAlignment="1" applyProtection="1">
      <alignment horizontal="center" vertical="center"/>
    </xf>
    <xf numFmtId="1" fontId="21" fillId="5" borderId="50" xfId="0" applyNumberFormat="1" applyFont="1" applyFill="1" applyBorder="1" applyAlignment="1" applyProtection="1">
      <alignment horizontal="center" vertical="center"/>
    </xf>
    <xf numFmtId="1" fontId="21" fillId="5" borderId="51" xfId="0" applyNumberFormat="1" applyFont="1" applyFill="1" applyBorder="1" applyAlignment="1" applyProtection="1">
      <alignment horizontal="center" vertical="center"/>
    </xf>
    <xf numFmtId="0" fontId="22" fillId="5" borderId="52" xfId="0" applyFont="1" applyFill="1" applyBorder="1" applyAlignment="1" applyProtection="1">
      <alignment horizontal="right" vertical="center"/>
    </xf>
    <xf numFmtId="1" fontId="22" fillId="5" borderId="52" xfId="0" applyNumberFormat="1" applyFont="1" applyFill="1" applyBorder="1" applyAlignment="1" applyProtection="1">
      <alignment horizontal="center" vertical="center"/>
    </xf>
    <xf numFmtId="0" fontId="21" fillId="5" borderId="53" xfId="0" applyFont="1" applyFill="1" applyBorder="1" applyAlignment="1" applyProtection="1">
      <alignment horizontal="center" vertical="center"/>
    </xf>
    <xf numFmtId="0" fontId="21" fillId="5" borderId="54" xfId="0" applyFont="1" applyFill="1" applyBorder="1" applyAlignment="1" applyProtection="1">
      <alignment horizontal="center" vertical="center"/>
    </xf>
    <xf numFmtId="0" fontId="21" fillId="5" borderId="55" xfId="0" applyFont="1" applyFill="1" applyBorder="1" applyAlignment="1" applyProtection="1">
      <alignment horizontal="center" vertical="center"/>
    </xf>
    <xf numFmtId="0" fontId="21" fillId="6" borderId="56" xfId="0" applyFont="1" applyFill="1" applyBorder="1" applyAlignment="1" applyProtection="1">
      <alignment horizontal="right" vertical="center"/>
      <protection locked="0"/>
    </xf>
    <xf numFmtId="1" fontId="21" fillId="6" borderId="56" xfId="0" applyNumberFormat="1" applyFont="1" applyFill="1" applyBorder="1" applyAlignment="1" applyProtection="1">
      <alignment horizontal="center" vertical="center"/>
      <protection locked="0"/>
    </xf>
    <xf numFmtId="0" fontId="21" fillId="7" borderId="56" xfId="0" applyFont="1" applyFill="1" applyBorder="1" applyAlignment="1" applyProtection="1">
      <alignment horizontal="right" vertical="center"/>
      <protection locked="0"/>
    </xf>
    <xf numFmtId="1" fontId="21" fillId="7" borderId="56" xfId="0" applyNumberFormat="1" applyFont="1" applyFill="1" applyBorder="1" applyAlignment="1" applyProtection="1">
      <alignment horizontal="center" vertical="center"/>
      <protection locked="0"/>
    </xf>
    <xf numFmtId="0" fontId="21" fillId="8" borderId="48" xfId="0" applyFont="1" applyFill="1" applyBorder="1" applyAlignment="1" applyProtection="1">
      <alignment horizontal="right" vertical="center"/>
      <protection locked="0"/>
    </xf>
    <xf numFmtId="1" fontId="21" fillId="8" borderId="48" xfId="0" applyNumberFormat="1" applyFont="1" applyFill="1" applyBorder="1" applyAlignment="1" applyProtection="1">
      <alignment horizontal="center" vertical="center"/>
      <protection locked="0"/>
    </xf>
    <xf numFmtId="0" fontId="21" fillId="9" borderId="56" xfId="0" applyFont="1" applyFill="1" applyBorder="1" applyAlignment="1" applyProtection="1">
      <alignment horizontal="right" vertical="center"/>
      <protection locked="0"/>
    </xf>
    <xf numFmtId="1" fontId="21" fillId="9" borderId="56" xfId="0" applyNumberFormat="1" applyFont="1" applyFill="1" applyBorder="1" applyAlignment="1" applyProtection="1">
      <alignment horizontal="center" vertical="center"/>
      <protection locked="0"/>
    </xf>
    <xf numFmtId="164" fontId="16" fillId="0" borderId="0" xfId="0" applyNumberFormat="1" applyFont="1" applyAlignment="1">
      <alignment horizontal="center" vertical="center"/>
    </xf>
    <xf numFmtId="0" fontId="21" fillId="10" borderId="59" xfId="0" applyFont="1" applyFill="1" applyBorder="1" applyAlignment="1" applyProtection="1">
      <alignment horizontal="right" vertical="center"/>
      <protection locked="0"/>
    </xf>
    <xf numFmtId="1" fontId="21" fillId="10" borderId="56" xfId="0" applyNumberFormat="1" applyFont="1" applyFill="1" applyBorder="1" applyAlignment="1" applyProtection="1">
      <alignment horizontal="center" vertical="center"/>
      <protection locked="0"/>
    </xf>
    <xf numFmtId="0" fontId="21" fillId="11" borderId="52" xfId="0" applyFont="1" applyFill="1" applyBorder="1" applyAlignment="1" applyProtection="1">
      <alignment horizontal="right" vertical="center"/>
      <protection locked="0"/>
    </xf>
    <xf numFmtId="1" fontId="21" fillId="11" borderId="52" xfId="0" applyNumberFormat="1" applyFont="1" applyFill="1" applyBorder="1" applyAlignment="1" applyProtection="1">
      <alignment horizontal="center" vertical="center"/>
      <protection locked="0"/>
    </xf>
    <xf numFmtId="164" fontId="19" fillId="0" borderId="0" xfId="0" applyNumberFormat="1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64" fontId="18" fillId="0" borderId="0" xfId="0" applyNumberFormat="1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67" fontId="0" fillId="0" borderId="29" xfId="0" applyNumberFormat="1" applyFont="1" applyBorder="1" applyAlignment="1">
      <alignment horizontal="center" vertical="center"/>
    </xf>
    <xf numFmtId="167" fontId="0" fillId="0" borderId="30" xfId="0" applyNumberFormat="1" applyFont="1" applyBorder="1" applyAlignment="1">
      <alignment horizontal="center" vertical="center"/>
    </xf>
    <xf numFmtId="167" fontId="0" fillId="0" borderId="31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23" fillId="0" borderId="0" xfId="0" applyFont="1" applyAlignment="1" applyProtection="1">
      <alignment horizontal="center" vertical="center" wrapText="1"/>
      <protection locked="0"/>
    </xf>
    <xf numFmtId="1" fontId="23" fillId="3" borderId="58" xfId="0" applyNumberFormat="1" applyFont="1" applyFill="1" applyBorder="1" applyAlignment="1" applyProtection="1">
      <alignment horizontal="center" vertical="center"/>
    </xf>
    <xf numFmtId="0" fontId="14" fillId="0" borderId="63" xfId="0" applyFont="1" applyBorder="1" applyAlignment="1" applyProtection="1">
      <alignment horizontal="right" vertical="center"/>
      <protection locked="0"/>
    </xf>
    <xf numFmtId="0" fontId="14" fillId="0" borderId="64" xfId="0" applyFont="1" applyBorder="1" applyAlignment="1" applyProtection="1">
      <alignment horizontal="right" vertical="center"/>
      <protection locked="0"/>
    </xf>
    <xf numFmtId="0" fontId="14" fillId="0" borderId="65" xfId="0" applyFont="1" applyBorder="1" applyAlignment="1" applyProtection="1">
      <alignment horizontal="right" vertical="center"/>
      <protection locked="0"/>
    </xf>
    <xf numFmtId="0" fontId="12" fillId="0" borderId="92" xfId="0" applyFont="1" applyBorder="1" applyAlignment="1">
      <alignment horizontal="center" vertical="center"/>
    </xf>
    <xf numFmtId="0" fontId="0" fillId="0" borderId="92" xfId="0" applyBorder="1"/>
    <xf numFmtId="0" fontId="13" fillId="9" borderId="50" xfId="0" applyFont="1" applyFill="1" applyBorder="1" applyAlignment="1">
      <alignment horizontal="center" vertical="center"/>
    </xf>
    <xf numFmtId="0" fontId="12" fillId="10" borderId="50" xfId="0" applyFont="1" applyFill="1" applyBorder="1" applyAlignment="1">
      <alignment horizontal="center" vertical="center"/>
    </xf>
    <xf numFmtId="0" fontId="12" fillId="12" borderId="51" xfId="0" applyFont="1" applyFill="1" applyBorder="1" applyAlignment="1">
      <alignment horizontal="center" vertical="center"/>
    </xf>
    <xf numFmtId="0" fontId="3" fillId="9" borderId="94" xfId="0" applyFont="1" applyFill="1" applyBorder="1"/>
    <xf numFmtId="0" fontId="0" fillId="10" borderId="94" xfId="0" applyFill="1" applyBorder="1"/>
    <xf numFmtId="0" fontId="0" fillId="12" borderId="95" xfId="0" applyFill="1" applyBorder="1"/>
    <xf numFmtId="0" fontId="0" fillId="9" borderId="94" xfId="0" applyFill="1" applyBorder="1"/>
    <xf numFmtId="0" fontId="25" fillId="13" borderId="49" xfId="0" applyFont="1" applyFill="1" applyBorder="1" applyAlignment="1">
      <alignment horizontal="center" vertical="center"/>
    </xf>
    <xf numFmtId="0" fontId="12" fillId="7" borderId="50" xfId="0" applyFont="1" applyFill="1" applyBorder="1" applyAlignment="1">
      <alignment horizontal="center" vertical="center"/>
    </xf>
    <xf numFmtId="0" fontId="0" fillId="13" borderId="93" xfId="0" applyFill="1" applyBorder="1"/>
    <xf numFmtId="0" fontId="0" fillId="7" borderId="94" xfId="0" applyFill="1" applyBorder="1"/>
    <xf numFmtId="0" fontId="11" fillId="0" borderId="96" xfId="0" applyFont="1" applyBorder="1" applyAlignment="1" applyProtection="1">
      <alignment horizontal="center" vertical="center" wrapText="1"/>
    </xf>
    <xf numFmtId="0" fontId="11" fillId="0" borderId="97" xfId="0" applyFont="1" applyBorder="1" applyAlignment="1" applyProtection="1">
      <alignment horizontal="center" vertical="center" wrapText="1"/>
    </xf>
    <xf numFmtId="164" fontId="11" fillId="0" borderId="57" xfId="0" applyNumberFormat="1" applyFont="1" applyBorder="1" applyAlignment="1">
      <alignment horizontal="center" vertical="center"/>
    </xf>
    <xf numFmtId="0" fontId="15" fillId="0" borderId="94" xfId="0" applyFont="1" applyBorder="1" applyAlignment="1" applyProtection="1">
      <alignment horizontal="center" vertical="center"/>
      <protection locked="0"/>
    </xf>
    <xf numFmtId="0" fontId="0" fillId="0" borderId="94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left" vertical="center"/>
    </xf>
    <xf numFmtId="0" fontId="0" fillId="0" borderId="94" xfId="0" applyFont="1" applyBorder="1" applyAlignment="1">
      <alignment horizontal="left" vertical="center"/>
    </xf>
    <xf numFmtId="0" fontId="15" fillId="0" borderId="94" xfId="0" applyFont="1" applyBorder="1" applyAlignment="1">
      <alignment horizontal="left" vertical="center"/>
    </xf>
    <xf numFmtId="0" fontId="0" fillId="0" borderId="93" xfId="0" applyFont="1" applyBorder="1" applyAlignment="1" applyProtection="1">
      <alignment horizontal="center" vertical="center"/>
      <protection locked="0"/>
    </xf>
    <xf numFmtId="164" fontId="16" fillId="0" borderId="95" xfId="0" applyNumberFormat="1" applyFont="1" applyBorder="1" applyAlignment="1">
      <alignment horizontal="center" vertical="center"/>
    </xf>
    <xf numFmtId="0" fontId="0" fillId="0" borderId="93" xfId="0" applyFont="1" applyBorder="1" applyAlignment="1">
      <alignment horizontal="left" vertical="center"/>
    </xf>
    <xf numFmtId="0" fontId="21" fillId="8" borderId="49" xfId="0" applyFont="1" applyFill="1" applyBorder="1" applyAlignment="1">
      <alignment horizontal="center" vertical="center"/>
    </xf>
    <xf numFmtId="0" fontId="21" fillId="8" borderId="50" xfId="0" applyFont="1" applyFill="1" applyBorder="1" applyAlignment="1">
      <alignment horizontal="center" vertical="center"/>
    </xf>
    <xf numFmtId="0" fontId="21" fillId="8" borderId="51" xfId="0" applyFont="1" applyFill="1" applyBorder="1" applyAlignment="1">
      <alignment horizontal="center" vertical="center"/>
    </xf>
    <xf numFmtId="0" fontId="21" fillId="6" borderId="93" xfId="0" applyFont="1" applyFill="1" applyBorder="1" applyAlignment="1">
      <alignment horizontal="center" vertical="center"/>
    </xf>
    <xf numFmtId="0" fontId="21" fillId="6" borderId="94" xfId="0" applyFont="1" applyFill="1" applyBorder="1" applyAlignment="1">
      <alignment horizontal="center" vertical="center"/>
    </xf>
    <xf numFmtId="0" fontId="21" fillId="6" borderId="95" xfId="0" applyFont="1" applyFill="1" applyBorder="1" applyAlignment="1">
      <alignment horizontal="center" vertical="center"/>
    </xf>
    <xf numFmtId="0" fontId="21" fillId="7" borderId="93" xfId="0" applyFont="1" applyFill="1" applyBorder="1" applyAlignment="1">
      <alignment horizontal="center" vertical="center"/>
    </xf>
    <xf numFmtId="0" fontId="21" fillId="7" borderId="94" xfId="0" applyFont="1" applyFill="1" applyBorder="1" applyAlignment="1">
      <alignment horizontal="center" vertical="center"/>
    </xf>
    <xf numFmtId="0" fontId="21" fillId="7" borderId="95" xfId="0" applyFont="1" applyFill="1" applyBorder="1" applyAlignment="1">
      <alignment horizontal="center" vertical="center"/>
    </xf>
    <xf numFmtId="0" fontId="21" fillId="9" borderId="93" xfId="0" applyFont="1" applyFill="1" applyBorder="1" applyAlignment="1">
      <alignment horizontal="center" vertical="center"/>
    </xf>
    <xf numFmtId="0" fontId="21" fillId="9" borderId="94" xfId="0" applyFont="1" applyFill="1" applyBorder="1" applyAlignment="1">
      <alignment horizontal="center" vertical="center"/>
    </xf>
    <xf numFmtId="0" fontId="21" fillId="9" borderId="95" xfId="0" applyFont="1" applyFill="1" applyBorder="1" applyAlignment="1">
      <alignment horizontal="center" vertical="center"/>
    </xf>
    <xf numFmtId="0" fontId="21" fillId="10" borderId="93" xfId="0" applyFont="1" applyFill="1" applyBorder="1" applyAlignment="1">
      <alignment horizontal="center" vertical="center"/>
    </xf>
    <xf numFmtId="0" fontId="21" fillId="10" borderId="94" xfId="0" applyFont="1" applyFill="1" applyBorder="1" applyAlignment="1">
      <alignment horizontal="center" vertical="center"/>
    </xf>
    <xf numFmtId="0" fontId="21" fillId="10" borderId="95" xfId="0" applyFont="1" applyFill="1" applyBorder="1" applyAlignment="1">
      <alignment horizontal="center" vertical="center"/>
    </xf>
    <xf numFmtId="0" fontId="21" fillId="11" borderId="53" xfId="0" applyFont="1" applyFill="1" applyBorder="1" applyAlignment="1">
      <alignment horizontal="center" vertical="center"/>
    </xf>
    <xf numFmtId="0" fontId="21" fillId="11" borderId="54" xfId="0" applyFont="1" applyFill="1" applyBorder="1" applyAlignment="1">
      <alignment horizontal="center" vertical="center"/>
    </xf>
    <xf numFmtId="0" fontId="21" fillId="11" borderId="55" xfId="0" applyFont="1" applyFill="1" applyBorder="1" applyAlignment="1">
      <alignment horizontal="center" vertical="center"/>
    </xf>
    <xf numFmtId="0" fontId="5" fillId="0" borderId="90" xfId="0" applyFont="1" applyBorder="1" applyAlignment="1" applyProtection="1">
      <alignment vertical="center" wrapText="1"/>
      <protection locked="0"/>
    </xf>
    <xf numFmtId="0" fontId="5" fillId="0" borderId="15" xfId="0" applyFont="1" applyBorder="1" applyAlignment="1" applyProtection="1">
      <alignment horizontal="left" vertical="center"/>
      <protection locked="0"/>
    </xf>
    <xf numFmtId="0" fontId="18" fillId="14" borderId="0" xfId="0" applyFont="1" applyFill="1" applyAlignment="1" applyProtection="1">
      <alignment horizontal="center" vertical="center"/>
      <protection hidden="1"/>
    </xf>
    <xf numFmtId="0" fontId="18" fillId="14" borderId="0" xfId="0" applyFont="1" applyFill="1" applyAlignment="1">
      <alignment horizontal="center" vertical="center"/>
    </xf>
    <xf numFmtId="0" fontId="5" fillId="14" borderId="0" xfId="0" applyFont="1" applyFill="1" applyBorder="1" applyAlignment="1">
      <alignment vertical="center"/>
    </xf>
    <xf numFmtId="0" fontId="18" fillId="15" borderId="0" xfId="0" applyFont="1" applyFill="1" applyAlignment="1" applyProtection="1">
      <alignment horizontal="center" vertical="center"/>
      <protection hidden="1"/>
    </xf>
    <xf numFmtId="0" fontId="18" fillId="15" borderId="0" xfId="0" applyFont="1" applyFill="1" applyAlignment="1">
      <alignment horizontal="center" vertical="center"/>
    </xf>
    <xf numFmtId="0" fontId="5" fillId="15" borderId="0" xfId="0" applyFont="1" applyFill="1" applyBorder="1" applyAlignment="1">
      <alignment vertical="center"/>
    </xf>
    <xf numFmtId="0" fontId="4" fillId="0" borderId="98" xfId="0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0" fontId="4" fillId="0" borderId="100" xfId="0" applyFont="1" applyBorder="1" applyAlignment="1">
      <alignment horizontal="center" vertical="center"/>
    </xf>
    <xf numFmtId="0" fontId="4" fillId="0" borderId="101" xfId="0" applyFont="1" applyBorder="1" applyAlignment="1">
      <alignment horizontal="center" vertical="center"/>
    </xf>
    <xf numFmtId="0" fontId="4" fillId="0" borderId="102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5" fillId="0" borderId="94" xfId="0" applyFont="1" applyBorder="1" applyAlignment="1" applyProtection="1">
      <alignment horizontal="left" vertical="center" wrapText="1"/>
      <protection locked="0"/>
    </xf>
    <xf numFmtId="0" fontId="0" fillId="0" borderId="94" xfId="0" applyFont="1" applyBorder="1" applyAlignment="1" applyProtection="1">
      <alignment vertical="center" wrapText="1" shrinkToFit="1"/>
      <protection locked="0"/>
    </xf>
    <xf numFmtId="164" fontId="16" fillId="0" borderId="95" xfId="0" applyNumberFormat="1" applyFont="1" applyBorder="1" applyAlignment="1">
      <alignment horizontal="center" vertical="center" wrapText="1"/>
    </xf>
    <xf numFmtId="0" fontId="0" fillId="0" borderId="94" xfId="0" applyFont="1" applyBorder="1" applyAlignment="1" applyProtection="1">
      <alignment vertical="center" wrapText="1"/>
      <protection locked="0"/>
    </xf>
    <xf numFmtId="0" fontId="15" fillId="0" borderId="94" xfId="0" applyFont="1" applyBorder="1" applyAlignment="1">
      <alignment horizontal="left" vertical="center" wrapText="1"/>
    </xf>
    <xf numFmtId="0" fontId="0" fillId="0" borderId="94" xfId="0" applyFont="1" applyBorder="1" applyAlignment="1">
      <alignment horizontal="left" vertical="center" wrapText="1"/>
    </xf>
    <xf numFmtId="0" fontId="15" fillId="0" borderId="94" xfId="0" applyFont="1" applyBorder="1" applyAlignment="1" applyProtection="1">
      <alignment horizontal="center" vertical="center" wrapText="1"/>
      <protection locked="0"/>
    </xf>
    <xf numFmtId="0" fontId="5" fillId="0" borderId="104" xfId="0" applyFont="1" applyBorder="1" applyAlignment="1" applyProtection="1">
      <alignment horizontal="left" vertical="center"/>
      <protection locked="0"/>
    </xf>
    <xf numFmtId="0" fontId="5" fillId="0" borderId="106" xfId="0" applyFont="1" applyBorder="1" applyAlignment="1" applyProtection="1">
      <alignment horizontal="left" vertical="center"/>
      <protection locked="0"/>
    </xf>
    <xf numFmtId="0" fontId="5" fillId="0" borderId="108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109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9" fillId="2" borderId="11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111" xfId="0" applyFont="1" applyFill="1" applyBorder="1" applyAlignment="1" applyProtection="1">
      <alignment horizontal="center" vertical="center" wrapText="1"/>
      <protection locked="0"/>
    </xf>
    <xf numFmtId="0" fontId="4" fillId="0" borderId="112" xfId="0" applyFont="1" applyBorder="1" applyAlignment="1">
      <alignment horizontal="center" vertical="center"/>
    </xf>
    <xf numFmtId="0" fontId="4" fillId="0" borderId="113" xfId="0" applyFont="1" applyBorder="1" applyAlignment="1">
      <alignment horizontal="center" vertical="center"/>
    </xf>
    <xf numFmtId="0" fontId="4" fillId="0" borderId="114" xfId="0" applyFont="1" applyBorder="1" applyAlignment="1">
      <alignment horizontal="center" vertical="center"/>
    </xf>
    <xf numFmtId="0" fontId="9" fillId="2" borderId="115" xfId="0" applyFont="1" applyFill="1" applyBorder="1" applyAlignment="1" applyProtection="1">
      <alignment horizontal="center" vertical="center" wrapText="1"/>
      <protection locked="0"/>
    </xf>
    <xf numFmtId="0" fontId="4" fillId="0" borderId="116" xfId="0" applyFont="1" applyBorder="1" applyAlignment="1">
      <alignment horizontal="center" vertical="center"/>
    </xf>
    <xf numFmtId="0" fontId="4" fillId="0" borderId="117" xfId="0" applyFont="1" applyBorder="1" applyAlignment="1">
      <alignment horizontal="center" vertical="center"/>
    </xf>
    <xf numFmtId="0" fontId="4" fillId="0" borderId="118" xfId="0" applyFont="1" applyBorder="1" applyAlignment="1">
      <alignment horizontal="center" vertical="center"/>
    </xf>
    <xf numFmtId="0" fontId="9" fillId="2" borderId="40" xfId="0" applyFont="1" applyFill="1" applyBorder="1" applyAlignment="1" applyProtection="1">
      <alignment horizontal="center" vertical="center" wrapText="1"/>
      <protection locked="0"/>
    </xf>
    <xf numFmtId="0" fontId="9" fillId="2" borderId="120" xfId="0" applyFont="1" applyFill="1" applyBorder="1" applyAlignment="1" applyProtection="1">
      <alignment horizontal="center" vertical="center" wrapText="1"/>
      <protection locked="0"/>
    </xf>
    <xf numFmtId="0" fontId="9" fillId="2" borderId="121" xfId="0" applyFont="1" applyFill="1" applyBorder="1" applyAlignment="1" applyProtection="1">
      <alignment horizontal="center" vertical="center" wrapText="1"/>
      <protection locked="0"/>
    </xf>
    <xf numFmtId="0" fontId="9" fillId="2" borderId="61" xfId="0" applyFont="1" applyFill="1" applyBorder="1" applyAlignment="1" applyProtection="1">
      <alignment horizontal="center" vertical="center" wrapText="1"/>
      <protection locked="0"/>
    </xf>
    <xf numFmtId="0" fontId="5" fillId="0" borderId="122" xfId="0" applyFont="1" applyBorder="1" applyAlignment="1" applyProtection="1">
      <alignment horizontal="center" vertical="center"/>
      <protection locked="0"/>
    </xf>
    <xf numFmtId="0" fontId="14" fillId="0" borderId="123" xfId="0" applyFont="1" applyBorder="1" applyAlignment="1" applyProtection="1">
      <alignment horizontal="right" vertical="center"/>
      <protection locked="0"/>
    </xf>
    <xf numFmtId="0" fontId="5" fillId="0" borderId="124" xfId="0" applyFont="1" applyBorder="1" applyAlignment="1" applyProtection="1">
      <alignment horizontal="center" vertical="center"/>
      <protection locked="0"/>
    </xf>
    <xf numFmtId="0" fontId="14" fillId="0" borderId="125" xfId="0" applyFont="1" applyBorder="1" applyAlignment="1" applyProtection="1">
      <alignment horizontal="right" vertical="center"/>
      <protection locked="0"/>
    </xf>
    <xf numFmtId="0" fontId="14" fillId="0" borderId="46" xfId="0" applyFont="1" applyBorder="1" applyAlignment="1" applyProtection="1">
      <alignment horizontal="right" vertical="center"/>
      <protection locked="0"/>
    </xf>
    <xf numFmtId="0" fontId="9" fillId="2" borderId="62" xfId="0" applyFont="1" applyFill="1" applyBorder="1" applyAlignment="1" applyProtection="1">
      <alignment horizontal="center" vertical="center" wrapText="1"/>
      <protection locked="0"/>
    </xf>
    <xf numFmtId="0" fontId="14" fillId="0" borderId="119" xfId="0" applyFont="1" applyBorder="1" applyAlignment="1" applyProtection="1">
      <alignment horizontal="right" vertical="center"/>
      <protection locked="0"/>
    </xf>
    <xf numFmtId="0" fontId="5" fillId="0" borderId="119" xfId="0" applyFont="1" applyBorder="1" applyAlignment="1" applyProtection="1">
      <alignment horizontal="center" vertical="center"/>
      <protection locked="0"/>
    </xf>
    <xf numFmtId="0" fontId="5" fillId="0" borderId="126" xfId="0" applyFont="1" applyBorder="1" applyAlignment="1" applyProtection="1">
      <alignment horizontal="left" vertical="center"/>
      <protection locked="0"/>
    </xf>
    <xf numFmtId="0" fontId="5" fillId="0" borderId="127" xfId="0" applyFont="1" applyBorder="1" applyAlignment="1" applyProtection="1">
      <alignment horizontal="left" vertical="center"/>
      <protection locked="0"/>
    </xf>
    <xf numFmtId="0" fontId="14" fillId="0" borderId="104" xfId="0" applyFont="1" applyBorder="1" applyAlignment="1" applyProtection="1">
      <alignment horizontal="right" vertical="center"/>
      <protection locked="0"/>
    </xf>
    <xf numFmtId="0" fontId="5" fillId="0" borderId="104" xfId="0" applyFont="1" applyBorder="1" applyAlignment="1" applyProtection="1">
      <alignment horizontal="center" vertical="center"/>
      <protection locked="0"/>
    </xf>
    <xf numFmtId="0" fontId="14" fillId="0" borderId="106" xfId="0" applyFont="1" applyBorder="1" applyAlignment="1" applyProtection="1">
      <alignment horizontal="right" vertical="center"/>
      <protection locked="0"/>
    </xf>
    <xf numFmtId="0" fontId="5" fillId="0" borderId="128" xfId="0" applyFont="1" applyBorder="1" applyAlignment="1" applyProtection="1">
      <alignment horizontal="center" vertical="center"/>
      <protection locked="0"/>
    </xf>
    <xf numFmtId="0" fontId="14" fillId="0" borderId="108" xfId="0" applyFont="1" applyBorder="1" applyAlignment="1" applyProtection="1">
      <alignment horizontal="right" vertical="center"/>
      <protection locked="0"/>
    </xf>
    <xf numFmtId="0" fontId="5" fillId="0" borderId="130" xfId="0" applyFont="1" applyBorder="1" applyAlignment="1" applyProtection="1">
      <alignment horizontal="center" vertical="center"/>
      <protection locked="0"/>
    </xf>
    <xf numFmtId="0" fontId="14" fillId="0" borderId="45" xfId="0" applyFont="1" applyBorder="1" applyAlignment="1" applyProtection="1">
      <alignment horizontal="right" vertical="center"/>
      <protection locked="0"/>
    </xf>
    <xf numFmtId="0" fontId="5" fillId="0" borderId="108" xfId="0" applyFont="1" applyBorder="1" applyAlignment="1" applyProtection="1">
      <alignment horizontal="center" vertical="center"/>
      <protection locked="0"/>
    </xf>
    <xf numFmtId="0" fontId="14" fillId="0" borderId="131" xfId="0" applyFont="1" applyBorder="1" applyAlignment="1" applyProtection="1">
      <alignment horizontal="right" vertical="center"/>
      <protection locked="0"/>
    </xf>
    <xf numFmtId="0" fontId="5" fillId="0" borderId="132" xfId="0" applyFont="1" applyBorder="1" applyAlignment="1" applyProtection="1">
      <alignment horizontal="center" vertical="center"/>
      <protection locked="0"/>
    </xf>
    <xf numFmtId="0" fontId="14" fillId="0" borderId="133" xfId="0" applyFont="1" applyBorder="1" applyAlignment="1" applyProtection="1">
      <alignment horizontal="right" vertical="center"/>
      <protection locked="0"/>
    </xf>
    <xf numFmtId="0" fontId="14" fillId="0" borderId="94" xfId="0" applyFont="1" applyBorder="1" applyAlignment="1" applyProtection="1">
      <alignment horizontal="right" vertical="center"/>
      <protection locked="0"/>
    </xf>
    <xf numFmtId="0" fontId="5" fillId="0" borderId="94" xfId="0" applyFont="1" applyBorder="1" applyAlignment="1" applyProtection="1">
      <alignment horizontal="center" vertical="center"/>
      <protection locked="0"/>
    </xf>
    <xf numFmtId="0" fontId="9" fillId="2" borderId="134" xfId="0" applyFont="1" applyFill="1" applyBorder="1" applyAlignment="1" applyProtection="1">
      <alignment horizontal="center" vertical="center" wrapText="1"/>
      <protection locked="0"/>
    </xf>
    <xf numFmtId="0" fontId="9" fillId="2" borderId="69" xfId="0" applyFont="1" applyFill="1" applyBorder="1" applyAlignment="1" applyProtection="1">
      <alignment horizontal="center" vertical="center" wrapText="1"/>
      <protection locked="0"/>
    </xf>
    <xf numFmtId="0" fontId="14" fillId="0" borderId="135" xfId="0" applyFont="1" applyBorder="1" applyAlignment="1" applyProtection="1">
      <alignment horizontal="right" vertical="center"/>
      <protection locked="0"/>
    </xf>
    <xf numFmtId="0" fontId="5" fillId="0" borderId="135" xfId="0" applyFont="1" applyBorder="1" applyAlignment="1" applyProtection="1">
      <alignment horizontal="center" vertical="center"/>
      <protection locked="0"/>
    </xf>
    <xf numFmtId="0" fontId="4" fillId="3" borderId="140" xfId="0" applyFont="1" applyFill="1" applyBorder="1" applyAlignment="1">
      <alignment horizontal="center" vertical="center"/>
    </xf>
    <xf numFmtId="0" fontId="4" fillId="3" borderId="141" xfId="0" applyFont="1" applyFill="1" applyBorder="1" applyAlignment="1">
      <alignment horizontal="center" vertical="center"/>
    </xf>
    <xf numFmtId="0" fontId="4" fillId="3" borderId="142" xfId="0" applyFont="1" applyFill="1" applyBorder="1" applyAlignment="1">
      <alignment horizontal="center" vertical="center"/>
    </xf>
    <xf numFmtId="0" fontId="5" fillId="0" borderId="125" xfId="0" applyFont="1" applyBorder="1" applyAlignment="1" applyProtection="1">
      <alignment horizontal="left" vertical="center"/>
      <protection locked="0"/>
    </xf>
    <xf numFmtId="0" fontId="14" fillId="0" borderId="144" xfId="0" applyFont="1" applyBorder="1" applyAlignment="1" applyProtection="1">
      <alignment horizontal="right" vertical="center"/>
      <protection locked="0"/>
    </xf>
    <xf numFmtId="0" fontId="9" fillId="2" borderId="145" xfId="0" applyFont="1" applyFill="1" applyBorder="1" applyAlignment="1" applyProtection="1">
      <alignment horizontal="center" vertical="center" wrapText="1"/>
      <protection locked="0"/>
    </xf>
    <xf numFmtId="0" fontId="4" fillId="0" borderId="146" xfId="0" applyFont="1" applyBorder="1" applyAlignment="1">
      <alignment horizontal="center" vertical="center"/>
    </xf>
    <xf numFmtId="0" fontId="4" fillId="0" borderId="147" xfId="0" applyFont="1" applyBorder="1" applyAlignment="1">
      <alignment horizontal="center" vertical="center"/>
    </xf>
    <xf numFmtId="0" fontId="4" fillId="0" borderId="148" xfId="0" applyFont="1" applyBorder="1" applyAlignment="1">
      <alignment horizontal="center" vertical="center"/>
    </xf>
    <xf numFmtId="0" fontId="14" fillId="0" borderId="92" xfId="0" applyFont="1" applyBorder="1" applyAlignment="1" applyProtection="1">
      <alignment horizontal="right" vertical="center"/>
      <protection locked="0"/>
    </xf>
    <xf numFmtId="0" fontId="5" fillId="0" borderId="149" xfId="0" applyFont="1" applyBorder="1" applyAlignment="1" applyProtection="1">
      <alignment horizontal="center" vertical="center"/>
      <protection locked="0"/>
    </xf>
    <xf numFmtId="0" fontId="5" fillId="0" borderId="135" xfId="0" applyFont="1" applyBorder="1" applyAlignment="1" applyProtection="1">
      <alignment horizontal="left" vertical="center"/>
      <protection locked="0"/>
    </xf>
    <xf numFmtId="0" fontId="14" fillId="0" borderId="150" xfId="0" applyFont="1" applyBorder="1" applyAlignment="1" applyProtection="1">
      <alignment horizontal="right" vertical="center"/>
      <protection locked="0"/>
    </xf>
    <xf numFmtId="0" fontId="5" fillId="0" borderId="129" xfId="0" applyFont="1" applyBorder="1" applyAlignment="1" applyProtection="1">
      <alignment horizontal="center" vertical="center"/>
      <protection locked="0"/>
    </xf>
    <xf numFmtId="0" fontId="9" fillId="2" borderId="136" xfId="0" applyFont="1" applyFill="1" applyBorder="1" applyAlignment="1" applyProtection="1">
      <alignment horizontal="center" vertical="center" wrapText="1"/>
      <protection locked="0"/>
    </xf>
    <xf numFmtId="0" fontId="4" fillId="0" borderId="151" xfId="0" applyFont="1" applyBorder="1" applyAlignment="1">
      <alignment horizontal="center" vertical="center"/>
    </xf>
    <xf numFmtId="0" fontId="4" fillId="0" borderId="152" xfId="0" applyFont="1" applyBorder="1" applyAlignment="1">
      <alignment horizontal="center" vertical="center"/>
    </xf>
    <xf numFmtId="0" fontId="0" fillId="0" borderId="93" xfId="0" applyBorder="1" applyAlignment="1" applyProtection="1">
      <alignment horizontal="center" vertical="center"/>
      <protection locked="0"/>
    </xf>
    <xf numFmtId="0" fontId="15" fillId="16" borderId="94" xfId="0" applyFont="1" applyFill="1" applyBorder="1" applyAlignment="1">
      <alignment horizontal="left" vertical="center" wrapText="1"/>
    </xf>
    <xf numFmtId="0" fontId="0" fillId="16" borderId="94" xfId="0" applyFont="1" applyFill="1" applyBorder="1" applyAlignment="1">
      <alignment horizontal="left" vertical="center" wrapText="1"/>
    </xf>
    <xf numFmtId="164" fontId="16" fillId="16" borderId="95" xfId="0" applyNumberFormat="1" applyFont="1" applyFill="1" applyBorder="1" applyAlignment="1">
      <alignment horizontal="center" vertical="center" wrapText="1"/>
    </xf>
    <xf numFmtId="0" fontId="0" fillId="16" borderId="93" xfId="0" applyFont="1" applyFill="1" applyBorder="1" applyAlignment="1" applyProtection="1">
      <alignment horizontal="center" vertical="center"/>
      <protection locked="0"/>
    </xf>
    <xf numFmtId="0" fontId="3" fillId="16" borderId="94" xfId="0" applyFont="1" applyFill="1" applyBorder="1" applyAlignment="1">
      <alignment horizontal="left" vertical="center" wrapText="1"/>
    </xf>
    <xf numFmtId="0" fontId="15" fillId="0" borderId="94" xfId="0" applyFont="1" applyFill="1" applyBorder="1" applyAlignment="1" applyProtection="1">
      <alignment horizontal="left" vertical="center" wrapText="1"/>
      <protection locked="0"/>
    </xf>
    <xf numFmtId="0" fontId="0" fillId="0" borderId="94" xfId="0" applyFont="1" applyFill="1" applyBorder="1" applyAlignment="1" applyProtection="1">
      <alignment vertical="center" wrapText="1"/>
      <protection locked="0"/>
    </xf>
    <xf numFmtId="164" fontId="16" fillId="0" borderId="95" xfId="0" applyNumberFormat="1" applyFont="1" applyFill="1" applyBorder="1" applyAlignment="1">
      <alignment horizontal="center" vertical="center" wrapText="1"/>
    </xf>
    <xf numFmtId="0" fontId="5" fillId="0" borderId="67" xfId="0" applyFont="1" applyBorder="1" applyAlignment="1" applyProtection="1">
      <alignment horizontal="left" vertical="center"/>
      <protection locked="0"/>
    </xf>
    <xf numFmtId="0" fontId="5" fillId="0" borderId="90" xfId="0" applyFont="1" applyBorder="1" applyAlignment="1" applyProtection="1">
      <alignment horizontal="left" vertical="center"/>
      <protection locked="0"/>
    </xf>
    <xf numFmtId="0" fontId="5" fillId="0" borderId="135" xfId="0" applyFont="1" applyBorder="1" applyAlignment="1" applyProtection="1">
      <alignment horizontal="left" vertical="center" wrapText="1"/>
      <protection locked="0"/>
    </xf>
    <xf numFmtId="0" fontId="14" fillId="0" borderId="154" xfId="0" applyFont="1" applyBorder="1" applyAlignment="1" applyProtection="1">
      <alignment horizontal="right" vertical="center"/>
      <protection locked="0"/>
    </xf>
    <xf numFmtId="0" fontId="5" fillId="0" borderId="94" xfId="0" applyFont="1" applyBorder="1" applyAlignment="1" applyProtection="1">
      <alignment vertical="center" wrapText="1"/>
      <protection locked="0"/>
    </xf>
    <xf numFmtId="0" fontId="5" fillId="0" borderId="94" xfId="0" applyFont="1" applyBorder="1" applyAlignment="1" applyProtection="1">
      <alignment horizontal="left" vertical="center"/>
      <protection locked="0"/>
    </xf>
    <xf numFmtId="0" fontId="9" fillId="2" borderId="94" xfId="0" applyFont="1" applyFill="1" applyBorder="1" applyAlignment="1" applyProtection="1">
      <alignment horizontal="center" vertical="center" wrapText="1"/>
      <protection locked="0"/>
    </xf>
    <xf numFmtId="0" fontId="4" fillId="0" borderId="94" xfId="0" applyFont="1" applyBorder="1" applyAlignment="1">
      <alignment horizontal="center" vertical="center"/>
    </xf>
    <xf numFmtId="0" fontId="0" fillId="0" borderId="94" xfId="0" applyBorder="1" applyAlignment="1">
      <alignment wrapText="1"/>
    </xf>
    <xf numFmtId="0" fontId="5" fillId="0" borderId="119" xfId="0" applyFont="1" applyBorder="1" applyAlignment="1" applyProtection="1">
      <alignment horizontal="left" vertical="center"/>
      <protection locked="0"/>
    </xf>
    <xf numFmtId="0" fontId="9" fillId="2" borderId="119" xfId="0" applyFont="1" applyFill="1" applyBorder="1" applyAlignment="1" applyProtection="1">
      <alignment horizontal="center" vertical="center" wrapText="1"/>
      <protection locked="0"/>
    </xf>
    <xf numFmtId="0" fontId="4" fillId="0" borderId="119" xfId="0" applyFont="1" applyBorder="1" applyAlignment="1">
      <alignment horizontal="center" vertical="center"/>
    </xf>
    <xf numFmtId="0" fontId="9" fillId="2" borderId="135" xfId="0" applyFont="1" applyFill="1" applyBorder="1" applyAlignment="1" applyProtection="1">
      <alignment horizontal="center" vertical="center" wrapText="1"/>
      <protection locked="0"/>
    </xf>
    <xf numFmtId="0" fontId="4" fillId="0" borderId="135" xfId="0" applyFont="1" applyBorder="1" applyAlignment="1">
      <alignment horizontal="center" vertical="center"/>
    </xf>
    <xf numFmtId="0" fontId="5" fillId="0" borderId="119" xfId="0" applyFont="1" applyBorder="1" applyAlignment="1" applyProtection="1">
      <alignment horizontal="left" vertical="center" wrapText="1"/>
      <protection locked="0"/>
    </xf>
    <xf numFmtId="0" fontId="15" fillId="0" borderId="94" xfId="0" applyFont="1" applyBorder="1" applyAlignment="1" applyProtection="1">
      <alignment horizontal="center" vertical="center" wrapText="1" shrinkToFit="1"/>
      <protection locked="0"/>
    </xf>
    <xf numFmtId="0" fontId="4" fillId="0" borderId="94" xfId="0" applyFont="1" applyBorder="1" applyAlignment="1" applyProtection="1">
      <alignment vertical="center"/>
      <protection locked="0"/>
    </xf>
    <xf numFmtId="0" fontId="3" fillId="0" borderId="93" xfId="0" applyFont="1" applyBorder="1" applyAlignment="1" applyProtection="1">
      <alignment horizontal="center" vertical="center"/>
      <protection locked="0"/>
    </xf>
    <xf numFmtId="0" fontId="5" fillId="0" borderId="108" xfId="0" applyFont="1" applyBorder="1" applyAlignment="1" applyProtection="1">
      <alignment horizontal="left" vertical="center" wrapText="1"/>
      <protection locked="0"/>
    </xf>
    <xf numFmtId="0" fontId="5" fillId="0" borderId="47" xfId="0" applyFont="1" applyBorder="1" applyAlignment="1" applyProtection="1">
      <alignment horizontal="left" vertical="center" wrapText="1"/>
      <protection locked="0"/>
    </xf>
    <xf numFmtId="0" fontId="4" fillId="0" borderId="155" xfId="0" applyFont="1" applyBorder="1" applyAlignment="1">
      <alignment horizontal="center" vertical="center"/>
    </xf>
    <xf numFmtId="0" fontId="4" fillId="0" borderId="156" xfId="0" applyFont="1" applyBorder="1" applyAlignment="1">
      <alignment horizontal="center" vertical="center"/>
    </xf>
    <xf numFmtId="0" fontId="4" fillId="0" borderId="157" xfId="0" applyFont="1" applyBorder="1" applyAlignment="1">
      <alignment horizontal="center" vertical="center"/>
    </xf>
    <xf numFmtId="0" fontId="4" fillId="0" borderId="158" xfId="0" applyFont="1" applyBorder="1" applyAlignment="1">
      <alignment horizontal="center" vertical="center"/>
    </xf>
    <xf numFmtId="0" fontId="4" fillId="0" borderId="159" xfId="0" applyFont="1" applyBorder="1" applyAlignment="1">
      <alignment horizontal="center" vertical="center"/>
    </xf>
    <xf numFmtId="0" fontId="5" fillId="0" borderId="153" xfId="0" applyFont="1" applyBorder="1" applyAlignment="1" applyProtection="1">
      <alignment horizontal="left" vertical="center"/>
      <protection locked="0"/>
    </xf>
    <xf numFmtId="0" fontId="15" fillId="17" borderId="94" xfId="0" applyFont="1" applyFill="1" applyBorder="1" applyAlignment="1">
      <alignment horizontal="left" vertical="center" wrapText="1"/>
    </xf>
    <xf numFmtId="0" fontId="0" fillId="17" borderId="94" xfId="0" applyFont="1" applyFill="1" applyBorder="1" applyAlignment="1">
      <alignment horizontal="left" vertical="center" wrapText="1"/>
    </xf>
    <xf numFmtId="164" fontId="16" fillId="17" borderId="95" xfId="0" applyNumberFormat="1" applyFont="1" applyFill="1" applyBorder="1" applyAlignment="1">
      <alignment horizontal="center" vertical="center" wrapText="1"/>
    </xf>
    <xf numFmtId="0" fontId="0" fillId="17" borderId="94" xfId="0" applyFill="1" applyBorder="1" applyAlignment="1">
      <alignment horizontal="left" vertical="center" wrapText="1"/>
    </xf>
    <xf numFmtId="0" fontId="15" fillId="17" borderId="94" xfId="0" applyFont="1" applyFill="1" applyBorder="1" applyAlignment="1" applyProtection="1">
      <alignment horizontal="left" vertical="center" wrapText="1"/>
      <protection locked="0"/>
    </xf>
    <xf numFmtId="0" fontId="0" fillId="17" borderId="94" xfId="0" applyFont="1" applyFill="1" applyBorder="1" applyAlignment="1" applyProtection="1">
      <alignment vertical="center" wrapText="1"/>
      <protection locked="0"/>
    </xf>
    <xf numFmtId="0" fontId="3" fillId="0" borderId="94" xfId="0" applyFont="1" applyBorder="1" applyAlignment="1" applyProtection="1">
      <alignment vertical="center"/>
      <protection locked="0"/>
    </xf>
    <xf numFmtId="0" fontId="4" fillId="18" borderId="14" xfId="0" applyFont="1" applyFill="1" applyBorder="1" applyAlignment="1">
      <alignment horizontal="center" vertical="center"/>
    </xf>
    <xf numFmtId="0" fontId="5" fillId="0" borderId="157" xfId="0" applyFont="1" applyBorder="1" applyAlignment="1" applyProtection="1">
      <alignment vertical="center" wrapText="1"/>
      <protection locked="0"/>
    </xf>
    <xf numFmtId="0" fontId="14" fillId="0" borderId="161" xfId="0" applyFont="1" applyBorder="1" applyAlignment="1" applyProtection="1">
      <alignment horizontal="right" vertical="center"/>
      <protection locked="0"/>
    </xf>
    <xf numFmtId="0" fontId="5" fillId="0" borderId="162" xfId="0" applyFont="1" applyBorder="1" applyAlignment="1" applyProtection="1">
      <alignment horizontal="center" vertical="center"/>
      <protection locked="0"/>
    </xf>
    <xf numFmtId="0" fontId="9" fillId="2" borderId="163" xfId="0" applyFont="1" applyFill="1" applyBorder="1" applyAlignment="1" applyProtection="1">
      <alignment horizontal="center" vertical="center" wrapText="1"/>
      <protection locked="0"/>
    </xf>
    <xf numFmtId="0" fontId="4" fillId="0" borderId="164" xfId="0" applyFont="1" applyBorder="1" applyAlignment="1">
      <alignment horizontal="center" vertical="center"/>
    </xf>
    <xf numFmtId="0" fontId="4" fillId="0" borderId="165" xfId="0" applyFont="1" applyBorder="1" applyAlignment="1">
      <alignment horizontal="center" vertical="center"/>
    </xf>
    <xf numFmtId="0" fontId="4" fillId="0" borderId="166" xfId="0" applyFont="1" applyBorder="1" applyAlignment="1">
      <alignment horizontal="center" vertical="center"/>
    </xf>
    <xf numFmtId="0" fontId="5" fillId="0" borderId="45" xfId="0" applyFont="1" applyBorder="1" applyAlignment="1" applyProtection="1">
      <alignment horizontal="left" vertical="center" wrapText="1"/>
      <protection locked="0"/>
    </xf>
    <xf numFmtId="0" fontId="5" fillId="0" borderId="160" xfId="0" applyFont="1" applyBorder="1" applyAlignment="1" applyProtection="1">
      <alignment horizontal="left" vertical="center" wrapText="1"/>
      <protection locked="0"/>
    </xf>
    <xf numFmtId="0" fontId="5" fillId="0" borderId="101" xfId="0" applyFont="1" applyBorder="1" applyAlignment="1" applyProtection="1">
      <alignment horizontal="left" vertical="center" wrapText="1"/>
      <protection locked="0"/>
    </xf>
    <xf numFmtId="0" fontId="5" fillId="0" borderId="46" xfId="0" applyFont="1" applyBorder="1" applyAlignment="1" applyProtection="1">
      <alignment horizontal="left" vertical="center" wrapText="1"/>
      <protection locked="0"/>
    </xf>
    <xf numFmtId="0" fontId="5" fillId="0" borderId="157" xfId="0" applyFont="1" applyBorder="1" applyAlignment="1" applyProtection="1">
      <alignment horizontal="center" vertical="center" wrapText="1"/>
      <protection locked="0"/>
    </xf>
    <xf numFmtId="0" fontId="5" fillId="0" borderId="168" xfId="0" applyFont="1" applyBorder="1" applyAlignment="1" applyProtection="1">
      <alignment horizontal="left" vertical="center" wrapText="1"/>
      <protection locked="0"/>
    </xf>
    <xf numFmtId="0" fontId="14" fillId="0" borderId="169" xfId="0" applyFont="1" applyBorder="1" applyAlignment="1" applyProtection="1">
      <alignment horizontal="right" vertical="center"/>
      <protection locked="0"/>
    </xf>
    <xf numFmtId="0" fontId="5" fillId="0" borderId="167" xfId="0" applyFont="1" applyBorder="1" applyAlignment="1" applyProtection="1">
      <alignment horizontal="center" vertical="center"/>
      <protection locked="0"/>
    </xf>
    <xf numFmtId="0" fontId="9" fillId="2" borderId="170" xfId="0" applyFont="1" applyFill="1" applyBorder="1" applyAlignment="1" applyProtection="1">
      <alignment horizontal="center" vertical="center" wrapText="1"/>
      <protection locked="0"/>
    </xf>
    <xf numFmtId="0" fontId="4" fillId="0" borderId="171" xfId="0" applyFont="1" applyBorder="1" applyAlignment="1">
      <alignment horizontal="center" vertical="center"/>
    </xf>
    <xf numFmtId="0" fontId="4" fillId="0" borderId="172" xfId="0" applyFont="1" applyBorder="1" applyAlignment="1">
      <alignment horizontal="center" vertical="center"/>
    </xf>
    <xf numFmtId="0" fontId="4" fillId="0" borderId="173" xfId="0" applyFont="1" applyBorder="1" applyAlignment="1">
      <alignment horizontal="center" vertical="center"/>
    </xf>
    <xf numFmtId="0" fontId="5" fillId="0" borderId="160" xfId="0" applyFont="1" applyBorder="1" applyAlignment="1" applyProtection="1">
      <alignment vertical="center"/>
      <protection locked="0"/>
    </xf>
    <xf numFmtId="0" fontId="0" fillId="0" borderId="94" xfId="0" applyBorder="1" applyAlignment="1" applyProtection="1">
      <alignment vertical="center"/>
      <protection locked="0"/>
    </xf>
    <xf numFmtId="0" fontId="30" fillId="0" borderId="0" xfId="0" applyFont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6" fillId="0" borderId="68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6" fillId="0" borderId="78" xfId="0" applyFont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0" fontId="6" fillId="0" borderId="80" xfId="0" applyFont="1" applyBorder="1" applyAlignment="1">
      <alignment horizontal="center" vertical="center"/>
    </xf>
    <xf numFmtId="168" fontId="6" fillId="0" borderId="27" xfId="0" applyNumberFormat="1" applyFont="1" applyBorder="1" applyAlignment="1">
      <alignment horizontal="center" vertical="center"/>
    </xf>
    <xf numFmtId="168" fontId="6" fillId="0" borderId="74" xfId="0" applyNumberFormat="1" applyFont="1" applyBorder="1" applyAlignment="1">
      <alignment horizontal="center" vertical="center"/>
    </xf>
    <xf numFmtId="168" fontId="6" fillId="0" borderId="75" xfId="0" applyNumberFormat="1" applyFont="1" applyBorder="1" applyAlignment="1">
      <alignment horizontal="center" vertical="center"/>
    </xf>
    <xf numFmtId="168" fontId="6" fillId="0" borderId="76" xfId="0" applyNumberFormat="1" applyFont="1" applyBorder="1" applyAlignment="1">
      <alignment horizontal="center" vertical="center"/>
    </xf>
    <xf numFmtId="168" fontId="6" fillId="0" borderId="77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6" fillId="0" borderId="72" xfId="0" applyFont="1" applyBorder="1" applyAlignment="1">
      <alignment horizontal="center" vertical="center" wrapText="1"/>
    </xf>
    <xf numFmtId="0" fontId="6" fillId="0" borderId="73" xfId="0" applyFont="1" applyBorder="1" applyAlignment="1">
      <alignment horizontal="center" vertical="center" wrapText="1"/>
    </xf>
    <xf numFmtId="0" fontId="6" fillId="0" borderId="81" xfId="0" applyFont="1" applyBorder="1" applyAlignment="1">
      <alignment horizontal="center" vertical="center" wrapText="1"/>
    </xf>
    <xf numFmtId="0" fontId="6" fillId="0" borderId="8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12" fillId="0" borderId="84" xfId="0" applyFont="1" applyBorder="1" applyAlignment="1">
      <alignment horizontal="center" vertical="center"/>
    </xf>
    <xf numFmtId="0" fontId="12" fillId="0" borderId="85" xfId="0" applyFont="1" applyBorder="1" applyAlignment="1">
      <alignment horizontal="center" vertical="center"/>
    </xf>
    <xf numFmtId="0" fontId="12" fillId="0" borderId="86" xfId="0" applyFont="1" applyBorder="1" applyAlignment="1">
      <alignment horizontal="center" vertical="center"/>
    </xf>
    <xf numFmtId="0" fontId="15" fillId="0" borderId="84" xfId="0" applyFont="1" applyBorder="1" applyAlignment="1" applyProtection="1">
      <alignment horizontal="center" vertical="center" wrapText="1"/>
    </xf>
    <xf numFmtId="0" fontId="15" fillId="0" borderId="85" xfId="0" applyFont="1" applyBorder="1" applyAlignment="1" applyProtection="1">
      <alignment horizontal="center" vertical="center" wrapText="1"/>
    </xf>
    <xf numFmtId="0" fontId="15" fillId="0" borderId="86" xfId="0" applyFont="1" applyBorder="1" applyAlignment="1" applyProtection="1">
      <alignment horizontal="center" vertical="center" wrapText="1"/>
    </xf>
    <xf numFmtId="0" fontId="5" fillId="0" borderId="107" xfId="0" applyFont="1" applyBorder="1" applyAlignment="1" applyProtection="1">
      <alignment horizontal="center" vertical="center" wrapText="1"/>
      <protection locked="0"/>
    </xf>
    <xf numFmtId="0" fontId="5" fillId="0" borderId="103" xfId="0" applyFont="1" applyBorder="1" applyAlignment="1" applyProtection="1">
      <alignment horizontal="center" vertical="center" wrapText="1"/>
      <protection locked="0"/>
    </xf>
    <xf numFmtId="0" fontId="5" fillId="0" borderId="90" xfId="0" applyFont="1" applyBorder="1" applyAlignment="1" applyProtection="1">
      <alignment horizontal="center" vertical="center" wrapText="1"/>
      <protection locked="0"/>
    </xf>
    <xf numFmtId="0" fontId="5" fillId="0" borderId="67" xfId="0" applyFont="1" applyBorder="1" applyAlignment="1" applyProtection="1">
      <alignment horizontal="center" vertical="center" wrapText="1"/>
      <protection locked="0"/>
    </xf>
    <xf numFmtId="0" fontId="5" fillId="0" borderId="105" xfId="0" applyFont="1" applyBorder="1" applyAlignment="1" applyProtection="1">
      <alignment horizontal="center" vertical="center" wrapText="1"/>
      <protection locked="0"/>
    </xf>
    <xf numFmtId="169" fontId="22" fillId="5" borderId="83" xfId="0" applyNumberFormat="1" applyFont="1" applyFill="1" applyBorder="1" applyAlignment="1" applyProtection="1">
      <alignment horizontal="center" vertical="center" textRotation="90"/>
    </xf>
    <xf numFmtId="169" fontId="22" fillId="5" borderId="88" xfId="0" applyNumberFormat="1" applyFont="1" applyFill="1" applyBorder="1" applyAlignment="1" applyProtection="1">
      <alignment horizontal="center" vertical="center" textRotation="90"/>
    </xf>
    <xf numFmtId="0" fontId="9" fillId="0" borderId="66" xfId="0" applyFont="1" applyBorder="1" applyAlignment="1" applyProtection="1">
      <alignment horizontal="center" vertical="center" wrapText="1"/>
    </xf>
    <xf numFmtId="0" fontId="9" fillId="0" borderId="89" xfId="0" applyFont="1" applyBorder="1" applyAlignment="1" applyProtection="1">
      <alignment horizontal="center" vertical="center" wrapText="1"/>
    </xf>
    <xf numFmtId="0" fontId="9" fillId="0" borderId="67" xfId="0" applyFont="1" applyBorder="1" applyAlignment="1" applyProtection="1">
      <alignment horizontal="center" vertical="center" wrapText="1"/>
    </xf>
    <xf numFmtId="0" fontId="9" fillId="0" borderId="90" xfId="0" applyFont="1" applyBorder="1" applyAlignment="1" applyProtection="1">
      <alignment horizontal="center" vertical="center" wrapText="1"/>
    </xf>
    <xf numFmtId="0" fontId="24" fillId="5" borderId="58" xfId="0" applyFont="1" applyFill="1" applyBorder="1" applyAlignment="1" applyProtection="1">
      <alignment horizontal="center" vertical="center" textRotation="90" wrapText="1"/>
    </xf>
    <xf numFmtId="0" fontId="24" fillId="5" borderId="35" xfId="0" applyFont="1" applyFill="1" applyBorder="1" applyAlignment="1" applyProtection="1">
      <alignment horizontal="center" vertical="center" textRotation="90" wrapText="1"/>
    </xf>
    <xf numFmtId="169" fontId="22" fillId="5" borderId="67" xfId="0" applyNumberFormat="1" applyFont="1" applyFill="1" applyBorder="1" applyAlignment="1" applyProtection="1">
      <alignment horizontal="center" vertical="center" textRotation="90"/>
    </xf>
    <xf numFmtId="169" fontId="22" fillId="5" borderId="90" xfId="0" applyNumberFormat="1" applyFont="1" applyFill="1" applyBorder="1" applyAlignment="1" applyProtection="1">
      <alignment horizontal="center" vertical="center" textRotation="90"/>
    </xf>
    <xf numFmtId="169" fontId="22" fillId="5" borderId="87" xfId="0" applyNumberFormat="1" applyFont="1" applyFill="1" applyBorder="1" applyAlignment="1" applyProtection="1">
      <alignment horizontal="center" vertical="center" textRotation="90"/>
    </xf>
    <xf numFmtId="169" fontId="22" fillId="5" borderId="91" xfId="0" applyNumberFormat="1" applyFont="1" applyFill="1" applyBorder="1" applyAlignment="1" applyProtection="1">
      <alignment horizontal="center" vertical="center" textRotation="90"/>
    </xf>
    <xf numFmtId="0" fontId="9" fillId="0" borderId="87" xfId="0" applyFont="1" applyBorder="1" applyAlignment="1" applyProtection="1">
      <alignment horizontal="center" vertical="center" wrapText="1"/>
    </xf>
    <xf numFmtId="0" fontId="9" fillId="0" borderId="91" xfId="0" applyFont="1" applyBorder="1" applyAlignment="1" applyProtection="1">
      <alignment horizontal="center" vertical="center" wrapText="1"/>
    </xf>
    <xf numFmtId="0" fontId="9" fillId="0" borderId="83" xfId="0" applyFont="1" applyBorder="1" applyAlignment="1" applyProtection="1">
      <alignment horizontal="center" vertical="center" wrapText="1"/>
    </xf>
    <xf numFmtId="0" fontId="9" fillId="0" borderId="88" xfId="0" applyFont="1" applyBorder="1" applyAlignment="1" applyProtection="1">
      <alignment horizontal="center" vertical="center" wrapText="1"/>
    </xf>
    <xf numFmtId="165" fontId="9" fillId="3" borderId="78" xfId="0" applyNumberFormat="1" applyFont="1" applyFill="1" applyBorder="1" applyAlignment="1" applyProtection="1">
      <alignment horizontal="center" vertical="center"/>
    </xf>
    <xf numFmtId="165" fontId="9" fillId="3" borderId="79" xfId="0" applyNumberFormat="1" applyFont="1" applyFill="1" applyBorder="1" applyAlignment="1" applyProtection="1">
      <alignment horizontal="center" vertical="center"/>
    </xf>
    <xf numFmtId="165" fontId="9" fillId="3" borderId="80" xfId="0" applyNumberFormat="1" applyFont="1" applyFill="1" applyBorder="1" applyAlignment="1" applyProtection="1">
      <alignment horizontal="center" vertical="center"/>
    </xf>
    <xf numFmtId="0" fontId="9" fillId="0" borderId="78" xfId="0" applyFont="1" applyBorder="1" applyAlignment="1" applyProtection="1">
      <alignment horizontal="right" vertical="center"/>
    </xf>
    <xf numFmtId="0" fontId="9" fillId="0" borderId="79" xfId="0" applyFont="1" applyBorder="1" applyAlignment="1" applyProtection="1">
      <alignment horizontal="right" vertical="center"/>
    </xf>
    <xf numFmtId="0" fontId="9" fillId="0" borderId="80" xfId="0" applyFont="1" applyBorder="1" applyAlignment="1" applyProtection="1">
      <alignment horizontal="right" vertical="center"/>
    </xf>
    <xf numFmtId="0" fontId="9" fillId="0" borderId="28" xfId="0" applyFont="1" applyBorder="1" applyAlignment="1" applyProtection="1">
      <alignment horizontal="right" vertical="center"/>
    </xf>
    <xf numFmtId="0" fontId="9" fillId="0" borderId="71" xfId="0" applyFont="1" applyBorder="1" applyAlignment="1" applyProtection="1">
      <alignment horizontal="right" vertical="center"/>
    </xf>
    <xf numFmtId="0" fontId="9" fillId="0" borderId="70" xfId="0" applyFont="1" applyBorder="1" applyAlignment="1" applyProtection="1">
      <alignment horizontal="right" vertical="center"/>
    </xf>
    <xf numFmtId="0" fontId="5" fillId="0" borderId="94" xfId="0" applyFont="1" applyBorder="1" applyAlignment="1" applyProtection="1">
      <alignment horizontal="center" vertical="center" wrapText="1"/>
      <protection locked="0"/>
    </xf>
    <xf numFmtId="0" fontId="0" fillId="0" borderId="94" xfId="0" applyBorder="1"/>
    <xf numFmtId="0" fontId="9" fillId="0" borderId="137" xfId="0" applyFont="1" applyBorder="1" applyAlignment="1" applyProtection="1">
      <alignment horizontal="right" vertical="center"/>
    </xf>
    <xf numFmtId="0" fontId="9" fillId="0" borderId="138" xfId="0" applyFont="1" applyBorder="1" applyAlignment="1" applyProtection="1">
      <alignment horizontal="right" vertical="center"/>
    </xf>
    <xf numFmtId="0" fontId="9" fillId="0" borderId="139" xfId="0" applyFont="1" applyBorder="1" applyAlignment="1" applyProtection="1">
      <alignment horizontal="right" vertical="center"/>
    </xf>
    <xf numFmtId="0" fontId="5" fillId="0" borderId="72" xfId="0" applyFont="1" applyBorder="1" applyAlignment="1" applyProtection="1">
      <alignment horizontal="center" vertical="center" wrapText="1"/>
      <protection locked="0"/>
    </xf>
    <xf numFmtId="0" fontId="5" fillId="0" borderId="73" xfId="0" applyFont="1" applyBorder="1" applyAlignment="1" applyProtection="1">
      <alignment horizontal="center" vertical="center" wrapText="1"/>
      <protection locked="0"/>
    </xf>
    <xf numFmtId="0" fontId="5" fillId="0" borderId="143" xfId="0" applyFont="1" applyBorder="1" applyAlignment="1" applyProtection="1">
      <alignment horizontal="center" vertical="center" wrapText="1"/>
      <protection locked="0"/>
    </xf>
    <xf numFmtId="0" fontId="5" fillId="0" borderId="153" xfId="0" applyFont="1" applyBorder="1" applyAlignment="1" applyProtection="1">
      <alignment horizontal="center" vertical="center" wrapText="1"/>
      <protection locked="0"/>
    </xf>
    <xf numFmtId="0" fontId="5" fillId="0" borderId="174" xfId="0" applyFont="1" applyBorder="1" applyAlignment="1" applyProtection="1">
      <alignment horizontal="center" vertical="center" wrapText="1"/>
      <protection locked="0"/>
    </xf>
    <xf numFmtId="0" fontId="5" fillId="0" borderId="101" xfId="0" applyFont="1" applyBorder="1" applyAlignment="1" applyProtection="1">
      <alignment horizontal="center" vertical="center" wrapText="1"/>
      <protection locked="0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229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FF3C4"/>
      <color rgb="FFAEF0B4"/>
      <color rgb="FF8AEA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AU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0.0630034878190564"/>
          <c:y val="0.037320832777258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"/>
          <c:y val="0.189410871833792"/>
          <c:w val="0.757015800877239"/>
          <c:h val="0.614617103094673"/>
        </c:manualLayout>
      </c:layout>
      <c:areaChart>
        <c:grouping val="stacked"/>
        <c:varyColors val="0"/>
        <c:ser>
          <c:idx val="2"/>
          <c:order val="2"/>
          <c:tx>
            <c:strRef>
              <c:f>'1st Sprint'!$O$17</c:f>
              <c:strCache>
                <c:ptCount val="1"/>
                <c:pt idx="0">
                  <c:v>Domain</c:v>
                </c:pt>
              </c:strCache>
            </c:strRef>
          </c:tx>
          <c:spPr>
            <a:solidFill>
              <a:srgbClr val="000090"/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Sprint'!$P$17:$W$17</c:f>
              <c:numCache>
                <c:formatCode>General</c:formatCode>
                <c:ptCount val="8"/>
                <c:pt idx="0" formatCode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9.0</c:v>
                </c:pt>
                <c:pt idx="5">
                  <c:v>6.0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'1st Sprint'!$O$18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3366FF"/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Sprint'!$P$18:$W$18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'1st Sprint'!$O$19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rgbClr val="660066"/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Sprint'!$P$19:$W$19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'1st Sprint'!$O$20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FF6600"/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Sprint'!$P$20:$W$20</c:f>
              <c:numCache>
                <c:formatCode>General</c:formatCode>
                <c:ptCount val="8"/>
                <c:pt idx="0" formatCode="0">
                  <c:v>96.0</c:v>
                </c:pt>
                <c:pt idx="1">
                  <c:v>96.0</c:v>
                </c:pt>
                <c:pt idx="2">
                  <c:v>96.0</c:v>
                </c:pt>
                <c:pt idx="3">
                  <c:v>96.0</c:v>
                </c:pt>
                <c:pt idx="4">
                  <c:v>94.0</c:v>
                </c:pt>
                <c:pt idx="5">
                  <c:v>96.0</c:v>
                </c:pt>
                <c:pt idx="6">
                  <c:v>68.0</c:v>
                </c:pt>
                <c:pt idx="7">
                  <c:v>29.0</c:v>
                </c:pt>
              </c:numCache>
            </c:numRef>
          </c:val>
        </c:ser>
        <c:ser>
          <c:idx val="6"/>
          <c:order val="6"/>
          <c:tx>
            <c:strRef>
              <c:f>'1st Sprint'!$O$21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Sprint'!$P$21:$W$21</c:f>
              <c:numCache>
                <c:formatCode>General</c:formatCode>
                <c:ptCount val="8"/>
                <c:pt idx="0" formatCode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</c:numCache>
            </c:numRef>
          </c:val>
        </c:ser>
        <c:ser>
          <c:idx val="7"/>
          <c:order val="7"/>
          <c:tx>
            <c:strRef>
              <c:f>'1st Sprint'!$O$22</c:f>
              <c:strCache>
                <c:ptCount val="1"/>
                <c:pt idx="0">
                  <c:v>Bug-Fix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Sprint'!$P$22:$W$22</c:f>
              <c:numCache>
                <c:formatCode>General</c:formatCode>
                <c:ptCount val="8"/>
                <c:pt idx="0" formatCode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5.0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190008"/>
        <c:axId val="-2134182312"/>
      </c:areaChart>
      <c:lineChart>
        <c:grouping val="standard"/>
        <c:varyColors val="0"/>
        <c:ser>
          <c:idx val="0"/>
          <c:order val="0"/>
          <c:tx>
            <c:strRef>
              <c:f>'1st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Sprint'!$P$15:$W$15</c:f>
              <c:numCache>
                <c:formatCode>0</c:formatCode>
                <c:ptCount val="8"/>
                <c:pt idx="0">
                  <c:v>118.0</c:v>
                </c:pt>
                <c:pt idx="1">
                  <c:v>101.1428571428571</c:v>
                </c:pt>
                <c:pt idx="2">
                  <c:v>84.28571428571427</c:v>
                </c:pt>
                <c:pt idx="3">
                  <c:v>67.42857142857142</c:v>
                </c:pt>
                <c:pt idx="4">
                  <c:v>50.57142857142856</c:v>
                </c:pt>
                <c:pt idx="5">
                  <c:v>33.71428571428569</c:v>
                </c:pt>
                <c:pt idx="6">
                  <c:v>16.85714285714284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'1st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Sprint'!$P$16:$W$16</c:f>
              <c:numCache>
                <c:formatCode>General</c:formatCode>
                <c:ptCount val="8"/>
                <c:pt idx="0" formatCode="0">
                  <c:v>118.0</c:v>
                </c:pt>
                <c:pt idx="1">
                  <c:v>118.0</c:v>
                </c:pt>
                <c:pt idx="2">
                  <c:v>118.0</c:v>
                </c:pt>
                <c:pt idx="3">
                  <c:v>117.0</c:v>
                </c:pt>
                <c:pt idx="4">
                  <c:v>110.0</c:v>
                </c:pt>
                <c:pt idx="5">
                  <c:v>108.0</c:v>
                </c:pt>
                <c:pt idx="6">
                  <c:v>72.0</c:v>
                </c:pt>
                <c:pt idx="7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190008"/>
        <c:axId val="-2134182312"/>
      </c:lineChart>
      <c:catAx>
        <c:axId val="-213419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AU"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6"/>
              <c:y val="0.842631789670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AU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182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182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n-AU"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0.00774612904930509"/>
              <c:y val="0.1736710930201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190008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8"/>
          <c:y val="0.0335743360469772"/>
          <c:w val="0.264440099349998"/>
          <c:h val="0.3173481916455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AU"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AU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0.0630034878190564"/>
          <c:y val="0.037320832777258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"/>
          <c:y val="0.189410871833792"/>
          <c:w val="0.757015800877239"/>
          <c:h val="0.614617103094673"/>
        </c:manualLayout>
      </c:layout>
      <c:areaChart>
        <c:grouping val="stacked"/>
        <c:varyColors val="0"/>
        <c:ser>
          <c:idx val="2"/>
          <c:order val="2"/>
          <c:tx>
            <c:strRef>
              <c:f>'2nd Sprint'!$O$17</c:f>
              <c:strCache>
                <c:ptCount val="1"/>
                <c:pt idx="0">
                  <c:v>Domain</c:v>
                </c:pt>
              </c:strCache>
            </c:strRef>
          </c:tx>
          <c:spPr>
            <a:solidFill>
              <a:srgbClr val="000090"/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Sprint'!$P$17:$W$17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'2nd Sprint'!$O$18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3366FF"/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Sprint'!$P$18:$W$18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'2nd Sprint'!$O$19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rgbClr val="660066"/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Sprint'!$P$19:$W$19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'2nd Sprint'!$O$20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FF6600"/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Sprint'!$P$20:$W$20</c:f>
              <c:numCache>
                <c:formatCode>General</c:formatCode>
                <c:ptCount val="8"/>
                <c:pt idx="0" formatCode="0">
                  <c:v>97.0</c:v>
                </c:pt>
                <c:pt idx="1">
                  <c:v>64.0</c:v>
                </c:pt>
                <c:pt idx="2">
                  <c:v>61.0</c:v>
                </c:pt>
                <c:pt idx="3">
                  <c:v>44.0</c:v>
                </c:pt>
                <c:pt idx="4">
                  <c:v>36.0</c:v>
                </c:pt>
                <c:pt idx="5">
                  <c:v>27.0</c:v>
                </c:pt>
                <c:pt idx="6">
                  <c:v>17.0</c:v>
                </c:pt>
                <c:pt idx="7">
                  <c:v>6.0</c:v>
                </c:pt>
              </c:numCache>
            </c:numRef>
          </c:val>
        </c:ser>
        <c:ser>
          <c:idx val="6"/>
          <c:order val="6"/>
          <c:tx>
            <c:strRef>
              <c:f>'2nd Sprint'!$O$21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Sprint'!$P$21:$W$21</c:f>
              <c:numCache>
                <c:formatCode>General</c:formatCode>
                <c:ptCount val="8"/>
                <c:pt idx="0" formatCode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5.0</c:v>
                </c:pt>
                <c:pt idx="7">
                  <c:v>2.0</c:v>
                </c:pt>
              </c:numCache>
            </c:numRef>
          </c:val>
        </c:ser>
        <c:ser>
          <c:idx val="7"/>
          <c:order val="7"/>
          <c:tx>
            <c:strRef>
              <c:f>'2nd Sprint'!$O$22</c:f>
              <c:strCache>
                <c:ptCount val="1"/>
                <c:pt idx="0">
                  <c:v>Bug-Fix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Sprint'!$P$22:$W$22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827224"/>
        <c:axId val="-2131819368"/>
      </c:areaChart>
      <c:lineChart>
        <c:grouping val="standard"/>
        <c:varyColors val="0"/>
        <c:ser>
          <c:idx val="0"/>
          <c:order val="0"/>
          <c:tx>
            <c:strRef>
              <c:f>'2nd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Sprint'!$P$15:$W$15</c:f>
              <c:numCache>
                <c:formatCode>0</c:formatCode>
                <c:ptCount val="8"/>
                <c:pt idx="0">
                  <c:v>106.0</c:v>
                </c:pt>
                <c:pt idx="1">
                  <c:v>90.85714285714286</c:v>
                </c:pt>
                <c:pt idx="2">
                  <c:v>75.71428571428572</c:v>
                </c:pt>
                <c:pt idx="3">
                  <c:v>60.57142857142858</c:v>
                </c:pt>
                <c:pt idx="4">
                  <c:v>45.42857142857144</c:v>
                </c:pt>
                <c:pt idx="5">
                  <c:v>30.2857142857143</c:v>
                </c:pt>
                <c:pt idx="6">
                  <c:v>15.14285714285716</c:v>
                </c:pt>
                <c:pt idx="7">
                  <c:v>1.77635683940025E-14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'2nd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Sprint'!$P$16:$W$16</c:f>
              <c:numCache>
                <c:formatCode>General</c:formatCode>
                <c:ptCount val="8"/>
                <c:pt idx="0" formatCode="0">
                  <c:v>106.0</c:v>
                </c:pt>
                <c:pt idx="1">
                  <c:v>73.0</c:v>
                </c:pt>
                <c:pt idx="2">
                  <c:v>70.0</c:v>
                </c:pt>
                <c:pt idx="3">
                  <c:v>53.0</c:v>
                </c:pt>
                <c:pt idx="4">
                  <c:v>45.0</c:v>
                </c:pt>
                <c:pt idx="5">
                  <c:v>36.0</c:v>
                </c:pt>
                <c:pt idx="6">
                  <c:v>22.0</c:v>
                </c:pt>
                <c:pt idx="7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27224"/>
        <c:axId val="-2131819368"/>
      </c:lineChart>
      <c:catAx>
        <c:axId val="-213182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AU"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6"/>
              <c:y val="0.842631789670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AU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819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1819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n-AU"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0.00774612904930509"/>
              <c:y val="0.1736710930201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827224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8"/>
          <c:y val="0.0335743360469772"/>
          <c:w val="0.264440099349998"/>
          <c:h val="0.3173481916455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AU"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AU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0.0630034878190564"/>
          <c:y val="0.037320832777258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"/>
          <c:y val="0.189410871833792"/>
          <c:w val="0.757015800877239"/>
          <c:h val="0.614617103094673"/>
        </c:manualLayout>
      </c:layout>
      <c:areaChart>
        <c:grouping val="stacked"/>
        <c:varyColors val="0"/>
        <c:ser>
          <c:idx val="2"/>
          <c:order val="2"/>
          <c:tx>
            <c:strRef>
              <c:f>'3rd Sprint'!$O$17</c:f>
              <c:strCache>
                <c:ptCount val="1"/>
                <c:pt idx="0">
                  <c:v>Domain</c:v>
                </c:pt>
              </c:strCache>
            </c:strRef>
          </c:tx>
          <c:spPr>
            <a:solidFill>
              <a:srgbClr val="000090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Sprint'!$P$17:$W$17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'3rd Sprint'!$O$18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3366FF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Sprint'!$P$18:$W$18</c:f>
              <c:numCache>
                <c:formatCode>General</c:formatCode>
                <c:ptCount val="8"/>
                <c:pt idx="0" formatCode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'3rd Sprint'!$O$19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rgbClr val="660066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Sprint'!$P$19:$W$19</c:f>
              <c:numCache>
                <c:formatCode>General</c:formatCode>
                <c:ptCount val="8"/>
                <c:pt idx="0" formatCode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'3rd Sprint'!$O$20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FF6600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Sprint'!$P$20:$W$20</c:f>
              <c:numCache>
                <c:formatCode>General</c:formatCode>
                <c:ptCount val="8"/>
                <c:pt idx="0" formatCode="0">
                  <c:v>66.0</c:v>
                </c:pt>
                <c:pt idx="1">
                  <c:v>60.0</c:v>
                </c:pt>
                <c:pt idx="2">
                  <c:v>54.0</c:v>
                </c:pt>
                <c:pt idx="3">
                  <c:v>34.0</c:v>
                </c:pt>
                <c:pt idx="4">
                  <c:v>37.0</c:v>
                </c:pt>
                <c:pt idx="5">
                  <c:v>20.0</c:v>
                </c:pt>
                <c:pt idx="6">
                  <c:v>3.0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'3rd Sprint'!$O$21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Sprint'!$P$21:$W$21</c:f>
              <c:numCache>
                <c:formatCode>General</c:formatCode>
                <c:ptCount val="8"/>
                <c:pt idx="0" formatCode="0">
                  <c:v>34.0</c:v>
                </c:pt>
                <c:pt idx="1">
                  <c:v>36.0</c:v>
                </c:pt>
                <c:pt idx="2">
                  <c:v>27.0</c:v>
                </c:pt>
                <c:pt idx="3">
                  <c:v>29.0</c:v>
                </c:pt>
                <c:pt idx="4">
                  <c:v>26.0</c:v>
                </c:pt>
                <c:pt idx="5">
                  <c:v>22.0</c:v>
                </c:pt>
                <c:pt idx="6">
                  <c:v>16.0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'3rd Sprint'!$O$22</c:f>
              <c:strCache>
                <c:ptCount val="1"/>
                <c:pt idx="0">
                  <c:v>Bug-Fix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Sprint'!$P$22:$W$22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25896"/>
        <c:axId val="-2135334488"/>
      </c:areaChart>
      <c:lineChart>
        <c:grouping val="standard"/>
        <c:varyColors val="0"/>
        <c:ser>
          <c:idx val="0"/>
          <c:order val="0"/>
          <c:tx>
            <c:strRef>
              <c:f>'3rd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Sprint'!$P$15:$W$15</c:f>
              <c:numCache>
                <c:formatCode>0</c:formatCode>
                <c:ptCount val="8"/>
                <c:pt idx="0">
                  <c:v>119.0</c:v>
                </c:pt>
                <c:pt idx="1">
                  <c:v>102.0</c:v>
                </c:pt>
                <c:pt idx="2">
                  <c:v>85.0</c:v>
                </c:pt>
                <c:pt idx="3">
                  <c:v>68.0</c:v>
                </c:pt>
                <c:pt idx="4">
                  <c:v>51.0</c:v>
                </c:pt>
                <c:pt idx="5">
                  <c:v>34.0</c:v>
                </c:pt>
                <c:pt idx="6">
                  <c:v>17.0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'3rd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Sprint'!$P$16:$W$16</c:f>
              <c:numCache>
                <c:formatCode>General</c:formatCode>
                <c:ptCount val="8"/>
                <c:pt idx="0" formatCode="0">
                  <c:v>119.0</c:v>
                </c:pt>
                <c:pt idx="1">
                  <c:v>115.0</c:v>
                </c:pt>
                <c:pt idx="2">
                  <c:v>100.0</c:v>
                </c:pt>
                <c:pt idx="3">
                  <c:v>82.0</c:v>
                </c:pt>
                <c:pt idx="4">
                  <c:v>82.0</c:v>
                </c:pt>
                <c:pt idx="5">
                  <c:v>56.0</c:v>
                </c:pt>
                <c:pt idx="6">
                  <c:v>19.0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525896"/>
        <c:axId val="-2135334488"/>
      </c:lineChart>
      <c:catAx>
        <c:axId val="-213552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AU"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6"/>
              <c:y val="0.842631789670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AU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334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334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n-AU"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0.00774612904930509"/>
              <c:y val="0.1736710930201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525896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8"/>
          <c:y val="0.0335743360469772"/>
          <c:w val="0.264440099349998"/>
          <c:h val="0.3173481916455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AU"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AU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0.0630034878190564"/>
          <c:y val="0.037320832777258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"/>
          <c:y val="0.189410871833792"/>
          <c:w val="0.757015800877239"/>
          <c:h val="0.614617103094673"/>
        </c:manualLayout>
      </c:layout>
      <c:areaChart>
        <c:grouping val="stacked"/>
        <c:varyColors val="0"/>
        <c:ser>
          <c:idx val="2"/>
          <c:order val="2"/>
          <c:tx>
            <c:strRef>
              <c:f>'4th Sprint'!$O$17</c:f>
              <c:strCache>
                <c:ptCount val="1"/>
                <c:pt idx="0">
                  <c:v>Domain</c:v>
                </c:pt>
              </c:strCache>
            </c:strRef>
          </c:tx>
          <c:spPr>
            <a:solidFill>
              <a:srgbClr val="000090"/>
            </a:solidFill>
          </c:spP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Sprint'!$P$17:$W$17</c:f>
              <c:numCache>
                <c:formatCode>General</c:formatCode>
                <c:ptCount val="8"/>
                <c:pt idx="0" formatCode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'4th Sprint'!$O$18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3366FF"/>
            </a:solidFill>
          </c:spP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Sprint'!$P$18:$W$18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'4th Sprint'!$O$19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rgbClr val="660066"/>
            </a:solidFill>
          </c:spP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Sprint'!$P$19:$W$19</c:f>
              <c:numCache>
                <c:formatCode>General</c:formatCode>
                <c:ptCount val="8"/>
                <c:pt idx="0" formatCode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'4th Sprint'!$O$20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FF6600"/>
            </a:solidFill>
          </c:spP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Sprint'!$P$20:$W$20</c:f>
              <c:numCache>
                <c:formatCode>General</c:formatCode>
                <c:ptCount val="8"/>
                <c:pt idx="0" formatCode="0">
                  <c:v>59.0</c:v>
                </c:pt>
                <c:pt idx="1">
                  <c:v>55.0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37.0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ser>
          <c:idx val="6"/>
          <c:order val="6"/>
          <c:tx>
            <c:strRef>
              <c:f>'4th Sprint'!$O$21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Sprint'!$P$21:$W$21</c:f>
              <c:numCache>
                <c:formatCode>General</c:formatCode>
                <c:ptCount val="8"/>
                <c:pt idx="0" formatCode="0">
                  <c:v>68.0</c:v>
                </c:pt>
                <c:pt idx="1">
                  <c:v>62.0</c:v>
                </c:pt>
                <c:pt idx="2">
                  <c:v>28.0</c:v>
                </c:pt>
                <c:pt idx="3">
                  <c:v>19.0</c:v>
                </c:pt>
                <c:pt idx="4">
                  <c:v>7.0</c:v>
                </c:pt>
                <c:pt idx="5">
                  <c:v>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'4th Sprint'!$O$22</c:f>
              <c:strCache>
                <c:ptCount val="1"/>
                <c:pt idx="0">
                  <c:v>Bug-Fix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Sprint'!$P$22:$W$22</c:f>
              <c:numCache>
                <c:formatCode>General</c:formatCode>
                <c:ptCount val="8"/>
                <c:pt idx="0" formatCode="0">
                  <c:v>12.0</c:v>
                </c:pt>
                <c:pt idx="1">
                  <c:v>12.0</c:v>
                </c:pt>
                <c:pt idx="2">
                  <c:v>10.0</c:v>
                </c:pt>
                <c:pt idx="3">
                  <c:v>6.0</c:v>
                </c:pt>
                <c:pt idx="4">
                  <c:v>8.0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995656"/>
        <c:axId val="-2134987784"/>
      </c:areaChart>
      <c:lineChart>
        <c:grouping val="standard"/>
        <c:varyColors val="0"/>
        <c:ser>
          <c:idx val="0"/>
          <c:order val="0"/>
          <c:tx>
            <c:strRef>
              <c:f>'4th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Sprint'!$P$15:$W$15</c:f>
              <c:numCache>
                <c:formatCode>0</c:formatCode>
                <c:ptCount val="8"/>
                <c:pt idx="0">
                  <c:v>151.0</c:v>
                </c:pt>
                <c:pt idx="1">
                  <c:v>129.4285714285714</c:v>
                </c:pt>
                <c:pt idx="2">
                  <c:v>107.8571428571428</c:v>
                </c:pt>
                <c:pt idx="3">
                  <c:v>86.28571428571427</c:v>
                </c:pt>
                <c:pt idx="4">
                  <c:v>64.7142857142857</c:v>
                </c:pt>
                <c:pt idx="5">
                  <c:v>43.14285714285714</c:v>
                </c:pt>
                <c:pt idx="6">
                  <c:v>21.57142857142857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'4th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Sprint'!$P$16:$W$16</c:f>
              <c:numCache>
                <c:formatCode>General</c:formatCode>
                <c:ptCount val="8"/>
                <c:pt idx="0" formatCode="0">
                  <c:v>151.0</c:v>
                </c:pt>
                <c:pt idx="1">
                  <c:v>139.0</c:v>
                </c:pt>
                <c:pt idx="2">
                  <c:v>85.0</c:v>
                </c:pt>
                <c:pt idx="3">
                  <c:v>72.0</c:v>
                </c:pt>
                <c:pt idx="4">
                  <c:v>62.0</c:v>
                </c:pt>
                <c:pt idx="5">
                  <c:v>58.0</c:v>
                </c:pt>
                <c:pt idx="6">
                  <c:v>14.0</c:v>
                </c:pt>
                <c:pt idx="7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995656"/>
        <c:axId val="-2134987784"/>
      </c:lineChart>
      <c:catAx>
        <c:axId val="-213499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AU"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6"/>
              <c:y val="0.842631789670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AU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987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987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n-AU"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0.00774612904930509"/>
              <c:y val="0.1736710930201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AU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995656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8"/>
          <c:y val="0.0335743360469772"/>
          <c:w val="0.264440099349998"/>
          <c:h val="0.3173481916455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AU"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288679</xdr:colOff>
      <xdr:row>2</xdr:row>
      <xdr:rowOff>901741</xdr:rowOff>
    </xdr:from>
    <xdr:to>
      <xdr:col>3</xdr:col>
      <xdr:colOff>2088679</xdr:colOff>
      <xdr:row>2</xdr:row>
      <xdr:rowOff>1455552</xdr:rowOff>
    </xdr:to>
    <xdr:sp macro="" textlink="">
      <xdr:nvSpPr>
        <xdr:cNvPr id="15" name="Folded Corner 12"/>
        <xdr:cNvSpPr/>
      </xdr:nvSpPr>
      <xdr:spPr>
        <a:xfrm>
          <a:off x="10793393" y="3423598"/>
          <a:ext cx="1800000" cy="553811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Realizar chamada - TASK 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 jUnit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148773</xdr:colOff>
      <xdr:row>1</xdr:row>
      <xdr:rowOff>603971</xdr:rowOff>
    </xdr:from>
    <xdr:to>
      <xdr:col>0</xdr:col>
      <xdr:colOff>2564948</xdr:colOff>
      <xdr:row>1</xdr:row>
      <xdr:rowOff>1683971</xdr:rowOff>
    </xdr:to>
    <xdr:sp macro="" textlink="">
      <xdr:nvSpPr>
        <xdr:cNvPr id="16" name="Folded Corner 13"/>
        <xdr:cNvSpPr/>
      </xdr:nvSpPr>
      <xdr:spPr>
        <a:xfrm>
          <a:off x="148773" y="1227426"/>
          <a:ext cx="2416175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Bug SD funcionar com GWT:</a:t>
          </a:r>
        </a:p>
        <a:p>
          <a:pPr algn="l"/>
          <a:r>
            <a:rPr lang="pt-PT" sz="1200">
              <a:solidFill>
                <a:srgbClr val="000000"/>
              </a:solidFill>
            </a:rPr>
            <a:t>O sistema de GWT deve funcionar sobre SD</a:t>
          </a:r>
        </a:p>
      </xdr:txBody>
    </xdr:sp>
    <xdr:clientData/>
  </xdr:twoCellAnchor>
  <xdr:twoCellAnchor>
    <xdr:from>
      <xdr:col>0</xdr:col>
      <xdr:colOff>396720</xdr:colOff>
      <xdr:row>2</xdr:row>
      <xdr:rowOff>472259</xdr:rowOff>
    </xdr:from>
    <xdr:to>
      <xdr:col>0</xdr:col>
      <xdr:colOff>2431895</xdr:colOff>
      <xdr:row>2</xdr:row>
      <xdr:rowOff>1552259</xdr:rowOff>
    </xdr:to>
    <xdr:sp macro="" textlink="">
      <xdr:nvSpPr>
        <xdr:cNvPr id="17" name="Folded Corner 14"/>
        <xdr:cNvSpPr/>
      </xdr:nvSpPr>
      <xdr:spPr>
        <a:xfrm>
          <a:off x="396720" y="2994372"/>
          <a:ext cx="2035175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Realizar Chamada Voz:</a:t>
          </a:r>
        </a:p>
        <a:p>
          <a:pPr algn="l"/>
          <a:r>
            <a:rPr lang="pt-PT" sz="1200">
              <a:solidFill>
                <a:srgbClr val="000000"/>
              </a:solidFill>
            </a:rPr>
            <a:t>Estabelece chamada verificando as regras</a:t>
          </a:r>
        </a:p>
      </xdr:txBody>
    </xdr:sp>
    <xdr:clientData/>
  </xdr:twoCellAnchor>
  <xdr:twoCellAnchor>
    <xdr:from>
      <xdr:col>0</xdr:col>
      <xdr:colOff>299661</xdr:colOff>
      <xdr:row>6</xdr:row>
      <xdr:rowOff>145097</xdr:rowOff>
    </xdr:from>
    <xdr:to>
      <xdr:col>0</xdr:col>
      <xdr:colOff>2946400</xdr:colOff>
      <xdr:row>6</xdr:row>
      <xdr:rowOff>1981200</xdr:rowOff>
    </xdr:to>
    <xdr:sp macro="" textlink="">
      <xdr:nvSpPr>
        <xdr:cNvPr id="18" name="Folded Corner 18"/>
        <xdr:cNvSpPr/>
      </xdr:nvSpPr>
      <xdr:spPr>
        <a:xfrm>
          <a:off x="299661" y="13691764"/>
          <a:ext cx="2646739" cy="1836103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Implementar WebService da Certification Authority:</a:t>
          </a:r>
        </a:p>
        <a:p>
          <a:pPr algn="l"/>
          <a:r>
            <a:rPr lang="pt-PT" sz="1200">
              <a:solidFill>
                <a:srgbClr val="000000"/>
              </a:solidFill>
            </a:rPr>
            <a:t>Que vai conter</a:t>
          </a:r>
          <a:r>
            <a:rPr lang="pt-PT" sz="1200" baseline="0">
              <a:solidFill>
                <a:srgbClr val="000000"/>
              </a:solidFill>
            </a:rPr>
            <a:t> </a:t>
          </a:r>
          <a:r>
            <a:rPr lang="pt-PT" sz="1200">
              <a:solidFill>
                <a:srgbClr val="000000"/>
              </a:solidFill>
            </a:rPr>
            <a:t>os WebMethods</a:t>
          </a:r>
          <a:r>
            <a:rPr lang="pt-PT" sz="1200" baseline="0">
              <a:solidFill>
                <a:srgbClr val="000000"/>
              </a:solidFill>
            </a:rPr>
            <a:t> a serem chamados para assinatura de públic keys, revoke certificates, getBlackList and getCertificate</a:t>
          </a:r>
          <a:endParaRPr lang="pt-PT" sz="12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300567</xdr:colOff>
      <xdr:row>5</xdr:row>
      <xdr:rowOff>179895</xdr:rowOff>
    </xdr:from>
    <xdr:to>
      <xdr:col>0</xdr:col>
      <xdr:colOff>3132667</xdr:colOff>
      <xdr:row>5</xdr:row>
      <xdr:rowOff>3793067</xdr:rowOff>
    </xdr:to>
    <xdr:sp macro="" textlink="">
      <xdr:nvSpPr>
        <xdr:cNvPr id="20" name="Folded Corner 20"/>
        <xdr:cNvSpPr/>
      </xdr:nvSpPr>
      <xdr:spPr>
        <a:xfrm>
          <a:off x="300567" y="9730295"/>
          <a:ext cx="2832100" cy="3613172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Implementar Lógica</a:t>
          </a:r>
          <a:r>
            <a:rPr lang="pt-PT" sz="1100" b="1" u="sng" baseline="0">
              <a:solidFill>
                <a:srgbClr val="000000"/>
              </a:solidFill>
            </a:rPr>
            <a:t> da Certification Authority - </a:t>
          </a:r>
          <a:endParaRPr lang="pt-PT" sz="1100" b="1" u="sng">
            <a:solidFill>
              <a:srgbClr val="000000"/>
            </a:solidFill>
          </a:endParaRPr>
        </a:p>
        <a:p>
          <a:pPr algn="l"/>
          <a:r>
            <a:rPr lang="pt-BR" sz="1200">
              <a:solidFill>
                <a:srgbClr val="000000"/>
              </a:solidFill>
            </a:rPr>
            <a:t>Gerar certificado: </a:t>
          </a:r>
          <a:r>
            <a:rPr lang="pt-PT" sz="1200">
              <a:solidFill>
                <a:srgbClr val="000000"/>
              </a:solidFill>
            </a:rPr>
            <a:t>Aceitar o Registo de uma chave pública de um servidor e gerar o seu certificado com isso</a:t>
          </a:r>
        </a:p>
        <a:p>
          <a:pPr algn="l"/>
          <a:endParaRPr lang="pt-PT" sz="1200">
            <a:solidFill>
              <a:srgbClr val="000000"/>
            </a:solidFill>
          </a:endParaRPr>
        </a:p>
        <a:p>
          <a:pPr algn="l"/>
          <a:r>
            <a:rPr lang="pt-BR" sz="1200">
              <a:solidFill>
                <a:srgbClr val="000000"/>
              </a:solidFill>
            </a:rPr>
            <a:t>Lookup de um certificado de um servidor:</a:t>
          </a:r>
          <a:r>
            <a:rPr lang="pt-BR" sz="1200" baseline="0">
              <a:solidFill>
                <a:srgbClr val="000000"/>
              </a:solidFill>
            </a:rPr>
            <a:t> </a:t>
          </a:r>
          <a:r>
            <a:rPr lang="pt-BR" sz="1200">
              <a:solidFill>
                <a:srgbClr val="000000"/>
              </a:solidFill>
            </a:rPr>
            <a:t>Fazer o lookup de um certificado de um servidor</a:t>
          </a:r>
        </a:p>
        <a:p>
          <a:pPr algn="l"/>
          <a:endParaRPr lang="pt-BR" sz="1200">
            <a:solidFill>
              <a:srgbClr val="000000"/>
            </a:solidFill>
          </a:endParaRPr>
        </a:p>
        <a:p>
          <a:pPr algn="l"/>
          <a:r>
            <a:rPr lang="pt-BR" sz="1200">
              <a:solidFill>
                <a:srgbClr val="000000"/>
              </a:solidFill>
            </a:rPr>
            <a:t>Devolver Lista Negra de Certificados:</a:t>
          </a:r>
        </a:p>
        <a:p>
          <a:pPr algn="l"/>
          <a:r>
            <a:rPr lang="pt-BR" sz="1200">
              <a:solidFill>
                <a:srgbClr val="000000"/>
              </a:solidFill>
            </a:rPr>
            <a:t>Implementar a lógica de passar a lista Negra de Certificados para o cliente</a:t>
          </a:r>
        </a:p>
        <a:p>
          <a:pPr algn="l"/>
          <a:endParaRPr lang="pt-BR" sz="1200">
            <a:solidFill>
              <a:srgbClr val="000000"/>
            </a:solidFill>
          </a:endParaRPr>
        </a:p>
        <a:p>
          <a:pPr algn="l"/>
          <a:r>
            <a:rPr lang="pt-BR" sz="1200">
              <a:solidFill>
                <a:srgbClr val="000000"/>
              </a:solidFill>
            </a:rPr>
            <a:t>Revogar Certificados:</a:t>
          </a:r>
          <a:r>
            <a:rPr lang="pt-BR" sz="1200" baseline="0">
              <a:solidFill>
                <a:srgbClr val="000000"/>
              </a:solidFill>
            </a:rPr>
            <a:t> </a:t>
          </a:r>
          <a:r>
            <a:rPr lang="pt-BR" sz="1200">
              <a:solidFill>
                <a:srgbClr val="000000"/>
              </a:solidFill>
            </a:rPr>
            <a:t>Implementar a lógica para revogar um certificado</a:t>
          </a:r>
        </a:p>
        <a:p>
          <a:pPr algn="l"/>
          <a:endParaRPr lang="pt-BR" sz="1200">
            <a:solidFill>
              <a:srgbClr val="000000"/>
            </a:solidFill>
          </a:endParaRPr>
        </a:p>
        <a:p>
          <a:pPr algn="l"/>
          <a:r>
            <a:rPr lang="pt-BR" sz="1200">
              <a:solidFill>
                <a:srgbClr val="000000"/>
              </a:solidFill>
            </a:rPr>
            <a:t>Testar</a:t>
          </a:r>
          <a:r>
            <a:rPr lang="pt-BR" sz="1200" baseline="0">
              <a:solidFill>
                <a:srgbClr val="000000"/>
              </a:solidFill>
            </a:rPr>
            <a:t> se funciona</a:t>
          </a:r>
          <a:endParaRPr lang="pt-BR" sz="1200">
            <a:solidFill>
              <a:srgbClr val="000000"/>
            </a:solidFill>
          </a:endParaRPr>
        </a:p>
        <a:p>
          <a:pPr algn="l"/>
          <a:endParaRPr lang="pt-BR" sz="1200">
            <a:solidFill>
              <a:srgbClr val="000000"/>
            </a:solidFill>
          </a:endParaRPr>
        </a:p>
        <a:p>
          <a:pPr algn="l"/>
          <a:endParaRPr lang="pt-BR" sz="1200">
            <a:solidFill>
              <a:srgbClr val="000000"/>
            </a:solidFill>
          </a:endParaRPr>
        </a:p>
        <a:p>
          <a:pPr algn="l"/>
          <a:endParaRPr lang="pt-PT" sz="12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304877</xdr:colOff>
      <xdr:row>7</xdr:row>
      <xdr:rowOff>131961</xdr:rowOff>
    </xdr:from>
    <xdr:to>
      <xdr:col>0</xdr:col>
      <xdr:colOff>2929467</xdr:colOff>
      <xdr:row>7</xdr:row>
      <xdr:rowOff>1354667</xdr:rowOff>
    </xdr:to>
    <xdr:sp macro="" textlink="">
      <xdr:nvSpPr>
        <xdr:cNvPr id="23" name="Folded Corner 23"/>
        <xdr:cNvSpPr/>
      </xdr:nvSpPr>
      <xdr:spPr>
        <a:xfrm>
          <a:off x="304877" y="15863028"/>
          <a:ext cx="2624590" cy="1222706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Implementação de Handlers de segurança:</a:t>
          </a:r>
        </a:p>
        <a:p>
          <a:pPr algn="l"/>
          <a:endParaRPr lang="pt-PT" sz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162585</xdr:colOff>
      <xdr:row>3</xdr:row>
      <xdr:rowOff>1247363</xdr:rowOff>
    </xdr:from>
    <xdr:to>
      <xdr:col>3</xdr:col>
      <xdr:colOff>2438400</xdr:colOff>
      <xdr:row>3</xdr:row>
      <xdr:rowOff>1727200</xdr:rowOff>
    </xdr:to>
    <xdr:sp macro="" textlink="">
      <xdr:nvSpPr>
        <xdr:cNvPr id="25" name="Folded Corner 10"/>
        <xdr:cNvSpPr/>
      </xdr:nvSpPr>
      <xdr:spPr>
        <a:xfrm>
          <a:off x="10640085" y="5679663"/>
          <a:ext cx="2275815" cy="479837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Oferta de Bonus- TASK 2: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Alterar .xml dos servidores de SD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129022</xdr:colOff>
      <xdr:row>3</xdr:row>
      <xdr:rowOff>161637</xdr:rowOff>
    </xdr:from>
    <xdr:to>
      <xdr:col>3</xdr:col>
      <xdr:colOff>2159074</xdr:colOff>
      <xdr:row>3</xdr:row>
      <xdr:rowOff>634321</xdr:rowOff>
    </xdr:to>
    <xdr:sp macro="" textlink="">
      <xdr:nvSpPr>
        <xdr:cNvPr id="26" name="Folded Corner 8"/>
        <xdr:cNvSpPr/>
      </xdr:nvSpPr>
      <xdr:spPr>
        <a:xfrm>
          <a:off x="10606522" y="4593937"/>
          <a:ext cx="2030052" cy="472684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Oferta de Bonus-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0: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Alterar método de carregamento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94674</xdr:colOff>
      <xdr:row>3</xdr:row>
      <xdr:rowOff>703119</xdr:rowOff>
    </xdr:from>
    <xdr:to>
      <xdr:col>3</xdr:col>
      <xdr:colOff>2087356</xdr:colOff>
      <xdr:row>3</xdr:row>
      <xdr:rowOff>1181915</xdr:rowOff>
    </xdr:to>
    <xdr:sp macro="" textlink="">
      <xdr:nvSpPr>
        <xdr:cNvPr id="27" name="Folded Corner 11"/>
        <xdr:cNvSpPr/>
      </xdr:nvSpPr>
      <xdr:spPr>
        <a:xfrm>
          <a:off x="10572174" y="5135419"/>
          <a:ext cx="1992682" cy="478796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Oferta de Bonus- - TASK 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Alterar instânciação dos operadores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475344</xdr:colOff>
      <xdr:row>3</xdr:row>
      <xdr:rowOff>416873</xdr:rowOff>
    </xdr:from>
    <xdr:to>
      <xdr:col>0</xdr:col>
      <xdr:colOff>2510519</xdr:colOff>
      <xdr:row>3</xdr:row>
      <xdr:rowOff>1496873</xdr:rowOff>
    </xdr:to>
    <xdr:sp macro="" textlink="">
      <xdr:nvSpPr>
        <xdr:cNvPr id="28" name="Folded Corner 14"/>
        <xdr:cNvSpPr/>
      </xdr:nvSpPr>
      <xdr:spPr>
        <a:xfrm>
          <a:off x="475344" y="4850328"/>
          <a:ext cx="2035175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Oferta de Bonus:</a:t>
          </a:r>
        </a:p>
        <a:p>
          <a:pPr algn="l"/>
          <a:r>
            <a:rPr lang="pt-PT" sz="1200">
              <a:solidFill>
                <a:srgbClr val="000000"/>
              </a:solidFill>
            </a:rPr>
            <a:t>Supportar</a:t>
          </a:r>
          <a:r>
            <a:rPr lang="pt-PT" sz="1200" baseline="0">
              <a:solidFill>
                <a:srgbClr val="000000"/>
              </a:solidFill>
            </a:rPr>
            <a:t> a funcionalidade de bonus.</a:t>
          </a:r>
          <a:endParaRPr lang="pt-PT" sz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228600</xdr:colOff>
      <xdr:row>1</xdr:row>
      <xdr:rowOff>1011053</xdr:rowOff>
    </xdr:from>
    <xdr:to>
      <xdr:col>3</xdr:col>
      <xdr:colOff>2616200</xdr:colOff>
      <xdr:row>1</xdr:row>
      <xdr:rowOff>1473201</xdr:rowOff>
    </xdr:to>
    <xdr:sp macro="" textlink="">
      <xdr:nvSpPr>
        <xdr:cNvPr id="29" name="Folded Corner 9"/>
        <xdr:cNvSpPr/>
      </xdr:nvSpPr>
      <xdr:spPr>
        <a:xfrm>
          <a:off x="10706100" y="1633353"/>
          <a:ext cx="2387600" cy="462148"/>
        </a:xfrm>
        <a:prstGeom prst="foldedCorner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Bug SD funcionar com GWT - TASK 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Testar GWT sobre SD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209386</xdr:colOff>
      <xdr:row>1</xdr:row>
      <xdr:rowOff>190500</xdr:rowOff>
    </xdr:from>
    <xdr:to>
      <xdr:col>4</xdr:col>
      <xdr:colOff>11093</xdr:colOff>
      <xdr:row>1</xdr:row>
      <xdr:rowOff>805996</xdr:rowOff>
    </xdr:to>
    <xdr:sp macro="" textlink="">
      <xdr:nvSpPr>
        <xdr:cNvPr id="30" name="Folded Corner 12"/>
        <xdr:cNvSpPr/>
      </xdr:nvSpPr>
      <xdr:spPr>
        <a:xfrm>
          <a:off x="9405341" y="813955"/>
          <a:ext cx="2867025" cy="615496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Bug SD funcionar com GWT- TASK 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Detectar Problema e corrigir 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287915</xdr:colOff>
      <xdr:row>4</xdr:row>
      <xdr:rowOff>189475</xdr:rowOff>
    </xdr:from>
    <xdr:to>
      <xdr:col>0</xdr:col>
      <xdr:colOff>2554518</xdr:colOff>
      <xdr:row>4</xdr:row>
      <xdr:rowOff>1397900</xdr:rowOff>
    </xdr:to>
    <xdr:sp macro="" textlink="">
      <xdr:nvSpPr>
        <xdr:cNvPr id="31" name="Folded Corner 14"/>
        <xdr:cNvSpPr/>
      </xdr:nvSpPr>
      <xdr:spPr>
        <a:xfrm>
          <a:off x="287915" y="6521588"/>
          <a:ext cx="2266603" cy="1208425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Mostrar ultima</a:t>
          </a:r>
          <a:r>
            <a:rPr lang="pt-PT" sz="1100" b="1" u="sng" baseline="0">
              <a:solidFill>
                <a:srgbClr val="000000"/>
              </a:solidFill>
            </a:rPr>
            <a:t> comunicaçao</a:t>
          </a:r>
          <a:r>
            <a:rPr lang="pt-PT" sz="1100" b="1" u="sng">
              <a:solidFill>
                <a:srgbClr val="000000"/>
              </a:solidFill>
            </a:rPr>
            <a:t>:</a:t>
          </a:r>
        </a:p>
        <a:p>
          <a:pPr algn="l"/>
          <a:r>
            <a:rPr lang="pt-PT" sz="1200">
              <a:solidFill>
                <a:srgbClr val="000000"/>
              </a:solidFill>
            </a:rPr>
            <a:t>Supportar</a:t>
          </a:r>
          <a:r>
            <a:rPr lang="pt-PT" sz="1200" baseline="0">
              <a:solidFill>
                <a:srgbClr val="000000"/>
              </a:solidFill>
            </a:rPr>
            <a:t> a funcionalidade de Mostrar ultima chamada.</a:t>
          </a:r>
          <a:endParaRPr lang="pt-PT" sz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262291</xdr:colOff>
      <xdr:row>4</xdr:row>
      <xdr:rowOff>1930398</xdr:rowOff>
    </xdr:from>
    <xdr:to>
      <xdr:col>3</xdr:col>
      <xdr:colOff>3392714</xdr:colOff>
      <xdr:row>4</xdr:row>
      <xdr:rowOff>2485572</xdr:rowOff>
    </xdr:to>
    <xdr:sp macro="" textlink="">
      <xdr:nvSpPr>
        <xdr:cNvPr id="32" name="Folded Corner 10"/>
        <xdr:cNvSpPr/>
      </xdr:nvSpPr>
      <xdr:spPr>
        <a:xfrm>
          <a:off x="10767005" y="8262255"/>
          <a:ext cx="3130423" cy="555174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Ultima Comunicacao - TASK 2: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Alterar .xml dos servidores de SD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261853</xdr:colOff>
      <xdr:row>4</xdr:row>
      <xdr:rowOff>320240</xdr:rowOff>
    </xdr:from>
    <xdr:to>
      <xdr:col>3</xdr:col>
      <xdr:colOff>2291905</xdr:colOff>
      <xdr:row>4</xdr:row>
      <xdr:rowOff>1050659</xdr:rowOff>
    </xdr:to>
    <xdr:sp macro="" textlink="">
      <xdr:nvSpPr>
        <xdr:cNvPr id="33" name="Folded Corner 8"/>
        <xdr:cNvSpPr/>
      </xdr:nvSpPr>
      <xdr:spPr>
        <a:xfrm>
          <a:off x="10739353" y="6654365"/>
          <a:ext cx="2030052" cy="73041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Ultima Comunicacao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0: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Domain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292144</xdr:colOff>
      <xdr:row>4</xdr:row>
      <xdr:rowOff>1107456</xdr:rowOff>
    </xdr:from>
    <xdr:to>
      <xdr:col>3</xdr:col>
      <xdr:colOff>3084286</xdr:colOff>
      <xdr:row>4</xdr:row>
      <xdr:rowOff>1759858</xdr:rowOff>
    </xdr:to>
    <xdr:sp macro="" textlink="">
      <xdr:nvSpPr>
        <xdr:cNvPr id="34" name="Folded Corner 11"/>
        <xdr:cNvSpPr/>
      </xdr:nvSpPr>
      <xdr:spPr>
        <a:xfrm>
          <a:off x="10796858" y="7439313"/>
          <a:ext cx="2792142" cy="652402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Ultima comunicaçao- TASK 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Alterar instânciação dos operadores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220133</xdr:colOff>
      <xdr:row>5</xdr:row>
      <xdr:rowOff>389467</xdr:rowOff>
    </xdr:from>
    <xdr:to>
      <xdr:col>3</xdr:col>
      <xdr:colOff>3213100</xdr:colOff>
      <xdr:row>5</xdr:row>
      <xdr:rowOff>897467</xdr:rowOff>
    </xdr:to>
    <xdr:sp macro="" textlink="">
      <xdr:nvSpPr>
        <xdr:cNvPr id="35" name="Folded Corner 10"/>
        <xdr:cNvSpPr/>
      </xdr:nvSpPr>
      <xdr:spPr>
        <a:xfrm>
          <a:off x="10697633" y="9901767"/>
          <a:ext cx="2992967" cy="508000"/>
        </a:xfrm>
        <a:prstGeom prst="foldedCorner">
          <a:avLst>
            <a:gd name="adj" fmla="val 0"/>
          </a:avLst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Implementar Lógica da Certification Authority - TASK 0:</a:t>
          </a: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Gerar o Certificado</a:t>
          </a:r>
        </a:p>
      </xdr:txBody>
    </xdr:sp>
    <xdr:clientData/>
  </xdr:twoCellAnchor>
  <xdr:twoCellAnchor>
    <xdr:from>
      <xdr:col>3</xdr:col>
      <xdr:colOff>186267</xdr:colOff>
      <xdr:row>5</xdr:row>
      <xdr:rowOff>1100666</xdr:rowOff>
    </xdr:from>
    <xdr:to>
      <xdr:col>3</xdr:col>
      <xdr:colOff>3098800</xdr:colOff>
      <xdr:row>5</xdr:row>
      <xdr:rowOff>1701799</xdr:rowOff>
    </xdr:to>
    <xdr:sp macro="" textlink="">
      <xdr:nvSpPr>
        <xdr:cNvPr id="36" name="Folded Corner 10"/>
        <xdr:cNvSpPr/>
      </xdr:nvSpPr>
      <xdr:spPr>
        <a:xfrm>
          <a:off x="10663767" y="10612966"/>
          <a:ext cx="2912533" cy="601133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Implementar Lógica da Certification Authority </a:t>
          </a:r>
          <a:r>
            <a:rPr lang="pt-PT" sz="900" b="1" u="sng" baseline="0">
              <a:solidFill>
                <a:srgbClr val="000000"/>
              </a:solidFill>
            </a:rPr>
            <a:t>- TASK 1:</a:t>
          </a: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Lookup do Certificado</a:t>
          </a:r>
        </a:p>
      </xdr:txBody>
    </xdr:sp>
    <xdr:clientData/>
  </xdr:twoCellAnchor>
  <xdr:twoCellAnchor>
    <xdr:from>
      <xdr:col>3</xdr:col>
      <xdr:colOff>253999</xdr:colOff>
      <xdr:row>5</xdr:row>
      <xdr:rowOff>1828800</xdr:rowOff>
    </xdr:from>
    <xdr:to>
      <xdr:col>3</xdr:col>
      <xdr:colOff>3086100</xdr:colOff>
      <xdr:row>5</xdr:row>
      <xdr:rowOff>2641600</xdr:rowOff>
    </xdr:to>
    <xdr:sp macro="" textlink="">
      <xdr:nvSpPr>
        <xdr:cNvPr id="37" name="Folded Corner 10"/>
        <xdr:cNvSpPr/>
      </xdr:nvSpPr>
      <xdr:spPr>
        <a:xfrm>
          <a:off x="10731499" y="11341100"/>
          <a:ext cx="2832101" cy="8128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Implementar Lógica da Certification Authority </a:t>
          </a:r>
          <a:r>
            <a:rPr lang="pt-PT" sz="900" b="1" u="sng" baseline="0">
              <a:solidFill>
                <a:srgbClr val="000000"/>
              </a:solidFill>
            </a:rPr>
            <a:t>- TASK 2:</a:t>
          </a: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Devolver Lista Negra de Certificados</a:t>
          </a:r>
        </a:p>
      </xdr:txBody>
    </xdr:sp>
    <xdr:clientData/>
  </xdr:twoCellAnchor>
  <xdr:twoCellAnchor>
    <xdr:from>
      <xdr:col>3</xdr:col>
      <xdr:colOff>183091</xdr:colOff>
      <xdr:row>5</xdr:row>
      <xdr:rowOff>2773893</xdr:rowOff>
    </xdr:from>
    <xdr:to>
      <xdr:col>3</xdr:col>
      <xdr:colOff>3133725</xdr:colOff>
      <xdr:row>5</xdr:row>
      <xdr:rowOff>3281893</xdr:rowOff>
    </xdr:to>
    <xdr:sp macro="" textlink="">
      <xdr:nvSpPr>
        <xdr:cNvPr id="38" name="Folded Corner 10"/>
        <xdr:cNvSpPr/>
      </xdr:nvSpPr>
      <xdr:spPr>
        <a:xfrm>
          <a:off x="10660591" y="12283018"/>
          <a:ext cx="2950634" cy="5080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Implementar Lógica da Certification Authority </a:t>
          </a:r>
          <a:r>
            <a:rPr lang="pt-PT" sz="900" b="1" u="sng" baseline="0">
              <a:solidFill>
                <a:srgbClr val="000000"/>
              </a:solidFill>
            </a:rPr>
            <a:t>- TASK 3:</a:t>
          </a:r>
        </a:p>
        <a:p>
          <a:pPr algn="l"/>
          <a:r>
            <a:rPr lang="pt-BR" sz="900" b="0" u="none" baseline="0">
              <a:solidFill>
                <a:srgbClr val="000000"/>
              </a:solidFill>
            </a:rPr>
            <a:t>Revogar certificados</a:t>
          </a:r>
          <a:endParaRPr lang="pt-PT" sz="900" b="0" u="non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419101</xdr:colOff>
      <xdr:row>7</xdr:row>
      <xdr:rowOff>118532</xdr:rowOff>
    </xdr:from>
    <xdr:to>
      <xdr:col>3</xdr:col>
      <xdr:colOff>3162300</xdr:colOff>
      <xdr:row>7</xdr:row>
      <xdr:rowOff>685799</xdr:rowOff>
    </xdr:to>
    <xdr:sp macro="" textlink="">
      <xdr:nvSpPr>
        <xdr:cNvPr id="39" name="Folded Corner 10"/>
        <xdr:cNvSpPr/>
      </xdr:nvSpPr>
      <xdr:spPr>
        <a:xfrm>
          <a:off x="10896601" y="15815732"/>
          <a:ext cx="2743199" cy="567267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900" b="1" u="sng" baseline="0">
              <a:solidFill>
                <a:srgbClr val="000000"/>
              </a:solidFill>
            </a:rPr>
            <a:t>Implementação de Handlers de segurança</a:t>
          </a:r>
          <a:r>
            <a:rPr lang="pt-PT" sz="900" b="1" u="sng" baseline="0">
              <a:solidFill>
                <a:srgbClr val="000000"/>
              </a:solidFill>
            </a:rPr>
            <a:t>- TASK 0:</a:t>
          </a: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Lado do Cliente</a:t>
          </a:r>
        </a:p>
      </xdr:txBody>
    </xdr:sp>
    <xdr:clientData/>
  </xdr:twoCellAnchor>
  <xdr:twoCellAnchor>
    <xdr:from>
      <xdr:col>3</xdr:col>
      <xdr:colOff>372534</xdr:colOff>
      <xdr:row>7</xdr:row>
      <xdr:rowOff>876299</xdr:rowOff>
    </xdr:from>
    <xdr:to>
      <xdr:col>3</xdr:col>
      <xdr:colOff>3251200</xdr:colOff>
      <xdr:row>7</xdr:row>
      <xdr:rowOff>1371600</xdr:rowOff>
    </xdr:to>
    <xdr:sp macro="" textlink="">
      <xdr:nvSpPr>
        <xdr:cNvPr id="40" name="Folded Corner 10"/>
        <xdr:cNvSpPr/>
      </xdr:nvSpPr>
      <xdr:spPr>
        <a:xfrm>
          <a:off x="10850034" y="16573499"/>
          <a:ext cx="2878666" cy="495301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Implementação de Handlers de segurança- TASK 1:</a:t>
          </a: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Lado do Servidor</a:t>
          </a:r>
        </a:p>
      </xdr:txBody>
    </xdr:sp>
    <xdr:clientData/>
  </xdr:twoCellAnchor>
  <xdr:twoCellAnchor>
    <xdr:from>
      <xdr:col>3</xdr:col>
      <xdr:colOff>149225</xdr:colOff>
      <xdr:row>6</xdr:row>
      <xdr:rowOff>95250</xdr:rowOff>
    </xdr:from>
    <xdr:to>
      <xdr:col>3</xdr:col>
      <xdr:colOff>3349625</xdr:colOff>
      <xdr:row>6</xdr:row>
      <xdr:rowOff>793750</xdr:rowOff>
    </xdr:to>
    <xdr:sp macro="" textlink="">
      <xdr:nvSpPr>
        <xdr:cNvPr id="41" name="Folded Corner 10"/>
        <xdr:cNvSpPr/>
      </xdr:nvSpPr>
      <xdr:spPr>
        <a:xfrm>
          <a:off x="10626725" y="13604875"/>
          <a:ext cx="3200400" cy="6985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900" b="1" u="sng" baseline="0">
              <a:solidFill>
                <a:srgbClr val="000000"/>
              </a:solidFill>
            </a:rPr>
            <a:t>Implementar WebService da Certification Authority</a:t>
          </a:r>
          <a:r>
            <a:rPr lang="pt-PT" sz="900" b="1" u="sng" baseline="0">
              <a:solidFill>
                <a:srgbClr val="000000"/>
              </a:solidFill>
            </a:rPr>
            <a:t>- TASK 0:</a:t>
          </a: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Definição wsdl</a:t>
          </a:r>
        </a:p>
      </xdr:txBody>
    </xdr:sp>
    <xdr:clientData/>
  </xdr:twoCellAnchor>
  <xdr:twoCellAnchor>
    <xdr:from>
      <xdr:col>3</xdr:col>
      <xdr:colOff>193675</xdr:colOff>
      <xdr:row>6</xdr:row>
      <xdr:rowOff>1076325</xdr:rowOff>
    </xdr:from>
    <xdr:to>
      <xdr:col>3</xdr:col>
      <xdr:colOff>3394075</xdr:colOff>
      <xdr:row>6</xdr:row>
      <xdr:rowOff>1774825</xdr:rowOff>
    </xdr:to>
    <xdr:sp macro="" textlink="">
      <xdr:nvSpPr>
        <xdr:cNvPr id="42" name="Folded Corner 10"/>
        <xdr:cNvSpPr/>
      </xdr:nvSpPr>
      <xdr:spPr>
        <a:xfrm>
          <a:off x="10671175" y="14585950"/>
          <a:ext cx="3200400" cy="6985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900" b="1" u="sng" baseline="0">
              <a:solidFill>
                <a:srgbClr val="000000"/>
              </a:solidFill>
            </a:rPr>
            <a:t>Implementar WebService da Certification Authority</a:t>
          </a:r>
          <a:r>
            <a:rPr lang="pt-PT" sz="900" b="1" u="sng" baseline="0">
              <a:solidFill>
                <a:srgbClr val="000000"/>
              </a:solidFill>
            </a:rPr>
            <a:t>- TASK 1:</a:t>
          </a:r>
        </a:p>
        <a:p>
          <a:pPr algn="l"/>
          <a:r>
            <a:rPr lang="pt-BR" sz="900" b="0" u="none" baseline="0">
              <a:solidFill>
                <a:srgbClr val="000000"/>
              </a:solidFill>
            </a:rPr>
            <a:t>Definição da Classe que implementa os WebMethods</a:t>
          </a:r>
          <a:endParaRPr lang="pt-PT" sz="900" b="0" u="non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174625</xdr:colOff>
      <xdr:row>8</xdr:row>
      <xdr:rowOff>83345</xdr:rowOff>
    </xdr:from>
    <xdr:to>
      <xdr:col>0</xdr:col>
      <xdr:colOff>2383214</xdr:colOff>
      <xdr:row>8</xdr:row>
      <xdr:rowOff>1702595</xdr:rowOff>
    </xdr:to>
    <xdr:sp macro="" textlink="">
      <xdr:nvSpPr>
        <xdr:cNvPr id="43" name="Folded Corner 18"/>
        <xdr:cNvSpPr/>
      </xdr:nvSpPr>
      <xdr:spPr>
        <a:xfrm>
          <a:off x="174625" y="17264064"/>
          <a:ext cx="2208589" cy="161925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Implementar Sistema de Replicaçao por Quorums</a:t>
          </a:r>
        </a:p>
      </xdr:txBody>
    </xdr:sp>
    <xdr:clientData/>
  </xdr:twoCellAnchor>
  <xdr:twoCellAnchor>
    <xdr:from>
      <xdr:col>3</xdr:col>
      <xdr:colOff>137772</xdr:colOff>
      <xdr:row>8</xdr:row>
      <xdr:rowOff>255134</xdr:rowOff>
    </xdr:from>
    <xdr:to>
      <xdr:col>3</xdr:col>
      <xdr:colOff>2587813</xdr:colOff>
      <xdr:row>8</xdr:row>
      <xdr:rowOff>750435</xdr:rowOff>
    </xdr:to>
    <xdr:sp macro="" textlink="">
      <xdr:nvSpPr>
        <xdr:cNvPr id="44" name="Folded Corner 10"/>
        <xdr:cNvSpPr/>
      </xdr:nvSpPr>
      <xdr:spPr>
        <a:xfrm>
          <a:off x="9322593" y="17454563"/>
          <a:ext cx="2450041" cy="495301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Realizacao do algoritmo de detacçao de bizantina TASK 0:</a:t>
          </a:r>
        </a:p>
        <a:p>
          <a:pPr algn="l"/>
          <a:endParaRPr lang="pt-PT" sz="900" b="0" u="non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206943</xdr:colOff>
      <xdr:row>9</xdr:row>
      <xdr:rowOff>247194</xdr:rowOff>
    </xdr:from>
    <xdr:to>
      <xdr:col>0</xdr:col>
      <xdr:colOff>2505643</xdr:colOff>
      <xdr:row>9</xdr:row>
      <xdr:rowOff>2339521</xdr:rowOff>
    </xdr:to>
    <xdr:sp macro="" textlink="">
      <xdr:nvSpPr>
        <xdr:cNvPr id="45" name="Folded Corner 18"/>
        <xdr:cNvSpPr/>
      </xdr:nvSpPr>
      <xdr:spPr>
        <a:xfrm>
          <a:off x="206943" y="19909515"/>
          <a:ext cx="2298700" cy="2092327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UDDI</a:t>
          </a:r>
        </a:p>
        <a:p>
          <a:pPr algn="l"/>
          <a:endParaRPr lang="pt-PT" sz="1100" b="1" u="sng">
            <a:solidFill>
              <a:srgbClr val="000000"/>
            </a:solidFill>
          </a:endParaRPr>
        </a:p>
        <a:p>
          <a:pPr algn="l"/>
          <a:r>
            <a:rPr lang="pt-PT" sz="1100" b="0" u="none">
              <a:solidFill>
                <a:srgbClr val="000000"/>
              </a:solidFill>
            </a:rPr>
            <a:t>Implementação do WebService</a:t>
          </a:r>
        </a:p>
        <a:p>
          <a:pPr algn="l"/>
          <a:endParaRPr lang="pt-PT" sz="1100" b="0" u="none">
            <a:solidFill>
              <a:srgbClr val="000000"/>
            </a:solidFill>
          </a:endParaRPr>
        </a:p>
        <a:p>
          <a:pPr algn="l"/>
          <a:r>
            <a:rPr lang="pt-PT" sz="1100" b="0" u="none">
              <a:solidFill>
                <a:srgbClr val="000000"/>
              </a:solidFill>
            </a:rPr>
            <a:t>Deploy do WebService</a:t>
          </a:r>
          <a:r>
            <a:rPr lang="pt-PT" sz="1100" b="0" u="none" baseline="0">
              <a:solidFill>
                <a:srgbClr val="000000"/>
              </a:solidFill>
            </a:rPr>
            <a:t> em TomCat</a:t>
          </a:r>
        </a:p>
        <a:p>
          <a:pPr algn="l"/>
          <a:endParaRPr lang="pt-PT" sz="1100" b="0" u="none" baseline="0">
            <a:solidFill>
              <a:srgbClr val="000000"/>
            </a:solidFill>
          </a:endParaRPr>
        </a:p>
        <a:p>
          <a:pPr algn="l"/>
          <a:r>
            <a:rPr lang="pt-PT" sz="1100" b="0" u="none">
              <a:solidFill>
                <a:srgbClr val="000000"/>
              </a:solidFill>
            </a:rPr>
            <a:t>No</a:t>
          </a:r>
          <a:r>
            <a:rPr lang="pt-PT" sz="1100" b="0" u="none" baseline="0">
              <a:solidFill>
                <a:srgbClr val="000000"/>
              </a:solidFill>
            </a:rPr>
            <a:t> deploy de cada operador fazer o registo no UDDI</a:t>
          </a:r>
        </a:p>
        <a:p>
          <a:pPr algn="l"/>
          <a:endParaRPr lang="pt-PT" sz="1100" b="0" u="none" baseline="0">
            <a:solidFill>
              <a:srgbClr val="000000"/>
            </a:solidFill>
          </a:endParaRPr>
        </a:p>
        <a:p>
          <a:pPr algn="l"/>
          <a:r>
            <a:rPr lang="pt-PT" sz="1100" b="0" u="none" baseline="0">
              <a:solidFill>
                <a:srgbClr val="000000"/>
              </a:solidFill>
            </a:rPr>
            <a:t>Fazer o lookup na DistBridge</a:t>
          </a:r>
          <a:endParaRPr lang="pt-PT" sz="1100" b="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278946</xdr:colOff>
      <xdr:row>5</xdr:row>
      <xdr:rowOff>3363232</xdr:rowOff>
    </xdr:from>
    <xdr:to>
      <xdr:col>3</xdr:col>
      <xdr:colOff>3271913</xdr:colOff>
      <xdr:row>5</xdr:row>
      <xdr:rowOff>3871232</xdr:rowOff>
    </xdr:to>
    <xdr:sp macro="" textlink="">
      <xdr:nvSpPr>
        <xdr:cNvPr id="46" name="Folded Corner 10"/>
        <xdr:cNvSpPr/>
      </xdr:nvSpPr>
      <xdr:spPr>
        <a:xfrm>
          <a:off x="10783660" y="12870089"/>
          <a:ext cx="2992967" cy="508000"/>
        </a:xfrm>
        <a:prstGeom prst="foldedCorner">
          <a:avLst>
            <a:gd name="adj" fmla="val 0"/>
          </a:avLst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Implementar Lógica da Certification Authority - TASK 5:</a:t>
          </a: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Testar para saber se a lógica funciona toda de forma correcta</a:t>
          </a:r>
        </a:p>
      </xdr:txBody>
    </xdr:sp>
    <xdr:clientData/>
  </xdr:twoCellAnchor>
  <xdr:twoCellAnchor>
    <xdr:from>
      <xdr:col>0</xdr:col>
      <xdr:colOff>519545</xdr:colOff>
      <xdr:row>10</xdr:row>
      <xdr:rowOff>138545</xdr:rowOff>
    </xdr:from>
    <xdr:to>
      <xdr:col>0</xdr:col>
      <xdr:colOff>2441863</xdr:colOff>
      <xdr:row>10</xdr:row>
      <xdr:rowOff>789214</xdr:rowOff>
    </xdr:to>
    <xdr:sp macro="" textlink="">
      <xdr:nvSpPr>
        <xdr:cNvPr id="47" name="Folded Corner 18"/>
        <xdr:cNvSpPr/>
      </xdr:nvSpPr>
      <xdr:spPr>
        <a:xfrm>
          <a:off x="519545" y="22821652"/>
          <a:ext cx="1922318" cy="650669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Testes com jMOckI</a:t>
          </a:r>
        </a:p>
        <a:p>
          <a:pPr algn="l"/>
          <a:endParaRPr lang="pt-PT" sz="1100" b="1" u="sng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259772</xdr:colOff>
      <xdr:row>9</xdr:row>
      <xdr:rowOff>103909</xdr:rowOff>
    </xdr:from>
    <xdr:to>
      <xdr:col>3</xdr:col>
      <xdr:colOff>2709813</xdr:colOff>
      <xdr:row>9</xdr:row>
      <xdr:rowOff>698500</xdr:rowOff>
    </xdr:to>
    <xdr:sp macro="" textlink="">
      <xdr:nvSpPr>
        <xdr:cNvPr id="48" name="Folded Corner 10"/>
        <xdr:cNvSpPr/>
      </xdr:nvSpPr>
      <xdr:spPr>
        <a:xfrm>
          <a:off x="10737272" y="19776209"/>
          <a:ext cx="2450041" cy="594591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Fazer o planeamento:</a:t>
          </a: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Rever turtorial, analise de opçoes e estimativa de dificuldade.</a:t>
          </a:r>
        </a:p>
      </xdr:txBody>
    </xdr:sp>
    <xdr:clientData/>
  </xdr:twoCellAnchor>
  <xdr:twoCellAnchor>
    <xdr:from>
      <xdr:col>3</xdr:col>
      <xdr:colOff>103908</xdr:colOff>
      <xdr:row>9</xdr:row>
      <xdr:rowOff>848591</xdr:rowOff>
    </xdr:from>
    <xdr:to>
      <xdr:col>3</xdr:col>
      <xdr:colOff>2553949</xdr:colOff>
      <xdr:row>9</xdr:row>
      <xdr:rowOff>1485900</xdr:rowOff>
    </xdr:to>
    <xdr:sp macro="" textlink="">
      <xdr:nvSpPr>
        <xdr:cNvPr id="49" name="Folded Corner 10"/>
        <xdr:cNvSpPr/>
      </xdr:nvSpPr>
      <xdr:spPr>
        <a:xfrm>
          <a:off x="10581408" y="20520891"/>
          <a:ext cx="2450041" cy="637309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Implementaçao</a:t>
          </a: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Implementar o UDDI no projecto fazendo as alteracoes precisas</a:t>
          </a:r>
        </a:p>
      </xdr:txBody>
    </xdr:sp>
    <xdr:clientData/>
  </xdr:twoCellAnchor>
  <xdr:twoCellAnchor>
    <xdr:from>
      <xdr:col>3</xdr:col>
      <xdr:colOff>252845</xdr:colOff>
      <xdr:row>9</xdr:row>
      <xdr:rowOff>1812636</xdr:rowOff>
    </xdr:from>
    <xdr:to>
      <xdr:col>3</xdr:col>
      <xdr:colOff>2702886</xdr:colOff>
      <xdr:row>9</xdr:row>
      <xdr:rowOff>2307937</xdr:rowOff>
    </xdr:to>
    <xdr:sp macro="" textlink="">
      <xdr:nvSpPr>
        <xdr:cNvPr id="50" name="Folded Corner 10"/>
        <xdr:cNvSpPr/>
      </xdr:nvSpPr>
      <xdr:spPr>
        <a:xfrm>
          <a:off x="10730345" y="21484936"/>
          <a:ext cx="2450041" cy="495301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Testes</a:t>
          </a:r>
          <a:r>
            <a:rPr lang="pt-PT" sz="900" b="1" u="none" baseline="0">
              <a:solidFill>
                <a:srgbClr val="000000"/>
              </a:solidFill>
            </a:rPr>
            <a:t>: Realizar data de teste na criacam de organizaçoes e servicos.</a:t>
          </a:r>
        </a:p>
        <a:p>
          <a:pPr algn="l"/>
          <a:endParaRPr lang="pt-PT" sz="900" b="0" u="non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186789</xdr:colOff>
      <xdr:row>10</xdr:row>
      <xdr:rowOff>150915</xdr:rowOff>
    </xdr:from>
    <xdr:to>
      <xdr:col>4</xdr:col>
      <xdr:colOff>10652</xdr:colOff>
      <xdr:row>10</xdr:row>
      <xdr:rowOff>646216</xdr:rowOff>
    </xdr:to>
    <xdr:sp macro="" textlink="">
      <xdr:nvSpPr>
        <xdr:cNvPr id="51" name="Folded Corner 10"/>
        <xdr:cNvSpPr/>
      </xdr:nvSpPr>
      <xdr:spPr>
        <a:xfrm>
          <a:off x="8065325" y="22834022"/>
          <a:ext cx="2450041" cy="495301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Planeamento TASK 0:</a:t>
          </a: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Aprendizagem na utilizacao de jMock</a:t>
          </a:r>
        </a:p>
      </xdr:txBody>
    </xdr:sp>
    <xdr:clientData/>
  </xdr:twoCellAnchor>
  <xdr:twoCellAnchor>
    <xdr:from>
      <xdr:col>0</xdr:col>
      <xdr:colOff>221673</xdr:colOff>
      <xdr:row>11</xdr:row>
      <xdr:rowOff>183573</xdr:rowOff>
    </xdr:from>
    <xdr:to>
      <xdr:col>0</xdr:col>
      <xdr:colOff>2667000</xdr:colOff>
      <xdr:row>11</xdr:row>
      <xdr:rowOff>1333500</xdr:rowOff>
    </xdr:to>
    <xdr:sp macro="" textlink="">
      <xdr:nvSpPr>
        <xdr:cNvPr id="54" name="Folded Corner 18"/>
        <xdr:cNvSpPr/>
      </xdr:nvSpPr>
      <xdr:spPr>
        <a:xfrm>
          <a:off x="221673" y="24745373"/>
          <a:ext cx="2445327" cy="1149927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Realizaçao</a:t>
          </a:r>
          <a:r>
            <a:rPr lang="pt-PT" sz="1100" b="1" u="sng" baseline="0">
              <a:solidFill>
                <a:srgbClr val="000000"/>
              </a:solidFill>
            </a:rPr>
            <a:t> de baterias de testes simulando falhas dadas no enunciado</a:t>
          </a:r>
          <a:endParaRPr lang="pt-PT" sz="1100" b="1" u="sng">
            <a:solidFill>
              <a:srgbClr val="000000"/>
            </a:solidFill>
          </a:endParaRPr>
        </a:p>
        <a:p>
          <a:pPr algn="l"/>
          <a:endParaRPr lang="pt-PT" sz="1100" b="1" u="sng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119125</xdr:colOff>
      <xdr:row>11</xdr:row>
      <xdr:rowOff>317128</xdr:rowOff>
    </xdr:from>
    <xdr:to>
      <xdr:col>4</xdr:col>
      <xdr:colOff>61233</xdr:colOff>
      <xdr:row>11</xdr:row>
      <xdr:rowOff>1049110</xdr:rowOff>
    </xdr:to>
    <xdr:sp macro="" textlink="">
      <xdr:nvSpPr>
        <xdr:cNvPr id="55" name="Folded Corner 10"/>
        <xdr:cNvSpPr/>
      </xdr:nvSpPr>
      <xdr:spPr>
        <a:xfrm>
          <a:off x="7997661" y="24864414"/>
          <a:ext cx="2568286" cy="731982"/>
        </a:xfrm>
        <a:prstGeom prst="foldedCorner">
          <a:avLst>
            <a:gd name="adj" fmla="val 0"/>
          </a:avLst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Falha silenciosa TASK 0:</a:t>
          </a:r>
          <a:endParaRPr lang="pt-PT" sz="900" b="0" u="none" baseline="0">
            <a:solidFill>
              <a:srgbClr val="000000"/>
            </a:solidFill>
          </a:endParaRP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Caso Servidor nao responda. </a:t>
          </a: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Caso nao esta acessivel.</a:t>
          </a:r>
        </a:p>
      </xdr:txBody>
    </xdr:sp>
    <xdr:clientData/>
  </xdr:twoCellAnchor>
  <xdr:twoCellAnchor>
    <xdr:from>
      <xdr:col>2</xdr:col>
      <xdr:colOff>83992</xdr:colOff>
      <xdr:row>11</xdr:row>
      <xdr:rowOff>448252</xdr:rowOff>
    </xdr:from>
    <xdr:to>
      <xdr:col>2</xdr:col>
      <xdr:colOff>2895600</xdr:colOff>
      <xdr:row>11</xdr:row>
      <xdr:rowOff>1295399</xdr:rowOff>
    </xdr:to>
    <xdr:sp macro="" textlink="">
      <xdr:nvSpPr>
        <xdr:cNvPr id="56" name="Folded Corner 10"/>
        <xdr:cNvSpPr/>
      </xdr:nvSpPr>
      <xdr:spPr>
        <a:xfrm>
          <a:off x="7068992" y="24082952"/>
          <a:ext cx="2811608" cy="847147"/>
        </a:xfrm>
        <a:prstGeom prst="foldedCorner">
          <a:avLst>
            <a:gd name="adj" fmla="val 17414"/>
          </a:avLst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Falha bizantina TASK1:</a:t>
          </a: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Com timestamp maior a certa e objecto diferente.</a:t>
          </a: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Com timestamp maior a certa e objecto igual.</a:t>
          </a: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Com Timestamp igual e objecto diferente.</a:t>
          </a:r>
        </a:p>
      </xdr:txBody>
    </xdr:sp>
    <xdr:clientData/>
  </xdr:twoCellAnchor>
  <xdr:twoCellAnchor>
    <xdr:from>
      <xdr:col>2</xdr:col>
      <xdr:colOff>73602</xdr:colOff>
      <xdr:row>11</xdr:row>
      <xdr:rowOff>1383723</xdr:rowOff>
    </xdr:from>
    <xdr:to>
      <xdr:col>2</xdr:col>
      <xdr:colOff>2987675</xdr:colOff>
      <xdr:row>11</xdr:row>
      <xdr:rowOff>2266950</xdr:rowOff>
    </xdr:to>
    <xdr:sp macro="" textlink="">
      <xdr:nvSpPr>
        <xdr:cNvPr id="57" name="Folded Corner 10"/>
        <xdr:cNvSpPr/>
      </xdr:nvSpPr>
      <xdr:spPr>
        <a:xfrm>
          <a:off x="7058602" y="25018423"/>
          <a:ext cx="2914073" cy="883227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Falha bizantina e servidor out-of date TASK2:</a:t>
          </a: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Com a bizantina e OOD com mesma resposta.</a:t>
          </a: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Com a bizantina a dar timestamp inferior a certa.</a:t>
          </a: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Com a bizantina a dar timestamo superior a certa.</a:t>
          </a:r>
        </a:p>
      </xdr:txBody>
    </xdr:sp>
    <xdr:clientData/>
  </xdr:twoCellAnchor>
  <xdr:twoCellAnchor>
    <xdr:from>
      <xdr:col>2</xdr:col>
      <xdr:colOff>125556</xdr:colOff>
      <xdr:row>11</xdr:row>
      <xdr:rowOff>2435802</xdr:rowOff>
    </xdr:from>
    <xdr:to>
      <xdr:col>2</xdr:col>
      <xdr:colOff>2790825</xdr:colOff>
      <xdr:row>11</xdr:row>
      <xdr:rowOff>3267075</xdr:rowOff>
    </xdr:to>
    <xdr:sp macro="" textlink="">
      <xdr:nvSpPr>
        <xdr:cNvPr id="58" name="Folded Corner 10"/>
        <xdr:cNvSpPr/>
      </xdr:nvSpPr>
      <xdr:spPr>
        <a:xfrm>
          <a:off x="6240606" y="26981727"/>
          <a:ext cx="2665269" cy="831273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Falha silenciosa e serv out-of date TASK3:</a:t>
          </a: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Uma OOD e o silenciosa a nao responder.</a:t>
          </a: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Uma OOD e silenciosa inacessivel.</a:t>
          </a:r>
        </a:p>
      </xdr:txBody>
    </xdr:sp>
    <xdr:clientData/>
  </xdr:twoCellAnchor>
  <xdr:twoCellAnchor>
    <xdr:from>
      <xdr:col>3</xdr:col>
      <xdr:colOff>340179</xdr:colOff>
      <xdr:row>8</xdr:row>
      <xdr:rowOff>1265464</xdr:rowOff>
    </xdr:from>
    <xdr:to>
      <xdr:col>3</xdr:col>
      <xdr:colOff>2790220</xdr:colOff>
      <xdr:row>8</xdr:row>
      <xdr:rowOff>1760765</xdr:rowOff>
    </xdr:to>
    <xdr:sp macro="" textlink="">
      <xdr:nvSpPr>
        <xdr:cNvPr id="59" name="Folded Corner 10"/>
        <xdr:cNvSpPr/>
      </xdr:nvSpPr>
      <xdr:spPr>
        <a:xfrm>
          <a:off x="9525000" y="18464893"/>
          <a:ext cx="2450041" cy="495301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Algoritmo de envio e espera </a:t>
          </a:r>
        </a:p>
        <a:p>
          <a:pPr algn="l"/>
          <a:endParaRPr lang="pt-PT" sz="900" b="0" u="non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108858</xdr:colOff>
      <xdr:row>8</xdr:row>
      <xdr:rowOff>693964</xdr:rowOff>
    </xdr:from>
    <xdr:to>
      <xdr:col>3</xdr:col>
      <xdr:colOff>1170215</xdr:colOff>
      <xdr:row>8</xdr:row>
      <xdr:rowOff>1189265</xdr:rowOff>
    </xdr:to>
    <xdr:sp macro="" textlink="">
      <xdr:nvSpPr>
        <xdr:cNvPr id="60" name="Folded Corner 10"/>
        <xdr:cNvSpPr/>
      </xdr:nvSpPr>
      <xdr:spPr>
        <a:xfrm>
          <a:off x="9293679" y="17893393"/>
          <a:ext cx="1061357" cy="495301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Funçoes de escrita</a:t>
          </a:r>
        </a:p>
        <a:p>
          <a:pPr algn="l"/>
          <a:endParaRPr lang="pt-PT" sz="900" b="0" u="non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1183821</xdr:colOff>
      <xdr:row>8</xdr:row>
      <xdr:rowOff>1755322</xdr:rowOff>
    </xdr:from>
    <xdr:to>
      <xdr:col>3</xdr:col>
      <xdr:colOff>2245178</xdr:colOff>
      <xdr:row>8</xdr:row>
      <xdr:rowOff>2250623</xdr:rowOff>
    </xdr:to>
    <xdr:sp macro="" textlink="">
      <xdr:nvSpPr>
        <xdr:cNvPr id="61" name="Folded Corner 10"/>
        <xdr:cNvSpPr/>
      </xdr:nvSpPr>
      <xdr:spPr>
        <a:xfrm>
          <a:off x="10368642" y="18954751"/>
          <a:ext cx="1061357" cy="495301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Funçoes de leitura</a:t>
          </a:r>
          <a:endParaRPr lang="pt-PT" sz="900" b="0" u="non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469900</xdr:colOff>
      <xdr:row>12</xdr:row>
      <xdr:rowOff>584200</xdr:rowOff>
    </xdr:from>
    <xdr:to>
      <xdr:col>0</xdr:col>
      <xdr:colOff>2730500</xdr:colOff>
      <xdr:row>12</xdr:row>
      <xdr:rowOff>1778000</xdr:rowOff>
    </xdr:to>
    <xdr:sp macro="" textlink="">
      <xdr:nvSpPr>
        <xdr:cNvPr id="62" name="Folded Corner 18"/>
        <xdr:cNvSpPr/>
      </xdr:nvSpPr>
      <xdr:spPr>
        <a:xfrm>
          <a:off x="469900" y="26403300"/>
          <a:ext cx="2260600" cy="11938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Testes de Segurança</a:t>
          </a:r>
        </a:p>
        <a:p>
          <a:pPr algn="l"/>
          <a:endParaRPr lang="pt-PT" sz="1100" b="1" u="sng">
            <a:solidFill>
              <a:srgbClr val="000000"/>
            </a:solidFill>
          </a:endParaRPr>
        </a:p>
        <a:p>
          <a:pPr algn="l"/>
          <a:r>
            <a:rPr lang="en-US" sz="1100" b="0" u="none">
              <a:solidFill>
                <a:srgbClr val="000000"/>
              </a:solidFill>
            </a:rPr>
            <a:t>Security Utils, CA, Security Manager</a:t>
          </a:r>
          <a:endParaRPr lang="pt-PT" sz="1100" b="0" u="none">
            <a:solidFill>
              <a:srgbClr val="000000"/>
            </a:solidFill>
          </a:endParaRPr>
        </a:p>
        <a:p>
          <a:pPr algn="l"/>
          <a:endParaRPr lang="pt-PT" sz="1100" b="1" u="sng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431800</xdr:colOff>
      <xdr:row>12</xdr:row>
      <xdr:rowOff>292100</xdr:rowOff>
    </xdr:from>
    <xdr:to>
      <xdr:col>3</xdr:col>
      <xdr:colOff>2895600</xdr:colOff>
      <xdr:row>12</xdr:row>
      <xdr:rowOff>1282700</xdr:rowOff>
    </xdr:to>
    <xdr:sp macro="" textlink="">
      <xdr:nvSpPr>
        <xdr:cNvPr id="63" name="Folded Corner 10"/>
        <xdr:cNvSpPr/>
      </xdr:nvSpPr>
      <xdr:spPr>
        <a:xfrm>
          <a:off x="10909300" y="27038300"/>
          <a:ext cx="2463800" cy="990600"/>
        </a:xfrm>
        <a:prstGeom prst="foldedCorner">
          <a:avLst>
            <a:gd name="adj" fmla="val 33333"/>
          </a:avLst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hr-HR" sz="900" b="1" u="sng" baseline="0">
              <a:solidFill>
                <a:srgbClr val="000000"/>
              </a:solidFill>
            </a:rPr>
            <a:t>Testes de Segurança- TASK 0</a:t>
          </a:r>
          <a:r>
            <a:rPr lang="pt-PT" sz="900" b="1" u="sng" baseline="0">
              <a:solidFill>
                <a:srgbClr val="000000"/>
              </a:solidFill>
            </a:rPr>
            <a:t>:</a:t>
          </a:r>
        </a:p>
        <a:p>
          <a:pPr algn="l"/>
          <a:endParaRPr lang="pt-PT" sz="900" b="1" u="sng" baseline="0">
            <a:solidFill>
              <a:srgbClr val="000000"/>
            </a:solidFill>
          </a:endParaRPr>
        </a:p>
        <a:p>
          <a:pPr algn="l"/>
          <a:endParaRPr lang="pt-PT" sz="900" b="1" u="sng" baseline="0">
            <a:solidFill>
              <a:srgbClr val="000000"/>
            </a:solidFill>
          </a:endParaRP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Security Manager</a:t>
          </a:r>
        </a:p>
      </xdr:txBody>
    </xdr:sp>
    <xdr:clientData/>
  </xdr:twoCellAnchor>
  <xdr:twoCellAnchor>
    <xdr:from>
      <xdr:col>3</xdr:col>
      <xdr:colOff>469900</xdr:colOff>
      <xdr:row>12</xdr:row>
      <xdr:rowOff>1485900</xdr:rowOff>
    </xdr:from>
    <xdr:to>
      <xdr:col>3</xdr:col>
      <xdr:colOff>2667000</xdr:colOff>
      <xdr:row>12</xdr:row>
      <xdr:rowOff>2247900</xdr:rowOff>
    </xdr:to>
    <xdr:sp macro="" textlink="">
      <xdr:nvSpPr>
        <xdr:cNvPr id="64" name="Folded Corner 10"/>
        <xdr:cNvSpPr/>
      </xdr:nvSpPr>
      <xdr:spPr>
        <a:xfrm>
          <a:off x="10947400" y="28232100"/>
          <a:ext cx="2197100" cy="7620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hr-HR" sz="900" b="1" u="sng" baseline="0">
              <a:solidFill>
                <a:srgbClr val="000000"/>
              </a:solidFill>
            </a:rPr>
            <a:t>Testes de Segurança- TASK 1</a:t>
          </a:r>
          <a:endParaRPr lang="pt-PT" sz="900" b="1" u="sng" baseline="0">
            <a:solidFill>
              <a:srgbClr val="000000"/>
            </a:solidFill>
          </a:endParaRPr>
        </a:p>
        <a:p>
          <a:pPr algn="l"/>
          <a:endParaRPr lang="pt-PT" sz="900" b="0" u="none" baseline="0">
            <a:solidFill>
              <a:srgbClr val="000000"/>
            </a:solidFill>
          </a:endParaRP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Testar a CA</a:t>
          </a:r>
        </a:p>
      </xdr:txBody>
    </xdr:sp>
    <xdr:clientData/>
  </xdr:twoCellAnchor>
  <xdr:twoCellAnchor>
    <xdr:from>
      <xdr:col>2</xdr:col>
      <xdr:colOff>279400</xdr:colOff>
      <xdr:row>7</xdr:row>
      <xdr:rowOff>673100</xdr:rowOff>
    </xdr:from>
    <xdr:to>
      <xdr:col>2</xdr:col>
      <xdr:colOff>3158066</xdr:colOff>
      <xdr:row>7</xdr:row>
      <xdr:rowOff>1168401</xdr:rowOff>
    </xdr:to>
    <xdr:sp macro="" textlink="">
      <xdr:nvSpPr>
        <xdr:cNvPr id="65" name="Folded Corner 10"/>
        <xdr:cNvSpPr/>
      </xdr:nvSpPr>
      <xdr:spPr>
        <a:xfrm>
          <a:off x="7264400" y="16370300"/>
          <a:ext cx="2878666" cy="495301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Implementação de Handlers de segurança- TASK 2:</a:t>
          </a: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Tratamento de falhas de segurança</a:t>
          </a:r>
        </a:p>
      </xdr:txBody>
    </xdr:sp>
    <xdr:clientData/>
  </xdr:twoCellAnchor>
  <xdr:twoCellAnchor>
    <xdr:from>
      <xdr:col>0</xdr:col>
      <xdr:colOff>344714</xdr:colOff>
      <xdr:row>14</xdr:row>
      <xdr:rowOff>235857</xdr:rowOff>
    </xdr:from>
    <xdr:to>
      <xdr:col>0</xdr:col>
      <xdr:colOff>2742416</xdr:colOff>
      <xdr:row>14</xdr:row>
      <xdr:rowOff>1385784</xdr:rowOff>
    </xdr:to>
    <xdr:sp macro="" textlink="">
      <xdr:nvSpPr>
        <xdr:cNvPr id="66" name="Folded Corner 18"/>
        <xdr:cNvSpPr/>
      </xdr:nvSpPr>
      <xdr:spPr>
        <a:xfrm>
          <a:off x="344714" y="32366857"/>
          <a:ext cx="2397702" cy="1149927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Realizaçao</a:t>
          </a:r>
          <a:r>
            <a:rPr lang="pt-PT" sz="1100" b="1" u="sng" baseline="0">
              <a:solidFill>
                <a:srgbClr val="000000"/>
              </a:solidFill>
            </a:rPr>
            <a:t> de baterias de testes simulando falhas dadas no enunciado:</a:t>
          </a:r>
        </a:p>
        <a:p>
          <a:pPr algn="l"/>
          <a:r>
            <a:rPr lang="pt-PT" sz="1100" b="0" u="none" baseline="0">
              <a:solidFill>
                <a:srgbClr val="000000"/>
              </a:solidFill>
            </a:rPr>
            <a:t>Fazer com que passe a ser 3 bindings em vez de 3 serviços.</a:t>
          </a:r>
          <a:endParaRPr lang="pt-PT" sz="1100" b="0" u="none">
            <a:solidFill>
              <a:srgbClr val="000000"/>
            </a:solidFill>
          </a:endParaRPr>
        </a:p>
        <a:p>
          <a:pPr algn="l"/>
          <a:endParaRPr lang="pt-PT" sz="1100" b="1" u="sng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217714</xdr:colOff>
      <xdr:row>14</xdr:row>
      <xdr:rowOff>163286</xdr:rowOff>
    </xdr:from>
    <xdr:to>
      <xdr:col>4</xdr:col>
      <xdr:colOff>2367189</xdr:colOff>
      <xdr:row>14</xdr:row>
      <xdr:rowOff>925286</xdr:rowOff>
    </xdr:to>
    <xdr:sp macro="" textlink="">
      <xdr:nvSpPr>
        <xdr:cNvPr id="67" name="Folded Corner 10"/>
        <xdr:cNvSpPr/>
      </xdr:nvSpPr>
      <xdr:spPr>
        <a:xfrm>
          <a:off x="10722428" y="31895143"/>
          <a:ext cx="2149475" cy="7620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Refactoriza ção UDDI </a:t>
          </a:r>
          <a:r>
            <a:rPr lang="hr-HR" sz="900" b="1" u="sng" baseline="0">
              <a:solidFill>
                <a:srgbClr val="000000"/>
              </a:solidFill>
            </a:rPr>
            <a:t>TASK 1</a:t>
          </a:r>
          <a:endParaRPr lang="pt-PT" sz="900" b="1" u="sng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544285</xdr:colOff>
      <xdr:row>13</xdr:row>
      <xdr:rowOff>254000</xdr:rowOff>
    </xdr:from>
    <xdr:to>
      <xdr:col>0</xdr:col>
      <xdr:colOff>2690585</xdr:colOff>
      <xdr:row>13</xdr:row>
      <xdr:rowOff>1447800</xdr:rowOff>
    </xdr:to>
    <xdr:sp macro="" textlink="">
      <xdr:nvSpPr>
        <xdr:cNvPr id="68" name="Folded Corner 18"/>
        <xdr:cNvSpPr/>
      </xdr:nvSpPr>
      <xdr:spPr>
        <a:xfrm>
          <a:off x="544285" y="29826857"/>
          <a:ext cx="2146300" cy="11938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Preparação da Entrega</a:t>
          </a:r>
        </a:p>
        <a:p>
          <a:pPr algn="l"/>
          <a:endParaRPr lang="pt-PT" sz="1100" b="1" u="sng">
            <a:solidFill>
              <a:srgbClr val="000000"/>
            </a:solidFill>
          </a:endParaRPr>
        </a:p>
        <a:p>
          <a:pPr algn="l"/>
          <a:endParaRPr lang="pt-PT" sz="1100" b="1" u="sng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149678</xdr:colOff>
      <xdr:row>13</xdr:row>
      <xdr:rowOff>1211036</xdr:rowOff>
    </xdr:from>
    <xdr:to>
      <xdr:col>2</xdr:col>
      <xdr:colOff>3138714</xdr:colOff>
      <xdr:row>13</xdr:row>
      <xdr:rowOff>1959429</xdr:rowOff>
    </xdr:to>
    <xdr:sp macro="" textlink="">
      <xdr:nvSpPr>
        <xdr:cNvPr id="69" name="Folded Corner 10"/>
        <xdr:cNvSpPr/>
      </xdr:nvSpPr>
      <xdr:spPr>
        <a:xfrm>
          <a:off x="7152821" y="30783893"/>
          <a:ext cx="2989036" cy="748393"/>
        </a:xfrm>
        <a:prstGeom prst="foldedCorner">
          <a:avLst>
            <a:gd name="adj" fmla="val 33333"/>
          </a:avLst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Relatorio da parte de </a:t>
          </a:r>
          <a:r>
            <a:rPr lang="hr-HR" sz="900" b="1" u="sng" baseline="0">
              <a:solidFill>
                <a:srgbClr val="000000"/>
              </a:solidFill>
            </a:rPr>
            <a:t>Segurança- TASK 0</a:t>
          </a:r>
          <a:r>
            <a:rPr lang="pt-PT" sz="900" b="1" u="sng" baseline="0">
              <a:solidFill>
                <a:srgbClr val="000000"/>
              </a:solidFill>
            </a:rPr>
            <a:t>:</a:t>
          </a:r>
        </a:p>
        <a:p>
          <a:pPr algn="l"/>
          <a:endParaRPr lang="pt-PT" sz="900" b="1" u="sng" baseline="0">
            <a:solidFill>
              <a:srgbClr val="000000"/>
            </a:solidFill>
          </a:endParaRP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Diagrama e Refactorização</a:t>
          </a:r>
        </a:p>
        <a:p>
          <a:pPr algn="l"/>
          <a:endParaRPr lang="pt-PT" sz="900" b="1" u="sng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285749</xdr:colOff>
      <xdr:row>13</xdr:row>
      <xdr:rowOff>217715</xdr:rowOff>
    </xdr:from>
    <xdr:to>
      <xdr:col>1</xdr:col>
      <xdr:colOff>2473324</xdr:colOff>
      <xdr:row>13</xdr:row>
      <xdr:rowOff>1006929</xdr:rowOff>
    </xdr:to>
    <xdr:sp macro="" textlink="">
      <xdr:nvSpPr>
        <xdr:cNvPr id="70" name="Folded Corner 10"/>
        <xdr:cNvSpPr/>
      </xdr:nvSpPr>
      <xdr:spPr>
        <a:xfrm>
          <a:off x="2911928" y="29772429"/>
          <a:ext cx="2187575" cy="789214"/>
        </a:xfrm>
        <a:prstGeom prst="foldedCorner">
          <a:avLst>
            <a:gd name="adj" fmla="val 33333"/>
          </a:avLst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Relatorio da parte de Replicação</a:t>
          </a:r>
          <a:r>
            <a:rPr lang="hr-HR" sz="900" b="1" u="sng" baseline="0">
              <a:solidFill>
                <a:srgbClr val="000000"/>
              </a:solidFill>
            </a:rPr>
            <a:t>- TASK </a:t>
          </a:r>
          <a:r>
            <a:rPr lang="en-US" sz="900" b="1" u="sng" baseline="0">
              <a:solidFill>
                <a:srgbClr val="000000"/>
              </a:solidFill>
            </a:rPr>
            <a:t>1</a:t>
          </a:r>
          <a:r>
            <a:rPr lang="pt-PT" sz="900" b="1" u="sng" baseline="0">
              <a:solidFill>
                <a:srgbClr val="000000"/>
              </a:solidFill>
            </a:rPr>
            <a:t>:</a:t>
          </a:r>
        </a:p>
        <a:p>
          <a:pPr algn="l"/>
          <a:endParaRPr lang="pt-PT" sz="900" b="1" u="sng" baseline="0">
            <a:solidFill>
              <a:srgbClr val="000000"/>
            </a:solidFill>
          </a:endParaRP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Diagrama e Refactorização</a:t>
          </a:r>
        </a:p>
        <a:p>
          <a:pPr algn="l"/>
          <a:endParaRPr lang="pt-PT" sz="900" b="1" u="sng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179614</xdr:colOff>
      <xdr:row>13</xdr:row>
      <xdr:rowOff>247650</xdr:rowOff>
    </xdr:from>
    <xdr:to>
      <xdr:col>2</xdr:col>
      <xdr:colOff>3174999</xdr:colOff>
      <xdr:row>13</xdr:row>
      <xdr:rowOff>1106714</xdr:rowOff>
    </xdr:to>
    <xdr:sp macro="" textlink="">
      <xdr:nvSpPr>
        <xdr:cNvPr id="71" name="Folded Corner 10"/>
        <xdr:cNvSpPr/>
      </xdr:nvSpPr>
      <xdr:spPr>
        <a:xfrm>
          <a:off x="7182757" y="29820507"/>
          <a:ext cx="2995385" cy="859064"/>
        </a:xfrm>
        <a:prstGeom prst="foldedCorner">
          <a:avLst>
            <a:gd name="adj" fmla="val 33333"/>
          </a:avLst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Relatorio da parte de Falhas Bizantinas </a:t>
          </a:r>
          <a:r>
            <a:rPr lang="hr-HR" sz="900" b="1" u="sng" baseline="0">
              <a:solidFill>
                <a:srgbClr val="000000"/>
              </a:solidFill>
            </a:rPr>
            <a:t>TASK </a:t>
          </a:r>
          <a:r>
            <a:rPr lang="en-US" sz="900" b="1" u="sng" baseline="0">
              <a:solidFill>
                <a:srgbClr val="000000"/>
              </a:solidFill>
            </a:rPr>
            <a:t>2</a:t>
          </a:r>
          <a:r>
            <a:rPr lang="pt-PT" sz="900" b="1" u="sng" baseline="0">
              <a:solidFill>
                <a:srgbClr val="000000"/>
              </a:solidFill>
            </a:rPr>
            <a:t>:</a:t>
          </a:r>
        </a:p>
        <a:p>
          <a:pPr algn="l"/>
          <a:endParaRPr lang="pt-PT" sz="900" b="1" u="sng" baseline="0">
            <a:solidFill>
              <a:srgbClr val="000000"/>
            </a:solidFill>
          </a:endParaRP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Demonstração dos 3 casos</a:t>
          </a:r>
        </a:p>
      </xdr:txBody>
    </xdr:sp>
    <xdr:clientData/>
  </xdr:twoCellAnchor>
  <xdr:twoCellAnchor>
    <xdr:from>
      <xdr:col>1</xdr:col>
      <xdr:colOff>231322</xdr:colOff>
      <xdr:row>13</xdr:row>
      <xdr:rowOff>1102178</xdr:rowOff>
    </xdr:from>
    <xdr:to>
      <xdr:col>1</xdr:col>
      <xdr:colOff>2558143</xdr:colOff>
      <xdr:row>13</xdr:row>
      <xdr:rowOff>1977571</xdr:rowOff>
    </xdr:to>
    <xdr:sp macro="" textlink="">
      <xdr:nvSpPr>
        <xdr:cNvPr id="72" name="Folded Corner 10"/>
        <xdr:cNvSpPr/>
      </xdr:nvSpPr>
      <xdr:spPr>
        <a:xfrm>
          <a:off x="3732893" y="30675035"/>
          <a:ext cx="2326821" cy="875393"/>
        </a:xfrm>
        <a:prstGeom prst="foldedCorner">
          <a:avLst>
            <a:gd name="adj" fmla="val 33333"/>
          </a:avLst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Preparação da Oral</a:t>
          </a:r>
          <a:r>
            <a:rPr lang="hr-HR" sz="900" b="1" u="sng" baseline="0">
              <a:solidFill>
                <a:srgbClr val="000000"/>
              </a:solidFill>
            </a:rPr>
            <a:t>- TASK </a:t>
          </a:r>
          <a:r>
            <a:rPr lang="en-US" sz="900" b="1" u="sng" baseline="0">
              <a:solidFill>
                <a:srgbClr val="000000"/>
              </a:solidFill>
            </a:rPr>
            <a:t>3</a:t>
          </a:r>
          <a:r>
            <a:rPr lang="pt-PT" sz="900" b="1" u="sng" baseline="0">
              <a:solidFill>
                <a:srgbClr val="000000"/>
              </a:solidFill>
            </a:rPr>
            <a:t>:</a:t>
          </a:r>
        </a:p>
        <a:p>
          <a:pPr algn="l"/>
          <a:endParaRPr lang="pt-PT" sz="900" b="1" u="sng" baseline="0">
            <a:solidFill>
              <a:srgbClr val="000000"/>
            </a:solidFill>
          </a:endParaRPr>
        </a:p>
        <a:p>
          <a:pPr algn="l"/>
          <a:r>
            <a:rPr lang="pt-PT" sz="900" b="0" u="none" baseline="0">
              <a:solidFill>
                <a:srgbClr val="000000"/>
              </a:solidFill>
            </a:rPr>
            <a:t>Preparar a Apresentação.</a:t>
          </a:r>
        </a:p>
        <a:p>
          <a:pPr algn="l"/>
          <a:endParaRPr lang="pt-PT" sz="900" b="1" u="sng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254000</xdr:colOff>
      <xdr:row>4</xdr:row>
      <xdr:rowOff>2612571</xdr:rowOff>
    </xdr:from>
    <xdr:to>
      <xdr:col>3</xdr:col>
      <xdr:colOff>3084285</xdr:colOff>
      <xdr:row>4</xdr:row>
      <xdr:rowOff>3011714</xdr:rowOff>
    </xdr:to>
    <xdr:sp macro="" textlink="">
      <xdr:nvSpPr>
        <xdr:cNvPr id="73" name="Folded Corner 11"/>
        <xdr:cNvSpPr/>
      </xdr:nvSpPr>
      <xdr:spPr>
        <a:xfrm>
          <a:off x="10758714" y="8944428"/>
          <a:ext cx="2830285" cy="399143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Ultima comunicaçao- TASK 3</a:t>
          </a:r>
        </a:p>
        <a:p>
          <a:pPr algn="l"/>
          <a:r>
            <a:rPr lang="pt-PT" sz="900" b="0" i="0" u="none" baseline="0">
              <a:solidFill>
                <a:srgbClr val="000000"/>
              </a:solidFill>
            </a:rPr>
            <a:t>Teste jUnit</a:t>
          </a:r>
        </a:p>
      </xdr:txBody>
    </xdr:sp>
    <xdr:clientData/>
  </xdr:twoCellAnchor>
  <xdr:twoCellAnchor>
    <xdr:from>
      <xdr:col>3</xdr:col>
      <xdr:colOff>235857</xdr:colOff>
      <xdr:row>2</xdr:row>
      <xdr:rowOff>163286</xdr:rowOff>
    </xdr:from>
    <xdr:to>
      <xdr:col>3</xdr:col>
      <xdr:colOff>2035857</xdr:colOff>
      <xdr:row>2</xdr:row>
      <xdr:rowOff>717097</xdr:rowOff>
    </xdr:to>
    <xdr:sp macro="" textlink="">
      <xdr:nvSpPr>
        <xdr:cNvPr id="74" name="Folded Corner 12"/>
        <xdr:cNvSpPr/>
      </xdr:nvSpPr>
      <xdr:spPr>
        <a:xfrm>
          <a:off x="10740571" y="2685143"/>
          <a:ext cx="1800000" cy="553811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Realizar chamada - TASK 00: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Domain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914400</xdr:colOff>
      <xdr:row>15</xdr:row>
      <xdr:rowOff>342900</xdr:rowOff>
    </xdr:from>
    <xdr:to>
      <xdr:col>0</xdr:col>
      <xdr:colOff>3312102</xdr:colOff>
      <xdr:row>15</xdr:row>
      <xdr:rowOff>1492827</xdr:rowOff>
    </xdr:to>
    <xdr:sp macro="" textlink="">
      <xdr:nvSpPr>
        <xdr:cNvPr id="75" name="Folded Corner 18"/>
        <xdr:cNvSpPr/>
      </xdr:nvSpPr>
      <xdr:spPr>
        <a:xfrm>
          <a:off x="914400" y="34569400"/>
          <a:ext cx="2397702" cy="1149927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Revisão de Código</a:t>
          </a:r>
          <a:r>
            <a:rPr lang="pt-PT" sz="1100" b="1" u="sng" baseline="0">
              <a:solidFill>
                <a:srgbClr val="000000"/>
              </a:solidFill>
            </a:rPr>
            <a:t>:</a:t>
          </a:r>
        </a:p>
        <a:p>
          <a:pPr algn="l"/>
          <a:endParaRPr lang="pt-PT" sz="1100" b="1" u="sng">
            <a:solidFill>
              <a:srgbClr val="000000"/>
            </a:solidFill>
          </a:endParaRPr>
        </a:p>
        <a:p>
          <a:pPr algn="l"/>
          <a:r>
            <a:rPr lang="pt-PT" sz="1100" b="0" u="none" baseline="0">
              <a:solidFill>
                <a:srgbClr val="000000"/>
              </a:solidFill>
            </a:rPr>
            <a:t>Revisões ao código</a:t>
          </a:r>
          <a:endParaRPr lang="pt-PT" sz="1100" b="0" u="none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368300</xdr:colOff>
      <xdr:row>15</xdr:row>
      <xdr:rowOff>381000</xdr:rowOff>
    </xdr:from>
    <xdr:to>
      <xdr:col>4</xdr:col>
      <xdr:colOff>2517775</xdr:colOff>
      <xdr:row>15</xdr:row>
      <xdr:rowOff>1143000</xdr:rowOff>
    </xdr:to>
    <xdr:sp macro="" textlink="">
      <xdr:nvSpPr>
        <xdr:cNvPr id="76" name="Folded Corner 10"/>
        <xdr:cNvSpPr/>
      </xdr:nvSpPr>
      <xdr:spPr>
        <a:xfrm>
          <a:off x="14338300" y="34607500"/>
          <a:ext cx="2149475" cy="7620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Revisão de código </a:t>
          </a:r>
          <a:r>
            <a:rPr lang="hr-HR" sz="900" b="1" u="sng" baseline="0">
              <a:solidFill>
                <a:srgbClr val="000000"/>
              </a:solidFill>
            </a:rPr>
            <a:t>TASK 0</a:t>
          </a:r>
          <a:endParaRPr lang="pt-PT" sz="900" b="1" u="sng" baseline="0">
            <a:solidFill>
              <a:srgbClr val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1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35841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35943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36046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pane ySplit="1" topLeftCell="A15" activePane="bottomLeft" state="frozen"/>
      <selection pane="bottomLeft" activeCell="E16" sqref="E16"/>
    </sheetView>
  </sheetViews>
  <sheetFormatPr baseColWidth="10" defaultColWidth="50.83203125" defaultRowHeight="99" customHeight="1" x14ac:dyDescent="0"/>
  <cols>
    <col min="1" max="1" width="45.83203125" style="131" customWidth="1"/>
    <col min="2" max="2" width="45.83203125" style="132" customWidth="1"/>
    <col min="3" max="3" width="45.83203125" style="128" customWidth="1"/>
    <col min="4" max="4" width="45.83203125" style="126" customWidth="1"/>
    <col min="5" max="5" width="45.83203125" style="127" customWidth="1"/>
    <col min="6" max="6" width="50.83203125" style="121"/>
    <col min="7" max="16384" width="50.83203125" style="5"/>
  </cols>
  <sheetData>
    <row r="1" spans="1:6" s="30" customFormat="1" ht="49" customHeight="1">
      <c r="A1" s="129" t="s">
        <v>50</v>
      </c>
      <c r="B1" s="130" t="s">
        <v>46</v>
      </c>
      <c r="C1" s="122" t="s">
        <v>47</v>
      </c>
      <c r="D1" s="123" t="s">
        <v>12</v>
      </c>
      <c r="E1" s="124" t="s">
        <v>16</v>
      </c>
      <c r="F1" s="120"/>
    </row>
    <row r="2" spans="1:6" ht="150" customHeight="1">
      <c r="C2" s="125"/>
    </row>
    <row r="3" spans="1:6" ht="150" customHeight="1"/>
    <row r="4" spans="1:6" ht="150" customHeight="1"/>
    <row r="5" spans="1:6" ht="250" customHeight="1"/>
    <row r="6" spans="1:6" ht="315" customHeight="1"/>
    <row r="7" spans="1:6" ht="172" customHeight="1"/>
    <row r="8" spans="1:6" ht="119" customHeight="1"/>
    <row r="9" spans="1:6" ht="194.25" customHeight="1"/>
    <row r="10" spans="1:6" ht="238" customHeight="1"/>
    <row r="11" spans="1:6" ht="74.25" customHeight="1"/>
    <row r="12" spans="1:6" ht="260.25" customHeight="1"/>
    <row r="13" spans="1:6" ht="207" customHeight="1"/>
    <row r="14" spans="1:6" ht="201" customHeight="1"/>
    <row r="15" spans="1:6" ht="166" customHeight="1"/>
    <row r="16" spans="1:6" ht="170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3"/>
  <sheetViews>
    <sheetView tabSelected="1" topLeftCell="F6" workbookViewId="0">
      <selection activeCell="AF10" sqref="AF10"/>
    </sheetView>
  </sheetViews>
  <sheetFormatPr baseColWidth="10" defaultColWidth="9.1640625" defaultRowHeight="22" customHeight="1" x14ac:dyDescent="0"/>
  <cols>
    <col min="1" max="1" width="4.83203125" style="1" customWidth="1"/>
    <col min="2" max="2" width="22.83203125" style="8" customWidth="1"/>
    <col min="3" max="32" width="4.5" style="1" customWidth="1"/>
    <col min="33" max="33" width="9.83203125" style="1" customWidth="1"/>
    <col min="34" max="16384" width="9.1640625" style="1"/>
  </cols>
  <sheetData>
    <row r="2" spans="2:34" ht="60" customHeight="1" thickBot="1">
      <c r="B2" s="324" t="s">
        <v>45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</row>
    <row r="3" spans="2:34" s="12" customFormat="1" ht="13" customHeight="1">
      <c r="B3" s="29" t="s">
        <v>13</v>
      </c>
      <c r="C3" s="109" t="str">
        <f>CHOOSE(WEEKDAY(C5),"S","M","T","W","R","F","S")</f>
        <v>M</v>
      </c>
      <c r="D3" s="110" t="str">
        <f t="shared" ref="D3:AF3" si="0">CHOOSE(WEEKDAY(D5),"S","M","T","W","R","F","S")</f>
        <v>T</v>
      </c>
      <c r="E3" s="110" t="str">
        <f t="shared" si="0"/>
        <v>W</v>
      </c>
      <c r="F3" s="110" t="str">
        <f t="shared" si="0"/>
        <v>R</v>
      </c>
      <c r="G3" s="110" t="str">
        <f t="shared" si="0"/>
        <v>F</v>
      </c>
      <c r="H3" s="110" t="str">
        <f t="shared" si="0"/>
        <v>S</v>
      </c>
      <c r="I3" s="111" t="str">
        <f t="shared" si="0"/>
        <v>S</v>
      </c>
      <c r="J3" s="109" t="str">
        <f t="shared" si="0"/>
        <v>M</v>
      </c>
      <c r="K3" s="110" t="str">
        <f t="shared" si="0"/>
        <v>T</v>
      </c>
      <c r="L3" s="110" t="str">
        <f t="shared" si="0"/>
        <v>W</v>
      </c>
      <c r="M3" s="110" t="str">
        <f t="shared" si="0"/>
        <v>R</v>
      </c>
      <c r="N3" s="110" t="str">
        <f t="shared" si="0"/>
        <v>F</v>
      </c>
      <c r="O3" s="110" t="str">
        <f t="shared" si="0"/>
        <v>S</v>
      </c>
      <c r="P3" s="111" t="str">
        <f t="shared" si="0"/>
        <v>S</v>
      </c>
      <c r="Q3" s="109" t="str">
        <f t="shared" si="0"/>
        <v>M</v>
      </c>
      <c r="R3" s="110" t="str">
        <f t="shared" si="0"/>
        <v>T</v>
      </c>
      <c r="S3" s="110" t="str">
        <f t="shared" si="0"/>
        <v>W</v>
      </c>
      <c r="T3" s="110" t="str">
        <f t="shared" si="0"/>
        <v>R</v>
      </c>
      <c r="U3" s="110" t="str">
        <f t="shared" si="0"/>
        <v>F</v>
      </c>
      <c r="V3" s="110" t="str">
        <f t="shared" si="0"/>
        <v>S</v>
      </c>
      <c r="W3" s="111" t="str">
        <f t="shared" si="0"/>
        <v>S</v>
      </c>
      <c r="X3" s="109" t="str">
        <f t="shared" si="0"/>
        <v>M</v>
      </c>
      <c r="Y3" s="110" t="str">
        <f t="shared" si="0"/>
        <v>T</v>
      </c>
      <c r="Z3" s="110" t="str">
        <f t="shared" si="0"/>
        <v>W</v>
      </c>
      <c r="AA3" s="110" t="str">
        <f t="shared" si="0"/>
        <v>R</v>
      </c>
      <c r="AB3" s="110" t="str">
        <f t="shared" si="0"/>
        <v>F</v>
      </c>
      <c r="AC3" s="110" t="str">
        <f t="shared" si="0"/>
        <v>S</v>
      </c>
      <c r="AD3" s="111" t="str">
        <f t="shared" si="0"/>
        <v>S</v>
      </c>
      <c r="AE3" s="109" t="str">
        <f t="shared" si="0"/>
        <v>M</v>
      </c>
      <c r="AF3" s="111" t="str">
        <f t="shared" si="0"/>
        <v>T</v>
      </c>
    </row>
    <row r="4" spans="2:34" s="13" customFormat="1" ht="24" customHeight="1">
      <c r="B4" s="29" t="s">
        <v>14</v>
      </c>
      <c r="C4" s="319" t="str">
        <f>CHOOSE(MONTH(E5),"January", "February", "March", "April", "May", "June", "July", "August", "September", "October", "November", "December")</f>
        <v>April</v>
      </c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1"/>
      <c r="R4" s="322" t="str">
        <f>CHOOSE(MONTH(T5),"January", "February", "March", "April", "May", "June", "July", "August", "September", "October", "November", "December")</f>
        <v>May</v>
      </c>
      <c r="S4" s="320"/>
      <c r="T4" s="320"/>
      <c r="U4" s="320"/>
      <c r="V4" s="320"/>
      <c r="W4" s="320"/>
      <c r="X4" s="320"/>
      <c r="Y4" s="320"/>
      <c r="Z4" s="320"/>
      <c r="AA4" s="320"/>
      <c r="AB4" s="320"/>
      <c r="AC4" s="320"/>
      <c r="AD4" s="320"/>
      <c r="AE4" s="320"/>
      <c r="AF4" s="323"/>
      <c r="AG4" s="28"/>
      <c r="AH4" s="28"/>
    </row>
    <row r="5" spans="2:34" s="11" customFormat="1" ht="22" customHeight="1" thickBot="1">
      <c r="B5" s="29" t="s">
        <v>15</v>
      </c>
      <c r="C5" s="106">
        <v>41015</v>
      </c>
      <c r="D5" s="107">
        <f>C5+1</f>
        <v>41016</v>
      </c>
      <c r="E5" s="107">
        <f t="shared" ref="E5:AF5" si="1">D5+1</f>
        <v>41017</v>
      </c>
      <c r="F5" s="107">
        <f t="shared" si="1"/>
        <v>41018</v>
      </c>
      <c r="G5" s="107">
        <f t="shared" si="1"/>
        <v>41019</v>
      </c>
      <c r="H5" s="107">
        <f t="shared" si="1"/>
        <v>41020</v>
      </c>
      <c r="I5" s="108">
        <f t="shared" si="1"/>
        <v>41021</v>
      </c>
      <c r="J5" s="106">
        <f t="shared" si="1"/>
        <v>41022</v>
      </c>
      <c r="K5" s="107">
        <f t="shared" si="1"/>
        <v>41023</v>
      </c>
      <c r="L5" s="107">
        <f t="shared" si="1"/>
        <v>41024</v>
      </c>
      <c r="M5" s="107">
        <f t="shared" si="1"/>
        <v>41025</v>
      </c>
      <c r="N5" s="107">
        <f t="shared" si="1"/>
        <v>41026</v>
      </c>
      <c r="O5" s="107">
        <f t="shared" si="1"/>
        <v>41027</v>
      </c>
      <c r="P5" s="108">
        <f t="shared" si="1"/>
        <v>41028</v>
      </c>
      <c r="Q5" s="106">
        <f t="shared" si="1"/>
        <v>41029</v>
      </c>
      <c r="R5" s="107">
        <f t="shared" si="1"/>
        <v>41030</v>
      </c>
      <c r="S5" s="107">
        <f t="shared" si="1"/>
        <v>41031</v>
      </c>
      <c r="T5" s="107">
        <f t="shared" si="1"/>
        <v>41032</v>
      </c>
      <c r="U5" s="107">
        <f t="shared" si="1"/>
        <v>41033</v>
      </c>
      <c r="V5" s="107">
        <f t="shared" si="1"/>
        <v>41034</v>
      </c>
      <c r="W5" s="108">
        <f t="shared" si="1"/>
        <v>41035</v>
      </c>
      <c r="X5" s="106">
        <f t="shared" si="1"/>
        <v>41036</v>
      </c>
      <c r="Y5" s="107">
        <f t="shared" si="1"/>
        <v>41037</v>
      </c>
      <c r="Z5" s="107">
        <f t="shared" si="1"/>
        <v>41038</v>
      </c>
      <c r="AA5" s="107">
        <f t="shared" si="1"/>
        <v>41039</v>
      </c>
      <c r="AB5" s="107">
        <f t="shared" si="1"/>
        <v>41040</v>
      </c>
      <c r="AC5" s="107">
        <f t="shared" si="1"/>
        <v>41041</v>
      </c>
      <c r="AD5" s="108">
        <f t="shared" si="1"/>
        <v>41042</v>
      </c>
      <c r="AE5" s="106">
        <f t="shared" si="1"/>
        <v>41043</v>
      </c>
      <c r="AF5" s="108">
        <f t="shared" si="1"/>
        <v>41044</v>
      </c>
    </row>
    <row r="6" spans="2:34" ht="22" customHeight="1">
      <c r="B6" s="325" t="s">
        <v>23</v>
      </c>
      <c r="C6" s="316" t="s">
        <v>18</v>
      </c>
      <c r="D6" s="317"/>
      <c r="E6" s="317"/>
      <c r="F6" s="317"/>
      <c r="G6" s="317"/>
      <c r="H6" s="317"/>
      <c r="I6" s="318"/>
      <c r="J6" s="316" t="s">
        <v>20</v>
      </c>
      <c r="K6" s="317"/>
      <c r="L6" s="317"/>
      <c r="M6" s="317"/>
      <c r="N6" s="317"/>
      <c r="O6" s="317"/>
      <c r="P6" s="318"/>
      <c r="Q6" s="316" t="s">
        <v>21</v>
      </c>
      <c r="R6" s="317"/>
      <c r="S6" s="317"/>
      <c r="T6" s="317"/>
      <c r="U6" s="317"/>
      <c r="V6" s="317"/>
      <c r="W6" s="318"/>
      <c r="X6" s="316" t="s">
        <v>22</v>
      </c>
      <c r="Y6" s="317"/>
      <c r="Z6" s="317"/>
      <c r="AA6" s="317"/>
      <c r="AB6" s="317"/>
      <c r="AC6" s="317"/>
      <c r="AD6" s="318"/>
      <c r="AE6" s="316" t="s">
        <v>19</v>
      </c>
      <c r="AF6" s="318"/>
      <c r="AG6" s="327" t="s">
        <v>27</v>
      </c>
    </row>
    <row r="7" spans="2:34" ht="22" customHeight="1" thickBot="1">
      <c r="B7" s="326"/>
      <c r="C7" s="103">
        <v>1</v>
      </c>
      <c r="D7" s="104">
        <f>C7+1</f>
        <v>2</v>
      </c>
      <c r="E7" s="104">
        <f t="shared" ref="E7:AF7" si="2">D7+1</f>
        <v>3</v>
      </c>
      <c r="F7" s="104">
        <f t="shared" si="2"/>
        <v>4</v>
      </c>
      <c r="G7" s="104">
        <f t="shared" si="2"/>
        <v>5</v>
      </c>
      <c r="H7" s="104">
        <f t="shared" si="2"/>
        <v>6</v>
      </c>
      <c r="I7" s="105">
        <f t="shared" si="2"/>
        <v>7</v>
      </c>
      <c r="J7" s="103">
        <f t="shared" si="2"/>
        <v>8</v>
      </c>
      <c r="K7" s="104">
        <f t="shared" si="2"/>
        <v>9</v>
      </c>
      <c r="L7" s="104">
        <f t="shared" si="2"/>
        <v>10</v>
      </c>
      <c r="M7" s="104">
        <f t="shared" si="2"/>
        <v>11</v>
      </c>
      <c r="N7" s="104">
        <f t="shared" si="2"/>
        <v>12</v>
      </c>
      <c r="O7" s="104">
        <f t="shared" si="2"/>
        <v>13</v>
      </c>
      <c r="P7" s="105">
        <f t="shared" si="2"/>
        <v>14</v>
      </c>
      <c r="Q7" s="103">
        <f t="shared" si="2"/>
        <v>15</v>
      </c>
      <c r="R7" s="104">
        <f t="shared" si="2"/>
        <v>16</v>
      </c>
      <c r="S7" s="104">
        <f t="shared" si="2"/>
        <v>17</v>
      </c>
      <c r="T7" s="104">
        <f t="shared" si="2"/>
        <v>18</v>
      </c>
      <c r="U7" s="104">
        <f t="shared" si="2"/>
        <v>19</v>
      </c>
      <c r="V7" s="104">
        <f t="shared" si="2"/>
        <v>20</v>
      </c>
      <c r="W7" s="105">
        <f t="shared" si="2"/>
        <v>21</v>
      </c>
      <c r="X7" s="103">
        <f t="shared" si="2"/>
        <v>22</v>
      </c>
      <c r="Y7" s="104">
        <f t="shared" si="2"/>
        <v>23</v>
      </c>
      <c r="Z7" s="104">
        <f t="shared" si="2"/>
        <v>24</v>
      </c>
      <c r="AA7" s="104">
        <f t="shared" si="2"/>
        <v>25</v>
      </c>
      <c r="AB7" s="104">
        <f t="shared" si="2"/>
        <v>26</v>
      </c>
      <c r="AC7" s="104">
        <f t="shared" si="2"/>
        <v>27</v>
      </c>
      <c r="AD7" s="105">
        <f t="shared" si="2"/>
        <v>28</v>
      </c>
      <c r="AE7" s="103">
        <f t="shared" si="2"/>
        <v>29</v>
      </c>
      <c r="AF7" s="105">
        <f t="shared" si="2"/>
        <v>30</v>
      </c>
      <c r="AG7" s="328"/>
    </row>
    <row r="8" spans="2:34" ht="22" customHeight="1">
      <c r="B8" s="14" t="str">
        <f>Check!D2</f>
        <v>Artur</v>
      </c>
      <c r="C8" s="17">
        <v>1</v>
      </c>
      <c r="D8" s="18">
        <v>0</v>
      </c>
      <c r="E8" s="18">
        <v>0</v>
      </c>
      <c r="F8" s="18">
        <v>0</v>
      </c>
      <c r="G8" s="18">
        <v>1</v>
      </c>
      <c r="H8" s="18">
        <v>8</v>
      </c>
      <c r="I8" s="19">
        <v>0</v>
      </c>
      <c r="J8" s="17">
        <v>4</v>
      </c>
      <c r="K8" s="18">
        <v>6</v>
      </c>
      <c r="L8" s="18">
        <v>4</v>
      </c>
      <c r="M8" s="18">
        <v>4</v>
      </c>
      <c r="N8" s="18">
        <v>0</v>
      </c>
      <c r="O8" s="18">
        <v>2</v>
      </c>
      <c r="P8" s="19">
        <v>7</v>
      </c>
      <c r="Q8" s="32">
        <v>5</v>
      </c>
      <c r="R8" s="31">
        <v>7</v>
      </c>
      <c r="S8" s="18">
        <v>4</v>
      </c>
      <c r="T8" s="18">
        <v>0</v>
      </c>
      <c r="U8" s="18">
        <v>2</v>
      </c>
      <c r="V8" s="18">
        <v>0</v>
      </c>
      <c r="W8" s="19">
        <v>12</v>
      </c>
      <c r="X8" s="17">
        <v>3</v>
      </c>
      <c r="Y8" s="18">
        <v>8</v>
      </c>
      <c r="Z8" s="18">
        <v>6</v>
      </c>
      <c r="AA8" s="18">
        <v>5</v>
      </c>
      <c r="AB8" s="18">
        <v>5</v>
      </c>
      <c r="AC8" s="18">
        <v>2</v>
      </c>
      <c r="AD8" s="19">
        <v>2</v>
      </c>
      <c r="AE8" s="17">
        <v>6</v>
      </c>
      <c r="AF8" s="19">
        <v>13</v>
      </c>
      <c r="AG8" s="112">
        <f t="shared" ref="AG8:AG13" si="3">SUM(C8:AF8)</f>
        <v>117</v>
      </c>
    </row>
    <row r="9" spans="2:34" ht="22" customHeight="1">
      <c r="B9" s="15" t="str">
        <f>Check!D3</f>
        <v>Carl</v>
      </c>
      <c r="C9" s="20">
        <v>1</v>
      </c>
      <c r="D9" s="21">
        <v>2</v>
      </c>
      <c r="E9" s="21">
        <v>3</v>
      </c>
      <c r="F9" s="21">
        <v>5</v>
      </c>
      <c r="G9" s="21">
        <v>4</v>
      </c>
      <c r="H9" s="21">
        <v>5</v>
      </c>
      <c r="I9" s="22">
        <v>0</v>
      </c>
      <c r="J9" s="20">
        <v>3</v>
      </c>
      <c r="K9" s="21">
        <v>2</v>
      </c>
      <c r="L9" s="21">
        <v>4</v>
      </c>
      <c r="M9" s="21">
        <v>3</v>
      </c>
      <c r="N9" s="21">
        <v>0</v>
      </c>
      <c r="O9" s="21">
        <v>3</v>
      </c>
      <c r="P9" s="22">
        <v>5</v>
      </c>
      <c r="Q9" s="27">
        <v>0</v>
      </c>
      <c r="R9" s="26">
        <v>3</v>
      </c>
      <c r="S9" s="21">
        <v>5</v>
      </c>
      <c r="T9" s="21">
        <v>4</v>
      </c>
      <c r="U9" s="21">
        <v>8</v>
      </c>
      <c r="V9" s="21">
        <v>0</v>
      </c>
      <c r="W9" s="22">
        <v>5</v>
      </c>
      <c r="X9" s="20">
        <v>2</v>
      </c>
      <c r="Y9" s="21">
        <v>10</v>
      </c>
      <c r="Z9" s="21">
        <v>8</v>
      </c>
      <c r="AA9" s="21">
        <v>4</v>
      </c>
      <c r="AB9" s="21">
        <v>5</v>
      </c>
      <c r="AC9" s="21">
        <v>5</v>
      </c>
      <c r="AD9" s="22">
        <v>0</v>
      </c>
      <c r="AE9" s="20">
        <v>6</v>
      </c>
      <c r="AF9" s="22">
        <v>13</v>
      </c>
      <c r="AG9" s="113">
        <f t="shared" si="3"/>
        <v>118</v>
      </c>
    </row>
    <row r="10" spans="2:34" ht="22" customHeight="1">
      <c r="B10" s="15" t="str">
        <f>Check!D4</f>
        <v>Daniel</v>
      </c>
      <c r="C10" s="20">
        <v>0</v>
      </c>
      <c r="D10" s="21">
        <v>0</v>
      </c>
      <c r="E10" s="21">
        <v>1</v>
      </c>
      <c r="F10" s="21">
        <v>6</v>
      </c>
      <c r="G10" s="21">
        <v>5</v>
      </c>
      <c r="H10" s="21">
        <v>9</v>
      </c>
      <c r="I10" s="22">
        <v>0</v>
      </c>
      <c r="J10" s="20">
        <v>3</v>
      </c>
      <c r="K10" s="21">
        <v>3</v>
      </c>
      <c r="L10" s="21">
        <v>4</v>
      </c>
      <c r="M10" s="21">
        <v>3</v>
      </c>
      <c r="N10" s="21">
        <v>2</v>
      </c>
      <c r="O10" s="21">
        <v>3</v>
      </c>
      <c r="P10" s="22">
        <v>2</v>
      </c>
      <c r="Q10" s="27">
        <v>1</v>
      </c>
      <c r="R10" s="26">
        <v>6</v>
      </c>
      <c r="S10" s="21">
        <v>3</v>
      </c>
      <c r="T10" s="21">
        <v>0</v>
      </c>
      <c r="U10" s="21">
        <v>5</v>
      </c>
      <c r="V10" s="21">
        <v>0</v>
      </c>
      <c r="W10" s="22">
        <v>10</v>
      </c>
      <c r="X10" s="20">
        <v>1</v>
      </c>
      <c r="Y10" s="21">
        <v>9</v>
      </c>
      <c r="Z10" s="21">
        <v>2</v>
      </c>
      <c r="AA10" s="21">
        <v>4</v>
      </c>
      <c r="AB10" s="21">
        <v>6</v>
      </c>
      <c r="AC10" s="21">
        <v>4</v>
      </c>
      <c r="AD10" s="22">
        <v>1</v>
      </c>
      <c r="AE10" s="20">
        <v>6</v>
      </c>
      <c r="AF10" s="22">
        <v>13</v>
      </c>
      <c r="AG10" s="113">
        <f t="shared" si="3"/>
        <v>112</v>
      </c>
    </row>
    <row r="11" spans="2:34" ht="22" customHeight="1">
      <c r="B11" s="15" t="str">
        <f>Check!D5</f>
        <v>Dário</v>
      </c>
      <c r="C11" s="20">
        <v>1</v>
      </c>
      <c r="D11" s="21">
        <v>1</v>
      </c>
      <c r="E11" s="21">
        <v>4</v>
      </c>
      <c r="F11" s="21">
        <v>6</v>
      </c>
      <c r="G11" s="21">
        <v>6</v>
      </c>
      <c r="H11" s="21">
        <v>8</v>
      </c>
      <c r="I11" s="22">
        <v>4</v>
      </c>
      <c r="J11" s="20">
        <v>4</v>
      </c>
      <c r="K11" s="21">
        <v>4</v>
      </c>
      <c r="L11" s="21">
        <v>0</v>
      </c>
      <c r="M11" s="21">
        <v>2</v>
      </c>
      <c r="N11" s="21">
        <v>0</v>
      </c>
      <c r="O11" s="21">
        <v>2</v>
      </c>
      <c r="P11" s="22">
        <v>4</v>
      </c>
      <c r="Q11" s="27">
        <v>3</v>
      </c>
      <c r="R11" s="26">
        <v>2</v>
      </c>
      <c r="S11" s="21">
        <v>3</v>
      </c>
      <c r="T11" s="21">
        <v>3</v>
      </c>
      <c r="U11" s="21">
        <v>8</v>
      </c>
      <c r="V11" s="21">
        <v>13</v>
      </c>
      <c r="W11" s="22">
        <v>8</v>
      </c>
      <c r="X11" s="20">
        <v>1</v>
      </c>
      <c r="Y11" s="21">
        <v>0</v>
      </c>
      <c r="Z11" s="21">
        <v>6</v>
      </c>
      <c r="AA11" s="21">
        <v>5</v>
      </c>
      <c r="AB11" s="21">
        <v>6</v>
      </c>
      <c r="AC11" s="21">
        <v>7</v>
      </c>
      <c r="AD11" s="22">
        <v>4</v>
      </c>
      <c r="AE11" s="20">
        <v>6</v>
      </c>
      <c r="AF11" s="22">
        <v>13</v>
      </c>
      <c r="AG11" s="113">
        <f t="shared" si="3"/>
        <v>134</v>
      </c>
    </row>
    <row r="12" spans="2:34" ht="22" customHeight="1">
      <c r="B12" s="15" t="str">
        <f>Check!D6</f>
        <v>David</v>
      </c>
      <c r="C12" s="170">
        <v>2</v>
      </c>
      <c r="D12" s="171">
        <v>1</v>
      </c>
      <c r="E12" s="171">
        <v>0</v>
      </c>
      <c r="F12" s="171">
        <v>0</v>
      </c>
      <c r="G12" s="21">
        <v>0</v>
      </c>
      <c r="H12" s="21">
        <v>11</v>
      </c>
      <c r="I12" s="22">
        <v>6</v>
      </c>
      <c r="J12" s="20">
        <v>4</v>
      </c>
      <c r="K12" s="21">
        <v>3</v>
      </c>
      <c r="L12" s="21">
        <v>0</v>
      </c>
      <c r="M12" s="21">
        <v>0</v>
      </c>
      <c r="N12" s="21">
        <v>1</v>
      </c>
      <c r="O12" s="21">
        <v>0</v>
      </c>
      <c r="P12" s="22">
        <v>3</v>
      </c>
      <c r="Q12" s="27">
        <v>5</v>
      </c>
      <c r="R12" s="26">
        <v>4</v>
      </c>
      <c r="S12" s="21">
        <v>4</v>
      </c>
      <c r="T12" s="21">
        <v>2</v>
      </c>
      <c r="U12" s="21">
        <v>2</v>
      </c>
      <c r="V12" s="21">
        <v>0</v>
      </c>
      <c r="W12" s="22">
        <v>9</v>
      </c>
      <c r="X12" s="20">
        <v>3</v>
      </c>
      <c r="Y12" s="21">
        <v>6</v>
      </c>
      <c r="Z12" s="21">
        <v>2</v>
      </c>
      <c r="AA12" s="21">
        <v>3</v>
      </c>
      <c r="AB12" s="21">
        <v>3</v>
      </c>
      <c r="AC12" s="21">
        <v>8</v>
      </c>
      <c r="AD12" s="22">
        <v>7</v>
      </c>
      <c r="AE12" s="20">
        <v>6</v>
      </c>
      <c r="AF12" s="22">
        <v>13</v>
      </c>
      <c r="AG12" s="113">
        <f t="shared" si="3"/>
        <v>108</v>
      </c>
    </row>
    <row r="13" spans="2:34" ht="22" customHeight="1" thickBot="1">
      <c r="B13" s="16" t="str">
        <f>Check!D7</f>
        <v>Gonçalo</v>
      </c>
      <c r="C13" s="245">
        <v>1</v>
      </c>
      <c r="D13" s="246">
        <v>1</v>
      </c>
      <c r="E13" s="246">
        <v>0</v>
      </c>
      <c r="F13" s="246">
        <v>1</v>
      </c>
      <c r="G13" s="34">
        <v>2</v>
      </c>
      <c r="H13" s="34">
        <v>4</v>
      </c>
      <c r="I13" s="35">
        <v>6</v>
      </c>
      <c r="J13" s="33">
        <v>3</v>
      </c>
      <c r="K13" s="34">
        <v>2</v>
      </c>
      <c r="L13" s="34">
        <v>0</v>
      </c>
      <c r="M13" s="34">
        <v>0</v>
      </c>
      <c r="N13" s="34">
        <v>4</v>
      </c>
      <c r="O13" s="34">
        <v>0</v>
      </c>
      <c r="P13" s="35">
        <v>6</v>
      </c>
      <c r="Q13" s="37">
        <v>4</v>
      </c>
      <c r="R13" s="36">
        <v>6</v>
      </c>
      <c r="S13" s="34">
        <v>6</v>
      </c>
      <c r="T13" s="34">
        <v>2</v>
      </c>
      <c r="U13" s="34">
        <v>5</v>
      </c>
      <c r="V13" s="34">
        <v>7</v>
      </c>
      <c r="W13" s="35">
        <v>12</v>
      </c>
      <c r="X13" s="33">
        <v>7</v>
      </c>
      <c r="Y13" s="34">
        <v>6</v>
      </c>
      <c r="Z13" s="34">
        <v>2</v>
      </c>
      <c r="AA13" s="34">
        <v>4</v>
      </c>
      <c r="AB13" s="34">
        <v>5</v>
      </c>
      <c r="AC13" s="34">
        <v>5</v>
      </c>
      <c r="AD13" s="35">
        <v>2</v>
      </c>
      <c r="AE13" s="33">
        <v>6</v>
      </c>
      <c r="AF13" s="35">
        <v>13</v>
      </c>
      <c r="AG13" s="114">
        <f t="shared" si="3"/>
        <v>122</v>
      </c>
    </row>
    <row r="14" spans="2:34" ht="22" customHeight="1" thickTop="1">
      <c r="B14" s="41" t="s">
        <v>24</v>
      </c>
      <c r="C14" s="23">
        <f t="shared" ref="C14:J14" si="4">SUM(C8:C13)</f>
        <v>6</v>
      </c>
      <c r="D14" s="24">
        <f t="shared" si="4"/>
        <v>5</v>
      </c>
      <c r="E14" s="24">
        <f t="shared" si="4"/>
        <v>8</v>
      </c>
      <c r="F14" s="24">
        <f t="shared" si="4"/>
        <v>18</v>
      </c>
      <c r="G14" s="24">
        <f t="shared" si="4"/>
        <v>18</v>
      </c>
      <c r="H14" s="24">
        <f t="shared" si="4"/>
        <v>45</v>
      </c>
      <c r="I14" s="25">
        <f t="shared" si="4"/>
        <v>16</v>
      </c>
      <c r="J14" s="23">
        <f t="shared" si="4"/>
        <v>21</v>
      </c>
      <c r="K14" s="24">
        <f t="shared" ref="K14:P14" si="5">SUM(K8:K13)</f>
        <v>20</v>
      </c>
      <c r="L14" s="24">
        <f t="shared" si="5"/>
        <v>12</v>
      </c>
      <c r="M14" s="24">
        <f t="shared" si="5"/>
        <v>12</v>
      </c>
      <c r="N14" s="24">
        <f t="shared" si="5"/>
        <v>7</v>
      </c>
      <c r="O14" s="24">
        <f t="shared" si="5"/>
        <v>10</v>
      </c>
      <c r="P14" s="25">
        <f t="shared" si="5"/>
        <v>27</v>
      </c>
      <c r="Q14" s="23">
        <f>SUM(Q8:Q13)</f>
        <v>18</v>
      </c>
      <c r="R14" s="24">
        <f t="shared" ref="R14:W14" si="6">SUM(R8:R13)</f>
        <v>28</v>
      </c>
      <c r="S14" s="24">
        <f t="shared" si="6"/>
        <v>25</v>
      </c>
      <c r="T14" s="24">
        <f t="shared" si="6"/>
        <v>11</v>
      </c>
      <c r="U14" s="24">
        <f t="shared" si="6"/>
        <v>30</v>
      </c>
      <c r="V14" s="24">
        <f t="shared" si="6"/>
        <v>20</v>
      </c>
      <c r="W14" s="25">
        <f t="shared" si="6"/>
        <v>56</v>
      </c>
      <c r="X14" s="23">
        <f>SUM(X8:X13)</f>
        <v>17</v>
      </c>
      <c r="Y14" s="24">
        <f t="shared" ref="Y14:AD14" si="7">SUM(Y8:Y13)</f>
        <v>39</v>
      </c>
      <c r="Z14" s="24">
        <f t="shared" si="7"/>
        <v>26</v>
      </c>
      <c r="AA14" s="24">
        <f t="shared" si="7"/>
        <v>25</v>
      </c>
      <c r="AB14" s="24">
        <f t="shared" si="7"/>
        <v>30</v>
      </c>
      <c r="AC14" s="24">
        <f t="shared" si="7"/>
        <v>31</v>
      </c>
      <c r="AD14" s="25">
        <f t="shared" si="7"/>
        <v>16</v>
      </c>
      <c r="AE14" s="23">
        <f>SUM(AE8:AE13)</f>
        <v>36</v>
      </c>
      <c r="AF14" s="25">
        <f>SUM(AF8:AF13)</f>
        <v>78</v>
      </c>
      <c r="AG14" s="313">
        <f>SUM(AG8:AG13)</f>
        <v>711</v>
      </c>
    </row>
    <row r="15" spans="2:34" ht="22" customHeight="1">
      <c r="B15" s="42" t="s">
        <v>25</v>
      </c>
      <c r="C15" s="38">
        <f>C$16-SUM(C$14:C$14)</f>
        <v>110</v>
      </c>
      <c r="D15" s="39">
        <f>C$16-SUM(C$14:D$14)</f>
        <v>105</v>
      </c>
      <c r="E15" s="39">
        <f>C$16-SUM(C$14:E$14)</f>
        <v>97</v>
      </c>
      <c r="F15" s="39">
        <f>C$16-SUM(C$14:F$14)</f>
        <v>79</v>
      </c>
      <c r="G15" s="39">
        <f>C$16-SUM(C$14:G$14)</f>
        <v>61</v>
      </c>
      <c r="H15" s="39">
        <f>C$16-SUM(C$14:H$14)</f>
        <v>16</v>
      </c>
      <c r="I15" s="40">
        <f>C$16-SUM(C$14:I$14)</f>
        <v>0</v>
      </c>
      <c r="J15" s="38">
        <f>J$16-SUM(J$14:J$14)</f>
        <v>88</v>
      </c>
      <c r="K15" s="39">
        <f>J$16-SUM(J$14:K$14)</f>
        <v>68</v>
      </c>
      <c r="L15" s="39">
        <f>J$16-SUM(J$14:L$14)</f>
        <v>56</v>
      </c>
      <c r="M15" s="39">
        <f>J$16-SUM(J$14:M$14)</f>
        <v>44</v>
      </c>
      <c r="N15" s="39">
        <f>J$16-SUM(J$14:N$14)</f>
        <v>37</v>
      </c>
      <c r="O15" s="39">
        <f>J$16-SUM(J$14:O$14)</f>
        <v>27</v>
      </c>
      <c r="P15" s="40">
        <f>J$16-SUM(J$14:P$14)</f>
        <v>0</v>
      </c>
      <c r="Q15" s="38">
        <f>Q$16-SUM(Q$14:Q$14)</f>
        <v>170</v>
      </c>
      <c r="R15" s="39">
        <f>Q$16-SUM(Q$14:R$14)</f>
        <v>142</v>
      </c>
      <c r="S15" s="39">
        <f>Q$16-SUM(Q$14:S$14)</f>
        <v>117</v>
      </c>
      <c r="T15" s="39">
        <f>Q$16-SUM(Q$14:T$14)</f>
        <v>106</v>
      </c>
      <c r="U15" s="39">
        <f>Q$16-SUM(Q$14:U$14)</f>
        <v>76</v>
      </c>
      <c r="V15" s="39">
        <f>Q$16-SUM(Q$14:V$14)</f>
        <v>56</v>
      </c>
      <c r="W15" s="40">
        <f>Q$16-SUM(Q$14:W$14)</f>
        <v>0</v>
      </c>
      <c r="X15" s="38">
        <f>X$16-SUM(X$14:X$14)</f>
        <v>167</v>
      </c>
      <c r="Y15" s="39">
        <f>X$16-SUM(X$14:Y$14)</f>
        <v>128</v>
      </c>
      <c r="Z15" s="39">
        <f>X$16-SUM(X$14:Z$14)</f>
        <v>102</v>
      </c>
      <c r="AA15" s="39">
        <f>X$16-SUM(X$14:AA$14)</f>
        <v>77</v>
      </c>
      <c r="AB15" s="39">
        <f>X$16-SUM(X$14:AB$14)</f>
        <v>47</v>
      </c>
      <c r="AC15" s="39">
        <f>X$16-SUM(X$14:AC$14)</f>
        <v>16</v>
      </c>
      <c r="AD15" s="40">
        <f>X$16-SUM(X$14:AD$14)</f>
        <v>0</v>
      </c>
      <c r="AE15" s="38">
        <f>AE$16-SUM(AE$14:AE$14)</f>
        <v>78</v>
      </c>
      <c r="AF15" s="40">
        <f>AE$16-SUM(AE$14:AF$14)</f>
        <v>0</v>
      </c>
      <c r="AG15" s="314"/>
    </row>
    <row r="16" spans="2:34" ht="22" customHeight="1" thickBot="1">
      <c r="B16" s="43" t="s">
        <v>26</v>
      </c>
      <c r="C16" s="329">
        <f>SUM(C14:I14)</f>
        <v>116</v>
      </c>
      <c r="D16" s="330"/>
      <c r="E16" s="330"/>
      <c r="F16" s="330"/>
      <c r="G16" s="330"/>
      <c r="H16" s="330"/>
      <c r="I16" s="331"/>
      <c r="J16" s="329">
        <f>SUM(J14:P14)</f>
        <v>109</v>
      </c>
      <c r="K16" s="330"/>
      <c r="L16" s="330"/>
      <c r="M16" s="330"/>
      <c r="N16" s="330"/>
      <c r="O16" s="330"/>
      <c r="P16" s="331"/>
      <c r="Q16" s="329">
        <f>SUM(Q14:W14)</f>
        <v>188</v>
      </c>
      <c r="R16" s="330"/>
      <c r="S16" s="330"/>
      <c r="T16" s="330"/>
      <c r="U16" s="330"/>
      <c r="V16" s="330"/>
      <c r="W16" s="331"/>
      <c r="X16" s="329">
        <f>SUM(X14:AD14)</f>
        <v>184</v>
      </c>
      <c r="Y16" s="330"/>
      <c r="Z16" s="330"/>
      <c r="AA16" s="330"/>
      <c r="AB16" s="330"/>
      <c r="AC16" s="330"/>
      <c r="AD16" s="331"/>
      <c r="AE16" s="329">
        <f>SUM(AE14:AF14)</f>
        <v>114</v>
      </c>
      <c r="AF16" s="331"/>
      <c r="AG16" s="315"/>
    </row>
    <row r="23" spans="2:2" ht="22" customHeight="1">
      <c r="B23" s="9"/>
    </row>
  </sheetData>
  <mergeCells count="16">
    <mergeCell ref="AG14:AG16"/>
    <mergeCell ref="C6:I6"/>
    <mergeCell ref="C4:Q4"/>
    <mergeCell ref="R4:AF4"/>
    <mergeCell ref="B2:AG2"/>
    <mergeCell ref="B6:B7"/>
    <mergeCell ref="AG6:AG7"/>
    <mergeCell ref="J6:P6"/>
    <mergeCell ref="Q6:W6"/>
    <mergeCell ref="X6:AD6"/>
    <mergeCell ref="AE6:AF6"/>
    <mergeCell ref="C16:I16"/>
    <mergeCell ref="J16:P16"/>
    <mergeCell ref="Q16:W16"/>
    <mergeCell ref="X16:AD16"/>
    <mergeCell ref="AE16:AF16"/>
  </mergeCells>
  <conditionalFormatting sqref="Z14:AD15 C14:I15">
    <cfRule type="expression" dxfId="228" priority="53">
      <formula>C$5&lt;TODAY()</formula>
    </cfRule>
  </conditionalFormatting>
  <conditionalFormatting sqref="Z14:AD15 C5:C7 D5:AF5 D7:AF7 C14:I15">
    <cfRule type="expression" dxfId="227" priority="52">
      <formula>C$3="S"</formula>
    </cfRule>
  </conditionalFormatting>
  <conditionalFormatting sqref="AE14:AE15">
    <cfRule type="expression" dxfId="226" priority="51">
      <formula>AE$5&lt;TODAY()</formula>
    </cfRule>
  </conditionalFormatting>
  <conditionalFormatting sqref="AE14:AE15">
    <cfRule type="expression" dxfId="225" priority="50">
      <formula>AE$3="S"</formula>
    </cfRule>
  </conditionalFormatting>
  <conditionalFormatting sqref="AF14:AF15">
    <cfRule type="expression" dxfId="224" priority="49">
      <formula>AF$5&lt;TODAY()</formula>
    </cfRule>
  </conditionalFormatting>
  <conditionalFormatting sqref="AF14:AF15">
    <cfRule type="expression" dxfId="223" priority="48">
      <formula>AF$3="S"</formula>
    </cfRule>
  </conditionalFormatting>
  <conditionalFormatting sqref="C7">
    <cfRule type="expression" dxfId="222" priority="76">
      <formula>C$5&lt;TODAY()</formula>
    </cfRule>
  </conditionalFormatting>
  <conditionalFormatting sqref="C3">
    <cfRule type="expression" dxfId="221" priority="75">
      <formula>C$3="S"</formula>
    </cfRule>
  </conditionalFormatting>
  <conditionalFormatting sqref="D7">
    <cfRule type="expression" dxfId="220" priority="74">
      <formula>D$5&lt;TODAY()</formula>
    </cfRule>
  </conditionalFormatting>
  <conditionalFormatting sqref="D3">
    <cfRule type="expression" dxfId="219" priority="73">
      <formula>D$3="S"</formula>
    </cfRule>
  </conditionalFormatting>
  <conditionalFormatting sqref="E7:AF7">
    <cfRule type="expression" dxfId="218" priority="72">
      <formula>E$5&lt;TODAY()</formula>
    </cfRule>
  </conditionalFormatting>
  <conditionalFormatting sqref="E3:AF3">
    <cfRule type="expression" dxfId="217" priority="71">
      <formula>E$3="S"</formula>
    </cfRule>
  </conditionalFormatting>
  <conditionalFormatting sqref="J6">
    <cfRule type="expression" dxfId="216" priority="70">
      <formula>J$3="S"</formula>
    </cfRule>
  </conditionalFormatting>
  <conditionalFormatting sqref="J14:J15">
    <cfRule type="expression" dxfId="215" priority="69">
      <formula>J$5&lt;TODAY()</formula>
    </cfRule>
  </conditionalFormatting>
  <conditionalFormatting sqref="J14:J15">
    <cfRule type="expression" dxfId="214" priority="68">
      <formula>J$3="S"</formula>
    </cfRule>
  </conditionalFormatting>
  <conditionalFormatting sqref="K14:K15">
    <cfRule type="expression" dxfId="213" priority="67">
      <formula>K$5&lt;TODAY()</formula>
    </cfRule>
  </conditionalFormatting>
  <conditionalFormatting sqref="K14:K15">
    <cfRule type="expression" dxfId="212" priority="66">
      <formula>K$3="S"</formula>
    </cfRule>
  </conditionalFormatting>
  <conditionalFormatting sqref="L14:P15">
    <cfRule type="expression" dxfId="211" priority="65">
      <formula>L$5&lt;TODAY()</formula>
    </cfRule>
  </conditionalFormatting>
  <conditionalFormatting sqref="L14:P15">
    <cfRule type="expression" dxfId="210" priority="64">
      <formula>L$3="S"</formula>
    </cfRule>
  </conditionalFormatting>
  <conditionalFormatting sqref="Q14:Q15">
    <cfRule type="expression" dxfId="209" priority="63">
      <formula>Q$5&lt;TODAY()</formula>
    </cfRule>
  </conditionalFormatting>
  <conditionalFormatting sqref="Q14:Q15">
    <cfRule type="expression" dxfId="208" priority="62">
      <formula>Q$3="S"</formula>
    </cfRule>
  </conditionalFormatting>
  <conditionalFormatting sqref="R14:R15">
    <cfRule type="expression" dxfId="207" priority="61">
      <formula>R$5&lt;TODAY()</formula>
    </cfRule>
  </conditionalFormatting>
  <conditionalFormatting sqref="R14:R15">
    <cfRule type="expression" dxfId="206" priority="60">
      <formula>R$3="S"</formula>
    </cfRule>
  </conditionalFormatting>
  <conditionalFormatting sqref="S14:W15">
    <cfRule type="expression" dxfId="205" priority="59">
      <formula>S$5&lt;TODAY()</formula>
    </cfRule>
  </conditionalFormatting>
  <conditionalFormatting sqref="S14:W15">
    <cfRule type="expression" dxfId="204" priority="58">
      <formula>S$3="S"</formula>
    </cfRule>
  </conditionalFormatting>
  <conditionalFormatting sqref="X14:X15">
    <cfRule type="expression" dxfId="203" priority="57">
      <formula>X$5&lt;TODAY()</formula>
    </cfRule>
  </conditionalFormatting>
  <conditionalFormatting sqref="X14:X15">
    <cfRule type="expression" dxfId="202" priority="56">
      <formula>X$3="S"</formula>
    </cfRule>
  </conditionalFormatting>
  <conditionalFormatting sqref="Y14:Y15">
    <cfRule type="expression" dxfId="201" priority="55">
      <formula>Y$5&lt;TODAY()</formula>
    </cfRule>
  </conditionalFormatting>
  <conditionalFormatting sqref="Y14:Y15">
    <cfRule type="expression" dxfId="200" priority="54">
      <formula>Y$3="S"</formula>
    </cfRule>
  </conditionalFormatting>
  <conditionalFormatting sqref="C4">
    <cfRule type="expression" dxfId="199" priority="41">
      <formula>C$3="S"</formula>
    </cfRule>
  </conditionalFormatting>
  <conditionalFormatting sqref="R4">
    <cfRule type="expression" dxfId="198" priority="40">
      <formula>R$3="S"</formula>
    </cfRule>
  </conditionalFormatting>
  <conditionalFormatting sqref="Q8:AF10 Q12:AF13 V11:AF11">
    <cfRule type="expression" dxfId="197" priority="35">
      <formula>Q$5&lt;TODAY()</formula>
    </cfRule>
  </conditionalFormatting>
  <conditionalFormatting sqref="Q8:AF10 Q12:AF13 V11:AF11">
    <cfRule type="expression" dxfId="196" priority="34">
      <formula>Q$3="S"</formula>
    </cfRule>
  </conditionalFormatting>
  <conditionalFormatting sqref="Q8:AF10 Q12:AF13 V11:AF11">
    <cfRule type="cellIs" dxfId="195" priority="33" operator="equal">
      <formula>0</formula>
    </cfRule>
  </conditionalFormatting>
  <conditionalFormatting sqref="L8:P10 L12:P13">
    <cfRule type="expression" dxfId="194" priority="32">
      <formula>L$5&lt;TODAY()</formula>
    </cfRule>
  </conditionalFormatting>
  <conditionalFormatting sqref="L8:P10 L12:P13">
    <cfRule type="expression" dxfId="193" priority="31">
      <formula>L$3="S"</formula>
    </cfRule>
  </conditionalFormatting>
  <conditionalFormatting sqref="L8:P10 L12:P13">
    <cfRule type="cellIs" dxfId="192" priority="30" operator="equal">
      <formula>0</formula>
    </cfRule>
  </conditionalFormatting>
  <conditionalFormatting sqref="C8:C10 C12:C13">
    <cfRule type="expression" dxfId="191" priority="29">
      <formula>C$5&lt;TODAY()</formula>
    </cfRule>
  </conditionalFormatting>
  <conditionalFormatting sqref="C8:C10 C12:C13">
    <cfRule type="expression" dxfId="190" priority="28">
      <formula>C$3="S"</formula>
    </cfRule>
  </conditionalFormatting>
  <conditionalFormatting sqref="D8:D10 D12:D13">
    <cfRule type="expression" dxfId="189" priority="27">
      <formula>D$5&lt;TODAY()</formula>
    </cfRule>
  </conditionalFormatting>
  <conditionalFormatting sqref="D8:D10 D12:D13">
    <cfRule type="expression" dxfId="188" priority="26">
      <formula>D$3="S"</formula>
    </cfRule>
  </conditionalFormatting>
  <conditionalFormatting sqref="E8:K10 E12:K13">
    <cfRule type="expression" dxfId="187" priority="25">
      <formula>E$5&lt;TODAY()</formula>
    </cfRule>
  </conditionalFormatting>
  <conditionalFormatting sqref="E8:K10 E12:K13">
    <cfRule type="expression" dxfId="186" priority="24">
      <formula>E$3="S"</formula>
    </cfRule>
  </conditionalFormatting>
  <conditionalFormatting sqref="C8:K10 C12:K13">
    <cfRule type="cellIs" dxfId="185" priority="23" operator="equal">
      <formula>0</formula>
    </cfRule>
  </conditionalFormatting>
  <conditionalFormatting sqref="Q11:U11">
    <cfRule type="expression" dxfId="184" priority="16">
      <formula>Q$5&lt;TODAY()</formula>
    </cfRule>
  </conditionalFormatting>
  <conditionalFormatting sqref="Q11:U11">
    <cfRule type="expression" dxfId="183" priority="15">
      <formula>Q$3="S"</formula>
    </cfRule>
  </conditionalFormatting>
  <conditionalFormatting sqref="Q11:U11">
    <cfRule type="cellIs" dxfId="182" priority="14" operator="equal">
      <formula>0</formula>
    </cfRule>
  </conditionalFormatting>
  <conditionalFormatting sqref="C11">
    <cfRule type="expression" dxfId="181" priority="13">
      <formula>C$5&lt;TODAY()</formula>
    </cfRule>
  </conditionalFormatting>
  <conditionalFormatting sqref="C11">
    <cfRule type="expression" dxfId="180" priority="12">
      <formula>C$3="S"</formula>
    </cfRule>
  </conditionalFormatting>
  <conditionalFormatting sqref="D11">
    <cfRule type="expression" dxfId="179" priority="11">
      <formula>D$5&lt;TODAY()</formula>
    </cfRule>
  </conditionalFormatting>
  <conditionalFormatting sqref="D11">
    <cfRule type="expression" dxfId="178" priority="10">
      <formula>D$3="S"</formula>
    </cfRule>
  </conditionalFormatting>
  <conditionalFormatting sqref="E11:I11">
    <cfRule type="expression" dxfId="177" priority="9">
      <formula>E$5&lt;TODAY()</formula>
    </cfRule>
  </conditionalFormatting>
  <conditionalFormatting sqref="E11:I11">
    <cfRule type="expression" dxfId="176" priority="8">
      <formula>E$3="S"</formula>
    </cfRule>
  </conditionalFormatting>
  <conditionalFormatting sqref="C11:I11">
    <cfRule type="cellIs" dxfId="175" priority="7" operator="equal">
      <formula>0</formula>
    </cfRule>
  </conditionalFormatting>
  <conditionalFormatting sqref="L11:P11">
    <cfRule type="expression" dxfId="174" priority="6">
      <formula>L$5&lt;TODAY()</formula>
    </cfRule>
  </conditionalFormatting>
  <conditionalFormatting sqref="L11:P11">
    <cfRule type="expression" dxfId="173" priority="5">
      <formula>L$3="S"</formula>
    </cfRule>
  </conditionalFormatting>
  <conditionalFormatting sqref="L11:P11">
    <cfRule type="cellIs" dxfId="172" priority="4" operator="equal">
      <formula>0</formula>
    </cfRule>
  </conditionalFormatting>
  <conditionalFormatting sqref="J11:K11">
    <cfRule type="expression" dxfId="171" priority="3">
      <formula>J$5&lt;TODAY()</formula>
    </cfRule>
  </conditionalFormatting>
  <conditionalFormatting sqref="J11:K11">
    <cfRule type="expression" dxfId="170" priority="2">
      <formula>J$3="S"</formula>
    </cfRule>
  </conditionalFormatting>
  <conditionalFormatting sqref="J11:K11">
    <cfRule type="cellIs" dxfId="169" priority="1" operator="equal">
      <formula>0</formula>
    </cfRule>
  </conditionalFormatting>
  <dataValidations count="2">
    <dataValidation type="whole" allowBlank="1" showInputMessage="1" showErrorMessage="1" errorTitle="You exceed the reality" error="There are only 24 hours in a day..._x000d_Please, be realistic!" sqref="C8:F9 G8:AG13">
      <formula1>0</formula1>
      <formula2>24</formula2>
    </dataValidation>
    <dataValidation type="whole" allowBlank="1" showInputMessage="1" showErrorMessage="1" errorTitle="You exceed the reality" error="There are only 24 hours in a day... Please, be realistic!" sqref="C10:F13">
      <formula1>0</formula1>
      <formula2>24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3"/>
  <sheetViews>
    <sheetView topLeftCell="A5" workbookViewId="0">
      <selection activeCell="AE9" sqref="AE9"/>
    </sheetView>
  </sheetViews>
  <sheetFormatPr baseColWidth="10" defaultColWidth="9.1640625" defaultRowHeight="22" customHeight="1" x14ac:dyDescent="0"/>
  <cols>
    <col min="1" max="1" width="4.83203125" style="1" customWidth="1"/>
    <col min="2" max="2" width="22.83203125" style="8" customWidth="1"/>
    <col min="3" max="32" width="4.5" style="1" customWidth="1"/>
    <col min="33" max="33" width="9.83203125" style="1" customWidth="1"/>
    <col min="34" max="16384" width="9.1640625" style="1"/>
  </cols>
  <sheetData>
    <row r="2" spans="2:34" ht="60" customHeight="1" thickBot="1">
      <c r="B2" s="324" t="s">
        <v>44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</row>
    <row r="3" spans="2:34" s="12" customFormat="1" ht="13" customHeight="1">
      <c r="B3" s="29" t="s">
        <v>13</v>
      </c>
      <c r="C3" s="109" t="str">
        <f>CHOOSE(WEEKDAY(C5),"S","M","T","W","R","F","S")</f>
        <v>M</v>
      </c>
      <c r="D3" s="110" t="str">
        <f t="shared" ref="D3:AF3" si="0">CHOOSE(WEEKDAY(D5),"S","M","T","W","R","F","S")</f>
        <v>T</v>
      </c>
      <c r="E3" s="110" t="str">
        <f t="shared" si="0"/>
        <v>W</v>
      </c>
      <c r="F3" s="110" t="str">
        <f t="shared" si="0"/>
        <v>R</v>
      </c>
      <c r="G3" s="110" t="str">
        <f t="shared" si="0"/>
        <v>F</v>
      </c>
      <c r="H3" s="110" t="str">
        <f t="shared" si="0"/>
        <v>S</v>
      </c>
      <c r="I3" s="111" t="str">
        <f t="shared" si="0"/>
        <v>S</v>
      </c>
      <c r="J3" s="109" t="str">
        <f t="shared" si="0"/>
        <v>M</v>
      </c>
      <c r="K3" s="110" t="str">
        <f t="shared" si="0"/>
        <v>T</v>
      </c>
      <c r="L3" s="110" t="str">
        <f t="shared" si="0"/>
        <v>W</v>
      </c>
      <c r="M3" s="110" t="str">
        <f t="shared" si="0"/>
        <v>R</v>
      </c>
      <c r="N3" s="110" t="str">
        <f t="shared" si="0"/>
        <v>F</v>
      </c>
      <c r="O3" s="110" t="str">
        <f t="shared" si="0"/>
        <v>S</v>
      </c>
      <c r="P3" s="111" t="str">
        <f t="shared" si="0"/>
        <v>S</v>
      </c>
      <c r="Q3" s="109" t="str">
        <f t="shared" si="0"/>
        <v>M</v>
      </c>
      <c r="R3" s="110" t="str">
        <f t="shared" si="0"/>
        <v>T</v>
      </c>
      <c r="S3" s="110" t="str">
        <f t="shared" si="0"/>
        <v>W</v>
      </c>
      <c r="T3" s="110" t="str">
        <f t="shared" si="0"/>
        <v>R</v>
      </c>
      <c r="U3" s="110" t="str">
        <f t="shared" si="0"/>
        <v>F</v>
      </c>
      <c r="V3" s="110" t="str">
        <f t="shared" si="0"/>
        <v>S</v>
      </c>
      <c r="W3" s="111" t="str">
        <f t="shared" si="0"/>
        <v>S</v>
      </c>
      <c r="X3" s="109" t="str">
        <f t="shared" si="0"/>
        <v>M</v>
      </c>
      <c r="Y3" s="110" t="str">
        <f t="shared" si="0"/>
        <v>T</v>
      </c>
      <c r="Z3" s="110" t="str">
        <f t="shared" si="0"/>
        <v>W</v>
      </c>
      <c r="AA3" s="110" t="str">
        <f t="shared" si="0"/>
        <v>R</v>
      </c>
      <c r="AB3" s="110" t="str">
        <f t="shared" si="0"/>
        <v>F</v>
      </c>
      <c r="AC3" s="110" t="str">
        <f t="shared" si="0"/>
        <v>S</v>
      </c>
      <c r="AD3" s="111" t="str">
        <f t="shared" si="0"/>
        <v>S</v>
      </c>
      <c r="AE3" s="109" t="str">
        <f t="shared" si="0"/>
        <v>M</v>
      </c>
      <c r="AF3" s="111" t="str">
        <f t="shared" si="0"/>
        <v>T</v>
      </c>
    </row>
    <row r="4" spans="2:34" s="13" customFormat="1" ht="24" customHeight="1">
      <c r="B4" s="29" t="s">
        <v>14</v>
      </c>
      <c r="C4" s="319" t="str">
        <f>CHOOSE(MONTH(E5),"January", "February", "March", "April", "May", "June", "July", "August", "September", "October", "November", "December")</f>
        <v>April</v>
      </c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1"/>
      <c r="R4" s="322" t="str">
        <f>CHOOSE(MONTH(T5),"January", "February", "March", "April", "May", "June", "July", "August", "September", "October", "November", "December")</f>
        <v>May</v>
      </c>
      <c r="S4" s="320"/>
      <c r="T4" s="320"/>
      <c r="U4" s="320"/>
      <c r="V4" s="320"/>
      <c r="W4" s="320"/>
      <c r="X4" s="320"/>
      <c r="Y4" s="320"/>
      <c r="Z4" s="320"/>
      <c r="AA4" s="320"/>
      <c r="AB4" s="320"/>
      <c r="AC4" s="320"/>
      <c r="AD4" s="320"/>
      <c r="AE4" s="320"/>
      <c r="AF4" s="323"/>
      <c r="AG4" s="28"/>
      <c r="AH4" s="28"/>
    </row>
    <row r="5" spans="2:34" s="11" customFormat="1" ht="22" customHeight="1" thickBot="1">
      <c r="B5" s="29" t="s">
        <v>15</v>
      </c>
      <c r="C5" s="106">
        <v>41015</v>
      </c>
      <c r="D5" s="107">
        <f>C5+1</f>
        <v>41016</v>
      </c>
      <c r="E5" s="107">
        <f t="shared" ref="E5:AF5" si="1">D5+1</f>
        <v>41017</v>
      </c>
      <c r="F5" s="107">
        <f t="shared" si="1"/>
        <v>41018</v>
      </c>
      <c r="G5" s="107">
        <f t="shared" si="1"/>
        <v>41019</v>
      </c>
      <c r="H5" s="107">
        <f t="shared" si="1"/>
        <v>41020</v>
      </c>
      <c r="I5" s="108">
        <f t="shared" si="1"/>
        <v>41021</v>
      </c>
      <c r="J5" s="106">
        <f t="shared" si="1"/>
        <v>41022</v>
      </c>
      <c r="K5" s="107">
        <f t="shared" si="1"/>
        <v>41023</v>
      </c>
      <c r="L5" s="107">
        <f t="shared" si="1"/>
        <v>41024</v>
      </c>
      <c r="M5" s="107">
        <f t="shared" si="1"/>
        <v>41025</v>
      </c>
      <c r="N5" s="107">
        <f t="shared" si="1"/>
        <v>41026</v>
      </c>
      <c r="O5" s="107">
        <f t="shared" si="1"/>
        <v>41027</v>
      </c>
      <c r="P5" s="108">
        <f t="shared" si="1"/>
        <v>41028</v>
      </c>
      <c r="Q5" s="106">
        <f t="shared" si="1"/>
        <v>41029</v>
      </c>
      <c r="R5" s="107">
        <f t="shared" si="1"/>
        <v>41030</v>
      </c>
      <c r="S5" s="107">
        <f t="shared" si="1"/>
        <v>41031</v>
      </c>
      <c r="T5" s="107">
        <f t="shared" si="1"/>
        <v>41032</v>
      </c>
      <c r="U5" s="107">
        <f t="shared" si="1"/>
        <v>41033</v>
      </c>
      <c r="V5" s="107">
        <f t="shared" si="1"/>
        <v>41034</v>
      </c>
      <c r="W5" s="108">
        <f t="shared" si="1"/>
        <v>41035</v>
      </c>
      <c r="X5" s="106">
        <f t="shared" si="1"/>
        <v>41036</v>
      </c>
      <c r="Y5" s="107">
        <f t="shared" si="1"/>
        <v>41037</v>
      </c>
      <c r="Z5" s="107">
        <f t="shared" si="1"/>
        <v>41038</v>
      </c>
      <c r="AA5" s="107">
        <f t="shared" si="1"/>
        <v>41039</v>
      </c>
      <c r="AB5" s="107">
        <f t="shared" si="1"/>
        <v>41040</v>
      </c>
      <c r="AC5" s="107">
        <f t="shared" si="1"/>
        <v>41041</v>
      </c>
      <c r="AD5" s="108">
        <f t="shared" si="1"/>
        <v>41042</v>
      </c>
      <c r="AE5" s="106">
        <f t="shared" si="1"/>
        <v>41043</v>
      </c>
      <c r="AF5" s="108">
        <f t="shared" si="1"/>
        <v>41044</v>
      </c>
    </row>
    <row r="6" spans="2:34" ht="22" customHeight="1">
      <c r="B6" s="325" t="s">
        <v>23</v>
      </c>
      <c r="C6" s="316" t="s">
        <v>18</v>
      </c>
      <c r="D6" s="317"/>
      <c r="E6" s="317"/>
      <c r="F6" s="317"/>
      <c r="G6" s="317"/>
      <c r="H6" s="317"/>
      <c r="I6" s="318"/>
      <c r="J6" s="316" t="s">
        <v>20</v>
      </c>
      <c r="K6" s="317"/>
      <c r="L6" s="317"/>
      <c r="M6" s="317"/>
      <c r="N6" s="317"/>
      <c r="O6" s="317"/>
      <c r="P6" s="318"/>
      <c r="Q6" s="316" t="s">
        <v>21</v>
      </c>
      <c r="R6" s="317"/>
      <c r="S6" s="317"/>
      <c r="T6" s="317"/>
      <c r="U6" s="317"/>
      <c r="V6" s="317"/>
      <c r="W6" s="318"/>
      <c r="X6" s="316" t="s">
        <v>22</v>
      </c>
      <c r="Y6" s="317"/>
      <c r="Z6" s="317"/>
      <c r="AA6" s="317"/>
      <c r="AB6" s="317"/>
      <c r="AC6" s="317"/>
      <c r="AD6" s="318"/>
      <c r="AE6" s="316" t="s">
        <v>19</v>
      </c>
      <c r="AF6" s="318"/>
      <c r="AG6" s="327" t="s">
        <v>27</v>
      </c>
    </row>
    <row r="7" spans="2:34" ht="22" customHeight="1" thickBot="1">
      <c r="B7" s="326"/>
      <c r="C7" s="103">
        <v>1</v>
      </c>
      <c r="D7" s="104">
        <f>C7+1</f>
        <v>2</v>
      </c>
      <c r="E7" s="104">
        <f t="shared" ref="E7:AF7" si="2">D7+1</f>
        <v>3</v>
      </c>
      <c r="F7" s="104">
        <f t="shared" si="2"/>
        <v>4</v>
      </c>
      <c r="G7" s="104">
        <f t="shared" si="2"/>
        <v>5</v>
      </c>
      <c r="H7" s="104">
        <f t="shared" si="2"/>
        <v>6</v>
      </c>
      <c r="I7" s="105">
        <f t="shared" si="2"/>
        <v>7</v>
      </c>
      <c r="J7" s="103">
        <f t="shared" si="2"/>
        <v>8</v>
      </c>
      <c r="K7" s="104">
        <f t="shared" si="2"/>
        <v>9</v>
      </c>
      <c r="L7" s="104">
        <f t="shared" si="2"/>
        <v>10</v>
      </c>
      <c r="M7" s="104">
        <f t="shared" si="2"/>
        <v>11</v>
      </c>
      <c r="N7" s="104">
        <f t="shared" si="2"/>
        <v>12</v>
      </c>
      <c r="O7" s="104">
        <f t="shared" si="2"/>
        <v>13</v>
      </c>
      <c r="P7" s="105">
        <f t="shared" si="2"/>
        <v>14</v>
      </c>
      <c r="Q7" s="103">
        <f t="shared" si="2"/>
        <v>15</v>
      </c>
      <c r="R7" s="104">
        <f t="shared" si="2"/>
        <v>16</v>
      </c>
      <c r="S7" s="104">
        <f t="shared" si="2"/>
        <v>17</v>
      </c>
      <c r="T7" s="104">
        <f t="shared" si="2"/>
        <v>18</v>
      </c>
      <c r="U7" s="104">
        <f t="shared" si="2"/>
        <v>19</v>
      </c>
      <c r="V7" s="104">
        <f t="shared" si="2"/>
        <v>20</v>
      </c>
      <c r="W7" s="105">
        <f t="shared" si="2"/>
        <v>21</v>
      </c>
      <c r="X7" s="103">
        <f t="shared" si="2"/>
        <v>22</v>
      </c>
      <c r="Y7" s="104">
        <f t="shared" si="2"/>
        <v>23</v>
      </c>
      <c r="Z7" s="104">
        <f t="shared" si="2"/>
        <v>24</v>
      </c>
      <c r="AA7" s="104">
        <f t="shared" si="2"/>
        <v>25</v>
      </c>
      <c r="AB7" s="104">
        <f t="shared" si="2"/>
        <v>26</v>
      </c>
      <c r="AC7" s="104">
        <f t="shared" si="2"/>
        <v>27</v>
      </c>
      <c r="AD7" s="105">
        <f t="shared" si="2"/>
        <v>28</v>
      </c>
      <c r="AE7" s="103">
        <f t="shared" si="2"/>
        <v>29</v>
      </c>
      <c r="AF7" s="105">
        <f t="shared" si="2"/>
        <v>30</v>
      </c>
      <c r="AG7" s="328"/>
    </row>
    <row r="8" spans="2:34" ht="22" customHeight="1">
      <c r="B8" s="14" t="str">
        <f>Check!D2</f>
        <v>Artur</v>
      </c>
      <c r="C8" s="17">
        <v>1</v>
      </c>
      <c r="D8" s="18">
        <v>0</v>
      </c>
      <c r="E8" s="18">
        <v>0</v>
      </c>
      <c r="F8" s="18">
        <v>0</v>
      </c>
      <c r="G8" s="18">
        <v>0</v>
      </c>
      <c r="H8" s="18">
        <v>7</v>
      </c>
      <c r="I8" s="19">
        <v>6</v>
      </c>
      <c r="J8" s="17">
        <v>1</v>
      </c>
      <c r="K8" s="18">
        <v>3</v>
      </c>
      <c r="L8" s="18">
        <v>4</v>
      </c>
      <c r="M8" s="18">
        <v>0</v>
      </c>
      <c r="N8" s="18">
        <v>1</v>
      </c>
      <c r="O8" s="18">
        <v>6</v>
      </c>
      <c r="P8" s="19">
        <v>6</v>
      </c>
      <c r="Q8" s="32">
        <v>4</v>
      </c>
      <c r="R8" s="31">
        <v>8</v>
      </c>
      <c r="S8" s="18">
        <v>5</v>
      </c>
      <c r="T8" s="18">
        <v>2</v>
      </c>
      <c r="U8" s="18">
        <v>5</v>
      </c>
      <c r="V8" s="18">
        <v>0</v>
      </c>
      <c r="W8" s="19">
        <v>6</v>
      </c>
      <c r="X8" s="17">
        <v>4</v>
      </c>
      <c r="Y8" s="18">
        <v>8</v>
      </c>
      <c r="Z8" s="18">
        <v>5</v>
      </c>
      <c r="AA8" s="18">
        <v>3</v>
      </c>
      <c r="AB8" s="18">
        <v>3</v>
      </c>
      <c r="AC8" s="18">
        <v>6</v>
      </c>
      <c r="AD8" s="19">
        <v>6</v>
      </c>
      <c r="AE8" s="17">
        <v>3</v>
      </c>
      <c r="AF8" s="19">
        <v>3</v>
      </c>
      <c r="AG8" s="112">
        <f t="shared" ref="AG8:AG13" si="3">SUM(C8:AF8)</f>
        <v>106</v>
      </c>
    </row>
    <row r="9" spans="2:34" ht="22" customHeight="1">
      <c r="B9" s="15" t="str">
        <f>Check!D3</f>
        <v>Carl</v>
      </c>
      <c r="C9" s="20">
        <v>1</v>
      </c>
      <c r="D9" s="21">
        <v>1</v>
      </c>
      <c r="E9" s="289">
        <v>3</v>
      </c>
      <c r="F9" s="289">
        <v>3</v>
      </c>
      <c r="G9" s="289">
        <v>3</v>
      </c>
      <c r="H9" s="21">
        <v>6</v>
      </c>
      <c r="I9" s="22">
        <v>6</v>
      </c>
      <c r="J9" s="289">
        <v>3</v>
      </c>
      <c r="K9" s="289">
        <v>3</v>
      </c>
      <c r="L9" s="289">
        <v>3</v>
      </c>
      <c r="M9" s="289">
        <v>3</v>
      </c>
      <c r="N9" s="289">
        <v>0</v>
      </c>
      <c r="O9" s="21">
        <v>4</v>
      </c>
      <c r="P9" s="21">
        <v>4</v>
      </c>
      <c r="Q9" s="27">
        <v>0</v>
      </c>
      <c r="R9" s="26">
        <v>3</v>
      </c>
      <c r="S9" s="21">
        <v>3</v>
      </c>
      <c r="T9" s="21">
        <v>3</v>
      </c>
      <c r="U9" s="21">
        <v>0</v>
      </c>
      <c r="V9" s="21">
        <v>4</v>
      </c>
      <c r="W9" s="22">
        <v>4</v>
      </c>
      <c r="X9" s="20">
        <v>3</v>
      </c>
      <c r="Y9" s="21">
        <v>3</v>
      </c>
      <c r="Z9" s="21">
        <v>3</v>
      </c>
      <c r="AA9" s="21">
        <v>3</v>
      </c>
      <c r="AB9" s="21">
        <v>3</v>
      </c>
      <c r="AC9" s="21">
        <v>6</v>
      </c>
      <c r="AD9" s="22">
        <v>0</v>
      </c>
      <c r="AE9" s="20">
        <v>3</v>
      </c>
      <c r="AF9" s="22">
        <v>3</v>
      </c>
      <c r="AG9" s="113">
        <f t="shared" si="3"/>
        <v>87</v>
      </c>
    </row>
    <row r="10" spans="2:34" ht="22" customHeight="1">
      <c r="B10" s="15" t="str">
        <f>Check!D4</f>
        <v>Daniel</v>
      </c>
      <c r="C10" s="20">
        <v>1</v>
      </c>
      <c r="D10" s="21">
        <v>0</v>
      </c>
      <c r="E10" s="21">
        <v>0</v>
      </c>
      <c r="F10" s="21">
        <v>5</v>
      </c>
      <c r="G10" s="21">
        <v>3</v>
      </c>
      <c r="H10" s="21">
        <v>8</v>
      </c>
      <c r="I10" s="22">
        <v>5</v>
      </c>
      <c r="J10" s="20">
        <v>4</v>
      </c>
      <c r="K10" s="21">
        <v>6</v>
      </c>
      <c r="L10" s="21">
        <v>3</v>
      </c>
      <c r="M10" s="21">
        <v>4</v>
      </c>
      <c r="N10" s="21">
        <v>3</v>
      </c>
      <c r="O10" s="21">
        <v>8</v>
      </c>
      <c r="P10" s="22">
        <v>5</v>
      </c>
      <c r="Q10" s="27">
        <v>4</v>
      </c>
      <c r="R10" s="26">
        <v>6</v>
      </c>
      <c r="S10" s="21">
        <v>3</v>
      </c>
      <c r="T10" s="21">
        <v>5</v>
      </c>
      <c r="U10" s="21">
        <v>3</v>
      </c>
      <c r="V10" s="21">
        <v>1</v>
      </c>
      <c r="W10" s="22">
        <v>5</v>
      </c>
      <c r="X10" s="20">
        <v>4</v>
      </c>
      <c r="Y10" s="21">
        <v>6</v>
      </c>
      <c r="Z10" s="21">
        <v>3</v>
      </c>
      <c r="AA10" s="21">
        <v>5</v>
      </c>
      <c r="AB10" s="21">
        <v>3</v>
      </c>
      <c r="AC10" s="21">
        <v>8</v>
      </c>
      <c r="AD10" s="22">
        <v>5</v>
      </c>
      <c r="AE10" s="20">
        <v>6</v>
      </c>
      <c r="AF10" s="22">
        <v>6</v>
      </c>
      <c r="AG10" s="113">
        <f t="shared" si="3"/>
        <v>128</v>
      </c>
    </row>
    <row r="11" spans="2:34" ht="22" customHeight="1">
      <c r="B11" s="15" t="str">
        <f>Check!D5</f>
        <v>Dário</v>
      </c>
      <c r="C11" s="20">
        <v>1</v>
      </c>
      <c r="D11" s="21">
        <v>2</v>
      </c>
      <c r="E11" s="21">
        <v>5</v>
      </c>
      <c r="F11" s="21">
        <v>5</v>
      </c>
      <c r="G11" s="21">
        <v>6</v>
      </c>
      <c r="H11" s="21">
        <v>8</v>
      </c>
      <c r="I11" s="22">
        <v>6</v>
      </c>
      <c r="J11" s="20">
        <v>5</v>
      </c>
      <c r="K11" s="21">
        <v>4</v>
      </c>
      <c r="L11" s="21">
        <v>0</v>
      </c>
      <c r="M11" s="21">
        <v>4</v>
      </c>
      <c r="N11" s="21">
        <v>3</v>
      </c>
      <c r="O11" s="21">
        <v>3</v>
      </c>
      <c r="P11" s="22">
        <v>3</v>
      </c>
      <c r="Q11" s="27">
        <v>4</v>
      </c>
      <c r="R11" s="26">
        <v>4</v>
      </c>
      <c r="S11" s="21">
        <v>4</v>
      </c>
      <c r="T11" s="21">
        <v>3</v>
      </c>
      <c r="U11" s="21">
        <v>3</v>
      </c>
      <c r="V11" s="21">
        <v>2</v>
      </c>
      <c r="W11" s="22">
        <v>2</v>
      </c>
      <c r="X11" s="20">
        <v>4</v>
      </c>
      <c r="Y11" s="21">
        <v>3</v>
      </c>
      <c r="Z11" s="21">
        <v>2</v>
      </c>
      <c r="AA11" s="21">
        <v>2</v>
      </c>
      <c r="AB11" s="175">
        <v>5</v>
      </c>
      <c r="AC11" s="21">
        <v>10</v>
      </c>
      <c r="AD11" s="22">
        <v>10</v>
      </c>
      <c r="AE11" s="20">
        <v>1</v>
      </c>
      <c r="AF11" s="22">
        <v>2</v>
      </c>
      <c r="AG11" s="113">
        <f t="shared" si="3"/>
        <v>116</v>
      </c>
    </row>
    <row r="12" spans="2:34" ht="22" customHeight="1">
      <c r="B12" s="15" t="str">
        <f>Check!D6</f>
        <v>David</v>
      </c>
      <c r="C12" s="170">
        <v>2</v>
      </c>
      <c r="D12" s="171">
        <v>1</v>
      </c>
      <c r="E12" s="171">
        <v>0</v>
      </c>
      <c r="F12" s="171">
        <v>0</v>
      </c>
      <c r="G12" s="171">
        <v>0</v>
      </c>
      <c r="H12" s="171">
        <v>6</v>
      </c>
      <c r="I12" s="172">
        <v>6</v>
      </c>
      <c r="J12" s="170">
        <v>4</v>
      </c>
      <c r="K12" s="171">
        <v>4</v>
      </c>
      <c r="L12" s="171">
        <v>0</v>
      </c>
      <c r="M12" s="171">
        <v>0</v>
      </c>
      <c r="N12" s="171">
        <v>2</v>
      </c>
      <c r="O12" s="171">
        <v>1</v>
      </c>
      <c r="P12" s="172">
        <v>1</v>
      </c>
      <c r="Q12" s="173">
        <v>2</v>
      </c>
      <c r="R12" s="174">
        <v>2</v>
      </c>
      <c r="S12" s="171">
        <v>3</v>
      </c>
      <c r="T12" s="171">
        <v>3</v>
      </c>
      <c r="U12" s="171">
        <v>4</v>
      </c>
      <c r="V12" s="171">
        <v>3</v>
      </c>
      <c r="W12" s="172">
        <v>2</v>
      </c>
      <c r="X12" s="170">
        <v>2</v>
      </c>
      <c r="Y12" s="171">
        <v>2</v>
      </c>
      <c r="Z12" s="171">
        <v>2</v>
      </c>
      <c r="AA12" s="171">
        <v>3</v>
      </c>
      <c r="AB12" s="171">
        <v>3</v>
      </c>
      <c r="AC12" s="171">
        <v>10</v>
      </c>
      <c r="AD12" s="172">
        <v>10</v>
      </c>
      <c r="AE12" s="170">
        <v>8</v>
      </c>
      <c r="AF12" s="172">
        <v>8</v>
      </c>
      <c r="AG12" s="277">
        <f t="shared" si="3"/>
        <v>94</v>
      </c>
    </row>
    <row r="13" spans="2:34" ht="22" customHeight="1" thickBot="1">
      <c r="B13" s="16" t="str">
        <f>Check!D7</f>
        <v>Gonçalo</v>
      </c>
      <c r="C13" s="245">
        <v>1</v>
      </c>
      <c r="D13" s="246">
        <v>2</v>
      </c>
      <c r="E13" s="246">
        <v>0</v>
      </c>
      <c r="F13" s="246">
        <v>1</v>
      </c>
      <c r="G13" s="246">
        <v>2</v>
      </c>
      <c r="H13" s="246">
        <v>6</v>
      </c>
      <c r="I13" s="276">
        <v>6</v>
      </c>
      <c r="J13" s="245">
        <v>3</v>
      </c>
      <c r="K13" s="246">
        <v>2</v>
      </c>
      <c r="L13" s="246">
        <v>0</v>
      </c>
      <c r="M13" s="246">
        <v>0</v>
      </c>
      <c r="N13" s="246">
        <v>3</v>
      </c>
      <c r="O13" s="246">
        <v>4</v>
      </c>
      <c r="P13" s="276">
        <v>8</v>
      </c>
      <c r="Q13" s="278">
        <v>5</v>
      </c>
      <c r="R13" s="279">
        <v>3</v>
      </c>
      <c r="S13" s="246">
        <v>5</v>
      </c>
      <c r="T13" s="246">
        <v>3</v>
      </c>
      <c r="U13" s="246">
        <v>5</v>
      </c>
      <c r="V13" s="246">
        <v>5</v>
      </c>
      <c r="W13" s="276">
        <v>7</v>
      </c>
      <c r="X13" s="278">
        <v>6</v>
      </c>
      <c r="Y13" s="279">
        <v>4</v>
      </c>
      <c r="Z13" s="246">
        <v>6</v>
      </c>
      <c r="AA13" s="246">
        <v>4</v>
      </c>
      <c r="AB13" s="246">
        <v>6</v>
      </c>
      <c r="AC13" s="246">
        <v>6</v>
      </c>
      <c r="AD13" s="276">
        <v>8</v>
      </c>
      <c r="AE13" s="245">
        <v>6</v>
      </c>
      <c r="AF13" s="276">
        <v>6</v>
      </c>
      <c r="AG13" s="280">
        <f t="shared" si="3"/>
        <v>123</v>
      </c>
    </row>
    <row r="14" spans="2:34" ht="22" customHeight="1" thickTop="1">
      <c r="B14" s="41" t="s">
        <v>24</v>
      </c>
      <c r="C14" s="23">
        <f t="shared" ref="C14:P14" si="4">SUM(C8:C13)</f>
        <v>7</v>
      </c>
      <c r="D14" s="24">
        <f t="shared" si="4"/>
        <v>6</v>
      </c>
      <c r="E14" s="24">
        <f t="shared" si="4"/>
        <v>8</v>
      </c>
      <c r="F14" s="24">
        <f t="shared" si="4"/>
        <v>14</v>
      </c>
      <c r="G14" s="24">
        <f t="shared" si="4"/>
        <v>14</v>
      </c>
      <c r="H14" s="24">
        <f t="shared" si="4"/>
        <v>41</v>
      </c>
      <c r="I14" s="25">
        <f t="shared" si="4"/>
        <v>35</v>
      </c>
      <c r="J14" s="23">
        <f t="shared" si="4"/>
        <v>20</v>
      </c>
      <c r="K14" s="24">
        <f t="shared" si="4"/>
        <v>22</v>
      </c>
      <c r="L14" s="24">
        <f t="shared" si="4"/>
        <v>10</v>
      </c>
      <c r="M14" s="24">
        <f t="shared" si="4"/>
        <v>11</v>
      </c>
      <c r="N14" s="24">
        <f t="shared" si="4"/>
        <v>12</v>
      </c>
      <c r="O14" s="24">
        <f t="shared" si="4"/>
        <v>26</v>
      </c>
      <c r="P14" s="25">
        <f t="shared" si="4"/>
        <v>27</v>
      </c>
      <c r="Q14" s="23">
        <f>SUM(Q8:Q13)</f>
        <v>19</v>
      </c>
      <c r="R14" s="24">
        <f t="shared" ref="R14:W14" si="5">SUM(R8:R13)</f>
        <v>26</v>
      </c>
      <c r="S14" s="24">
        <f t="shared" si="5"/>
        <v>23</v>
      </c>
      <c r="T14" s="24">
        <f t="shared" si="5"/>
        <v>19</v>
      </c>
      <c r="U14" s="24">
        <f t="shared" si="5"/>
        <v>20</v>
      </c>
      <c r="V14" s="24">
        <f t="shared" si="5"/>
        <v>15</v>
      </c>
      <c r="W14" s="25">
        <f t="shared" si="5"/>
        <v>26</v>
      </c>
      <c r="X14" s="23">
        <f>SUM(X8:X13)</f>
        <v>23</v>
      </c>
      <c r="Y14" s="24">
        <f t="shared" ref="Y14:AD14" si="6">SUM(Y8:Y13)</f>
        <v>26</v>
      </c>
      <c r="Z14" s="24">
        <f t="shared" si="6"/>
        <v>21</v>
      </c>
      <c r="AA14" s="24">
        <f t="shared" si="6"/>
        <v>20</v>
      </c>
      <c r="AB14" s="24">
        <f t="shared" si="6"/>
        <v>23</v>
      </c>
      <c r="AC14" s="24">
        <f t="shared" si="6"/>
        <v>46</v>
      </c>
      <c r="AD14" s="25">
        <f t="shared" si="6"/>
        <v>39</v>
      </c>
      <c r="AE14" s="23">
        <f>SUM(AE8:AE13)</f>
        <v>27</v>
      </c>
      <c r="AF14" s="25">
        <f>SUM(AF8:AF13)</f>
        <v>28</v>
      </c>
      <c r="AG14" s="313">
        <f>SUM(AG8:AG13)</f>
        <v>654</v>
      </c>
    </row>
    <row r="15" spans="2:34" ht="22" customHeight="1">
      <c r="B15" s="42" t="s">
        <v>25</v>
      </c>
      <c r="C15" s="38">
        <f>C$16-SUM(C$14:C$14)</f>
        <v>118</v>
      </c>
      <c r="D15" s="39">
        <f>C$16-SUM(C$14:D$14)</f>
        <v>112</v>
      </c>
      <c r="E15" s="39">
        <f>C$16-SUM(C$14:E$14)</f>
        <v>104</v>
      </c>
      <c r="F15" s="39">
        <f>C$16-SUM(C$14:F$14)</f>
        <v>90</v>
      </c>
      <c r="G15" s="39">
        <f>C$16-SUM(C$14:G$14)</f>
        <v>76</v>
      </c>
      <c r="H15" s="39">
        <f>C$16-SUM(C$14:H$14)</f>
        <v>35</v>
      </c>
      <c r="I15" s="40">
        <f>C$16-SUM(C$14:I$14)</f>
        <v>0</v>
      </c>
      <c r="J15" s="38">
        <f>J$16-SUM(J$14:J$14)</f>
        <v>108</v>
      </c>
      <c r="K15" s="39">
        <f>J$16-SUM(J$14:K$14)</f>
        <v>86</v>
      </c>
      <c r="L15" s="39">
        <f>J$16-SUM(J$14:L$14)</f>
        <v>76</v>
      </c>
      <c r="M15" s="39">
        <f>J$16-SUM(J$14:M$14)</f>
        <v>65</v>
      </c>
      <c r="N15" s="39">
        <f>J$16-SUM(J$14:N$14)</f>
        <v>53</v>
      </c>
      <c r="O15" s="39">
        <f>J$16-SUM(J$14:O$14)</f>
        <v>27</v>
      </c>
      <c r="P15" s="40">
        <f>J$16-SUM(J$14:P$14)</f>
        <v>0</v>
      </c>
      <c r="Q15" s="38">
        <f>Q$16-SUM(Q$14:Q$14)</f>
        <v>129</v>
      </c>
      <c r="R15" s="39">
        <f>Q$16-SUM(Q$14:R$14)</f>
        <v>103</v>
      </c>
      <c r="S15" s="39">
        <f>Q$16-SUM(Q$14:S$14)</f>
        <v>80</v>
      </c>
      <c r="T15" s="39">
        <f>Q$16-SUM(Q$14:T$14)</f>
        <v>61</v>
      </c>
      <c r="U15" s="39">
        <f>Q$16-SUM(Q$14:U$14)</f>
        <v>41</v>
      </c>
      <c r="V15" s="39">
        <f>Q$16-SUM(Q$14:V$14)</f>
        <v>26</v>
      </c>
      <c r="W15" s="40">
        <f>Q$16-SUM(Q$14:W$14)</f>
        <v>0</v>
      </c>
      <c r="X15" s="38">
        <f>X$16-SUM(X$14:X$14)</f>
        <v>175</v>
      </c>
      <c r="Y15" s="39">
        <f>X$16-SUM(X$14:Y$14)</f>
        <v>149</v>
      </c>
      <c r="Z15" s="39">
        <f>X$16-SUM(X$14:Z$14)</f>
        <v>128</v>
      </c>
      <c r="AA15" s="39">
        <f>X$16-SUM(X$14:AA$14)</f>
        <v>108</v>
      </c>
      <c r="AB15" s="39">
        <f>X$16-SUM(X$14:AB$14)</f>
        <v>85</v>
      </c>
      <c r="AC15" s="39">
        <f>X$16-SUM(X$14:AC$14)</f>
        <v>39</v>
      </c>
      <c r="AD15" s="40">
        <f>X$16-SUM(X$14:AD$14)</f>
        <v>0</v>
      </c>
      <c r="AE15" s="38">
        <f>AE$16-SUM(AE$14:AE$14)</f>
        <v>28</v>
      </c>
      <c r="AF15" s="40">
        <f>AE$16-SUM(AE$14:AF$14)</f>
        <v>0</v>
      </c>
      <c r="AG15" s="314"/>
    </row>
    <row r="16" spans="2:34" ht="22" customHeight="1" thickBot="1">
      <c r="B16" s="43" t="s">
        <v>26</v>
      </c>
      <c r="C16" s="329">
        <f>SUM(C14:I14)</f>
        <v>125</v>
      </c>
      <c r="D16" s="330"/>
      <c r="E16" s="330"/>
      <c r="F16" s="330"/>
      <c r="G16" s="330"/>
      <c r="H16" s="330"/>
      <c r="I16" s="331"/>
      <c r="J16" s="329">
        <f>SUM(J14:P14)</f>
        <v>128</v>
      </c>
      <c r="K16" s="330"/>
      <c r="L16" s="330"/>
      <c r="M16" s="330"/>
      <c r="N16" s="330"/>
      <c r="O16" s="330"/>
      <c r="P16" s="331"/>
      <c r="Q16" s="329">
        <f>SUM(Q14:W14)</f>
        <v>148</v>
      </c>
      <c r="R16" s="330"/>
      <c r="S16" s="330"/>
      <c r="T16" s="330"/>
      <c r="U16" s="330"/>
      <c r="V16" s="330"/>
      <c r="W16" s="331"/>
      <c r="X16" s="329">
        <f>SUM(X14:AD14)</f>
        <v>198</v>
      </c>
      <c r="Y16" s="330"/>
      <c r="Z16" s="330"/>
      <c r="AA16" s="330"/>
      <c r="AB16" s="330"/>
      <c r="AC16" s="330"/>
      <c r="AD16" s="331"/>
      <c r="AE16" s="329">
        <f>SUM(AE14:AF14)</f>
        <v>55</v>
      </c>
      <c r="AF16" s="331"/>
      <c r="AG16" s="315"/>
    </row>
    <row r="23" spans="2:2" ht="22" customHeight="1">
      <c r="B23" s="9"/>
    </row>
  </sheetData>
  <mergeCells count="16">
    <mergeCell ref="AG14:AG16"/>
    <mergeCell ref="C16:I16"/>
    <mergeCell ref="J16:P16"/>
    <mergeCell ref="Q16:W16"/>
    <mergeCell ref="X16:AD16"/>
    <mergeCell ref="AE16:AF16"/>
    <mergeCell ref="B2:AG2"/>
    <mergeCell ref="B6:B7"/>
    <mergeCell ref="C4:Q4"/>
    <mergeCell ref="R4:AF4"/>
    <mergeCell ref="C6:I6"/>
    <mergeCell ref="J6:P6"/>
    <mergeCell ref="Q6:W6"/>
    <mergeCell ref="X6:AD6"/>
    <mergeCell ref="AE6:AF6"/>
    <mergeCell ref="AG6:AG7"/>
  </mergeCells>
  <phoneticPr fontId="0" type="noConversion"/>
  <conditionalFormatting sqref="Z14:AD15 C14:I15">
    <cfRule type="expression" dxfId="168" priority="73">
      <formula>C$5&lt;TODAY()</formula>
    </cfRule>
  </conditionalFormatting>
  <conditionalFormatting sqref="Z14:AD15 C5:C7 D5:AF5 D7:AF7 C14:I15">
    <cfRule type="expression" dxfId="167" priority="72">
      <formula>C$3="S"</formula>
    </cfRule>
  </conditionalFormatting>
  <conditionalFormatting sqref="AE14:AE15">
    <cfRule type="expression" dxfId="166" priority="71">
      <formula>AE$5&lt;TODAY()</formula>
    </cfRule>
  </conditionalFormatting>
  <conditionalFormatting sqref="AE14:AE15">
    <cfRule type="expression" dxfId="165" priority="70">
      <formula>AE$3="S"</formula>
    </cfRule>
  </conditionalFormatting>
  <conditionalFormatting sqref="AF14:AF15">
    <cfRule type="expression" dxfId="164" priority="69">
      <formula>AF$5&lt;TODAY()</formula>
    </cfRule>
  </conditionalFormatting>
  <conditionalFormatting sqref="AF14:AF15">
    <cfRule type="expression" dxfId="163" priority="68">
      <formula>AF$3="S"</formula>
    </cfRule>
  </conditionalFormatting>
  <conditionalFormatting sqref="C7">
    <cfRule type="expression" dxfId="162" priority="96">
      <formula>C$5&lt;TODAY()</formula>
    </cfRule>
  </conditionalFormatting>
  <conditionalFormatting sqref="C3">
    <cfRule type="expression" dxfId="161" priority="95">
      <formula>C$3="S"</formula>
    </cfRule>
  </conditionalFormatting>
  <conditionalFormatting sqref="D7">
    <cfRule type="expression" dxfId="160" priority="94">
      <formula>D$5&lt;TODAY()</formula>
    </cfRule>
  </conditionalFormatting>
  <conditionalFormatting sqref="D3">
    <cfRule type="expression" dxfId="159" priority="93">
      <formula>D$3="S"</formula>
    </cfRule>
  </conditionalFormatting>
  <conditionalFormatting sqref="E7:AF7">
    <cfRule type="expression" dxfId="158" priority="92">
      <formula>E$5&lt;TODAY()</formula>
    </cfRule>
  </conditionalFormatting>
  <conditionalFormatting sqref="E3:AF3">
    <cfRule type="expression" dxfId="157" priority="91">
      <formula>E$3="S"</formula>
    </cfRule>
  </conditionalFormatting>
  <conditionalFormatting sqref="J6">
    <cfRule type="expression" dxfId="156" priority="90">
      <formula>J$3="S"</formula>
    </cfRule>
  </conditionalFormatting>
  <conditionalFormatting sqref="J14:J15">
    <cfRule type="expression" dxfId="155" priority="89">
      <formula>J$5&lt;TODAY()</formula>
    </cfRule>
  </conditionalFormatting>
  <conditionalFormatting sqref="J14:J15">
    <cfRule type="expression" dxfId="154" priority="88">
      <formula>J$3="S"</formula>
    </cfRule>
  </conditionalFormatting>
  <conditionalFormatting sqref="K14:K15">
    <cfRule type="expression" dxfId="153" priority="87">
      <formula>K$5&lt;TODAY()</formula>
    </cfRule>
  </conditionalFormatting>
  <conditionalFormatting sqref="K14:K15">
    <cfRule type="expression" dxfId="152" priority="86">
      <formula>K$3="S"</formula>
    </cfRule>
  </conditionalFormatting>
  <conditionalFormatting sqref="L14:P15">
    <cfRule type="expression" dxfId="151" priority="85">
      <formula>L$5&lt;TODAY()</formula>
    </cfRule>
  </conditionalFormatting>
  <conditionalFormatting sqref="L14:P15">
    <cfRule type="expression" dxfId="150" priority="84">
      <formula>L$3="S"</formula>
    </cfRule>
  </conditionalFormatting>
  <conditionalFormatting sqref="Q14:Q15">
    <cfRule type="expression" dxfId="149" priority="83">
      <formula>Q$5&lt;TODAY()</formula>
    </cfRule>
  </conditionalFormatting>
  <conditionalFormatting sqref="Q14:Q15">
    <cfRule type="expression" dxfId="148" priority="82">
      <formula>Q$3="S"</formula>
    </cfRule>
  </conditionalFormatting>
  <conditionalFormatting sqref="R14:R15">
    <cfRule type="expression" dxfId="147" priority="81">
      <formula>R$5&lt;TODAY()</formula>
    </cfRule>
  </conditionalFormatting>
  <conditionalFormatting sqref="R14:R15">
    <cfRule type="expression" dxfId="146" priority="80">
      <formula>R$3="S"</formula>
    </cfRule>
  </conditionalFormatting>
  <conditionalFormatting sqref="S14:W15">
    <cfRule type="expression" dxfId="145" priority="79">
      <formula>S$5&lt;TODAY()</formula>
    </cfRule>
  </conditionalFormatting>
  <conditionalFormatting sqref="S14:W15">
    <cfRule type="expression" dxfId="144" priority="78">
      <formula>S$3="S"</formula>
    </cfRule>
  </conditionalFormatting>
  <conditionalFormatting sqref="X14:X15">
    <cfRule type="expression" dxfId="143" priority="77">
      <formula>X$5&lt;TODAY()</formula>
    </cfRule>
  </conditionalFormatting>
  <conditionalFormatting sqref="X14:X15">
    <cfRule type="expression" dxfId="142" priority="76">
      <formula>X$3="S"</formula>
    </cfRule>
  </conditionalFormatting>
  <conditionalFormatting sqref="Y14:Y15">
    <cfRule type="expression" dxfId="141" priority="75">
      <formula>Y$5&lt;TODAY()</formula>
    </cfRule>
  </conditionalFormatting>
  <conditionalFormatting sqref="Y14:Y15">
    <cfRule type="expression" dxfId="140" priority="74">
      <formula>Y$3="S"</formula>
    </cfRule>
  </conditionalFormatting>
  <conditionalFormatting sqref="C4">
    <cfRule type="expression" dxfId="139" priority="67">
      <formula>C$3="S"</formula>
    </cfRule>
  </conditionalFormatting>
  <conditionalFormatting sqref="R4">
    <cfRule type="expression" dxfId="138" priority="66">
      <formula>R$3="S"</formula>
    </cfRule>
  </conditionalFormatting>
  <conditionalFormatting sqref="C8:C10 C12">
    <cfRule type="expression" dxfId="137" priority="58">
      <formula>C$5&lt;TODAY()</formula>
    </cfRule>
  </conditionalFormatting>
  <conditionalFormatting sqref="C8:C10 C12">
    <cfRule type="expression" dxfId="136" priority="57">
      <formula>C$3="S"</formula>
    </cfRule>
  </conditionalFormatting>
  <conditionalFormatting sqref="D8 D10 D12">
    <cfRule type="expression" dxfId="135" priority="56">
      <formula>D$5&lt;TODAY()</formula>
    </cfRule>
  </conditionalFormatting>
  <conditionalFormatting sqref="D8 D10 D12">
    <cfRule type="expression" dxfId="134" priority="55">
      <formula>D$3="S"</formula>
    </cfRule>
  </conditionalFormatting>
  <conditionalFormatting sqref="E8:AD8 Q9:AD9 E10:AD10 E12:AD12">
    <cfRule type="expression" dxfId="133" priority="54">
      <formula>E$5&lt;TODAY()</formula>
    </cfRule>
  </conditionalFormatting>
  <conditionalFormatting sqref="E8:AD8 Q9:AD9 E10:AD10 E12:AD12">
    <cfRule type="expression" dxfId="132" priority="53">
      <formula>E$3="S"</formula>
    </cfRule>
  </conditionalFormatting>
  <conditionalFormatting sqref="C8:AD8 C9 Q9:AD9 C10:AD10 C12:AD12">
    <cfRule type="cellIs" dxfId="131" priority="52" operator="equal">
      <formula>0</formula>
    </cfRule>
  </conditionalFormatting>
  <conditionalFormatting sqref="O9">
    <cfRule type="expression" dxfId="130" priority="48">
      <formula>O$5&lt;TODAY()</formula>
    </cfRule>
  </conditionalFormatting>
  <conditionalFormatting sqref="O9">
    <cfRule type="expression" dxfId="129" priority="47">
      <formula>O$3="S"</formula>
    </cfRule>
  </conditionalFormatting>
  <conditionalFormatting sqref="O9">
    <cfRule type="cellIs" dxfId="128" priority="46" operator="equal">
      <formula>0</formula>
    </cfRule>
  </conditionalFormatting>
  <conditionalFormatting sqref="H9">
    <cfRule type="expression" dxfId="127" priority="51">
      <formula>H$5&lt;TODAY()</formula>
    </cfRule>
  </conditionalFormatting>
  <conditionalFormatting sqref="H9">
    <cfRule type="expression" dxfId="126" priority="50">
      <formula>H$3="S"</formula>
    </cfRule>
  </conditionalFormatting>
  <conditionalFormatting sqref="H9">
    <cfRule type="cellIs" dxfId="125" priority="49" operator="equal">
      <formula>0</formula>
    </cfRule>
  </conditionalFormatting>
  <conditionalFormatting sqref="P9">
    <cfRule type="expression" dxfId="124" priority="45">
      <formula>P$5&lt;TODAY()</formula>
    </cfRule>
  </conditionalFormatting>
  <conditionalFormatting sqref="P9">
    <cfRule type="expression" dxfId="123" priority="44">
      <formula>P$3="S"</formula>
    </cfRule>
  </conditionalFormatting>
  <conditionalFormatting sqref="P9">
    <cfRule type="cellIs" dxfId="122" priority="43" operator="equal">
      <formula>0</formula>
    </cfRule>
  </conditionalFormatting>
  <conditionalFormatting sqref="D9">
    <cfRule type="expression" dxfId="121" priority="42">
      <formula>D$5&lt;TODAY()</formula>
    </cfRule>
  </conditionalFormatting>
  <conditionalFormatting sqref="D9">
    <cfRule type="expression" dxfId="120" priority="41">
      <formula>D$3="S"</formula>
    </cfRule>
  </conditionalFormatting>
  <conditionalFormatting sqref="D9">
    <cfRule type="cellIs" dxfId="119" priority="40" operator="equal">
      <formula>0</formula>
    </cfRule>
  </conditionalFormatting>
  <conditionalFormatting sqref="I9">
    <cfRule type="expression" dxfId="118" priority="39">
      <formula>I$5&lt;TODAY()</formula>
    </cfRule>
  </conditionalFormatting>
  <conditionalFormatting sqref="I9">
    <cfRule type="expression" dxfId="117" priority="38">
      <formula>I$3="S"</formula>
    </cfRule>
  </conditionalFormatting>
  <conditionalFormatting sqref="I9">
    <cfRule type="cellIs" dxfId="116" priority="37" operator="equal">
      <formula>0</formula>
    </cfRule>
  </conditionalFormatting>
  <conditionalFormatting sqref="C13">
    <cfRule type="expression" dxfId="115" priority="36">
      <formula>C$5&lt;TODAY()</formula>
    </cfRule>
  </conditionalFormatting>
  <conditionalFormatting sqref="C13">
    <cfRule type="expression" dxfId="114" priority="35">
      <formula>C$3="S"</formula>
    </cfRule>
  </conditionalFormatting>
  <conditionalFormatting sqref="D13">
    <cfRule type="expression" dxfId="113" priority="34">
      <formula>D$5&lt;TODAY()</formula>
    </cfRule>
  </conditionalFormatting>
  <conditionalFormatting sqref="D13">
    <cfRule type="expression" dxfId="112" priority="33">
      <formula>D$3="S"</formula>
    </cfRule>
  </conditionalFormatting>
  <conditionalFormatting sqref="E13:AF13">
    <cfRule type="expression" dxfId="111" priority="32">
      <formula>E$5&lt;TODAY()</formula>
    </cfRule>
  </conditionalFormatting>
  <conditionalFormatting sqref="E13:AF13">
    <cfRule type="expression" dxfId="110" priority="31">
      <formula>E$3="S"</formula>
    </cfRule>
  </conditionalFormatting>
  <conditionalFormatting sqref="C13:AF13">
    <cfRule type="cellIs" dxfId="109" priority="30" operator="equal">
      <formula>0</formula>
    </cfRule>
  </conditionalFormatting>
  <conditionalFormatting sqref="AE8:AF10 AE12:AF12">
    <cfRule type="expression" dxfId="108" priority="29">
      <formula>AE$5&lt;TODAY()</formula>
    </cfRule>
  </conditionalFormatting>
  <conditionalFormatting sqref="AE8:AF10 AE12:AF12">
    <cfRule type="expression" dxfId="107" priority="28">
      <formula>AE$3="S"</formula>
    </cfRule>
  </conditionalFormatting>
  <conditionalFormatting sqref="AE8:AF10 AE12:AF12">
    <cfRule type="cellIs" dxfId="106" priority="27" operator="equal">
      <formula>0</formula>
    </cfRule>
  </conditionalFormatting>
  <conditionalFormatting sqref="C11">
    <cfRule type="expression" dxfId="105" priority="10">
      <formula>C$5&lt;TODAY()</formula>
    </cfRule>
  </conditionalFormatting>
  <conditionalFormatting sqref="C11">
    <cfRule type="expression" dxfId="104" priority="9">
      <formula>C$3="S"</formula>
    </cfRule>
  </conditionalFormatting>
  <conditionalFormatting sqref="D11">
    <cfRule type="expression" dxfId="103" priority="8">
      <formula>D$5&lt;TODAY()</formula>
    </cfRule>
  </conditionalFormatting>
  <conditionalFormatting sqref="D11">
    <cfRule type="expression" dxfId="102" priority="7">
      <formula>D$3="S"</formula>
    </cfRule>
  </conditionalFormatting>
  <conditionalFormatting sqref="E11:AD11">
    <cfRule type="expression" dxfId="101" priority="6">
      <formula>E$5&lt;TODAY()</formula>
    </cfRule>
  </conditionalFormatting>
  <conditionalFormatting sqref="E11:AD11">
    <cfRule type="expression" dxfId="100" priority="5">
      <formula>E$3="S"</formula>
    </cfRule>
  </conditionalFormatting>
  <conditionalFormatting sqref="C11:AD11">
    <cfRule type="cellIs" dxfId="99" priority="4" operator="equal">
      <formula>0</formula>
    </cfRule>
  </conditionalFormatting>
  <conditionalFormatting sqref="AE11:AF11">
    <cfRule type="expression" dxfId="98" priority="3">
      <formula>AE$5&lt;TODAY()</formula>
    </cfRule>
  </conditionalFormatting>
  <conditionalFormatting sqref="AE11:AF11">
    <cfRule type="expression" dxfId="97" priority="2">
      <formula>AE$3="S"</formula>
    </cfRule>
  </conditionalFormatting>
  <conditionalFormatting sqref="AE11:AF11">
    <cfRule type="cellIs" dxfId="96" priority="1" operator="equal">
      <formula>0</formula>
    </cfRule>
  </conditionalFormatting>
  <dataValidations count="2">
    <dataValidation type="whole" allowBlank="1" showInputMessage="1" showErrorMessage="1" errorTitle="You exceed the reality" error="There are only 24 hours in a day..._x000d_Please, be realistic!" sqref="Q8:AF8 AG8:AG13">
      <formula1>0</formula1>
      <formula2>24</formula2>
    </dataValidation>
    <dataValidation type="whole" allowBlank="1" showInputMessage="1" showErrorMessage="1" errorTitle="You exceed the reality" error="There are only 24 hours in a day... Please, be realistic!" sqref="H9:I9 O9:AF9 C8:P8 C9:D11 E10:AF11 C12:AF13">
      <formula1>0</formula1>
      <formula2>24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6"/>
  <sheetViews>
    <sheetView topLeftCell="A13" workbookViewId="0">
      <selection activeCell="B10" sqref="B10"/>
    </sheetView>
  </sheetViews>
  <sheetFormatPr baseColWidth="10" defaultColWidth="8.83203125" defaultRowHeight="18" x14ac:dyDescent="0"/>
  <cols>
    <col min="1" max="1" width="3.83203125" style="10" customWidth="1"/>
    <col min="2" max="2" width="8.6640625" style="143" customWidth="1"/>
    <col min="3" max="3" width="30.83203125" style="140" customWidth="1"/>
    <col min="4" max="4" width="66.5" style="139" bestFit="1" customWidth="1"/>
    <col min="5" max="5" width="8.83203125" style="142"/>
    <col min="7" max="16384" width="8.83203125" style="10"/>
  </cols>
  <sheetData>
    <row r="1" spans="1:5" s="10" customFormat="1" ht="19" thickBot="1">
      <c r="A1"/>
      <c r="C1" s="138"/>
      <c r="E1" s="94"/>
    </row>
    <row r="2" spans="1:5" s="10" customFormat="1" ht="27" thickBot="1">
      <c r="A2"/>
      <c r="B2" s="332" t="s">
        <v>52</v>
      </c>
      <c r="C2" s="333"/>
      <c r="D2" s="333"/>
      <c r="E2" s="334"/>
    </row>
    <row r="3" spans="1:5" s="10" customFormat="1" ht="19" thickBot="1">
      <c r="A3"/>
      <c r="C3" s="138"/>
      <c r="E3" s="94"/>
    </row>
    <row r="4" spans="1:5" s="10" customFormat="1" thickBot="1">
      <c r="A4"/>
      <c r="B4" s="335" t="s">
        <v>17</v>
      </c>
      <c r="C4" s="336"/>
      <c r="D4" s="336"/>
      <c r="E4" s="337"/>
    </row>
    <row r="5" spans="1:5" s="10" customFormat="1" ht="13" thickBot="1">
      <c r="A5"/>
      <c r="B5" s="133" t="s">
        <v>51</v>
      </c>
      <c r="C5" s="134" t="s">
        <v>48</v>
      </c>
      <c r="D5" s="134" t="s">
        <v>49</v>
      </c>
      <c r="E5" s="135" t="s">
        <v>41</v>
      </c>
    </row>
    <row r="6" spans="1:5" s="10" customFormat="1" ht="36">
      <c r="B6" s="247" t="s">
        <v>10</v>
      </c>
      <c r="C6" s="176" t="s">
        <v>59</v>
      </c>
      <c r="D6" s="177" t="s">
        <v>60</v>
      </c>
      <c r="E6" s="178">
        <v>13</v>
      </c>
    </row>
    <row r="7" spans="1:5" s="10" customFormat="1" ht="24">
      <c r="B7" s="247" t="s">
        <v>10</v>
      </c>
      <c r="C7" s="176" t="s">
        <v>61</v>
      </c>
      <c r="D7" s="179" t="s">
        <v>62</v>
      </c>
      <c r="E7" s="178">
        <v>8</v>
      </c>
    </row>
    <row r="8" spans="1:5" s="10" customFormat="1" ht="24">
      <c r="B8" s="141" t="s">
        <v>10</v>
      </c>
      <c r="C8" s="176" t="s">
        <v>63</v>
      </c>
      <c r="D8" s="179" t="s">
        <v>64</v>
      </c>
      <c r="E8" s="178">
        <v>1</v>
      </c>
    </row>
    <row r="9" spans="1:5" s="10" customFormat="1" ht="34">
      <c r="B9" s="141" t="s">
        <v>10</v>
      </c>
      <c r="C9" s="176" t="s">
        <v>65</v>
      </c>
      <c r="D9" s="179" t="s">
        <v>66</v>
      </c>
      <c r="E9" s="178">
        <v>5</v>
      </c>
    </row>
    <row r="10" spans="1:5" s="10" customFormat="1" ht="34">
      <c r="B10" s="141" t="s">
        <v>10</v>
      </c>
      <c r="C10" s="248" t="s">
        <v>67</v>
      </c>
      <c r="D10" s="252" t="s">
        <v>68</v>
      </c>
      <c r="E10" s="250">
        <v>5</v>
      </c>
    </row>
    <row r="11" spans="1:5" s="10" customFormat="1" ht="34">
      <c r="B11" s="273" t="s">
        <v>10</v>
      </c>
      <c r="C11" s="282" t="s">
        <v>69</v>
      </c>
      <c r="D11" s="283" t="s">
        <v>70</v>
      </c>
      <c r="E11" s="284">
        <v>5</v>
      </c>
    </row>
    <row r="12" spans="1:5" s="10" customFormat="1">
      <c r="B12" s="273"/>
      <c r="C12" s="180"/>
      <c r="D12" s="181"/>
      <c r="E12" s="178"/>
    </row>
    <row r="13" spans="1:5" s="10" customFormat="1" ht="51">
      <c r="B13" s="273" t="s">
        <v>10</v>
      </c>
      <c r="C13" s="286" t="s">
        <v>155</v>
      </c>
      <c r="D13" s="287" t="s">
        <v>71</v>
      </c>
      <c r="E13" s="284">
        <v>55</v>
      </c>
    </row>
    <row r="14" spans="1:5" s="10" customFormat="1" ht="34">
      <c r="B14" s="273" t="s">
        <v>10</v>
      </c>
      <c r="C14" s="253" t="s">
        <v>72</v>
      </c>
      <c r="D14" s="254" t="s">
        <v>73</v>
      </c>
      <c r="E14" s="255">
        <v>13</v>
      </c>
    </row>
    <row r="15" spans="1:5" s="10" customFormat="1" ht="34">
      <c r="B15" s="247" t="s">
        <v>10</v>
      </c>
      <c r="C15" s="253" t="s">
        <v>74</v>
      </c>
      <c r="D15" s="254" t="s">
        <v>75</v>
      </c>
      <c r="E15" s="255">
        <v>13</v>
      </c>
    </row>
    <row r="16" spans="1:5" s="10" customFormat="1" ht="34">
      <c r="B16" s="273" t="s">
        <v>10</v>
      </c>
      <c r="C16" s="282" t="s">
        <v>76</v>
      </c>
      <c r="D16" s="283" t="s">
        <v>77</v>
      </c>
      <c r="E16" s="284">
        <v>13</v>
      </c>
    </row>
    <row r="17" spans="2:6" ht="74.25" customHeight="1">
      <c r="B17" s="273" t="s">
        <v>10</v>
      </c>
      <c r="C17" s="282" t="s">
        <v>125</v>
      </c>
      <c r="D17" s="285" t="s">
        <v>126</v>
      </c>
      <c r="E17" s="284">
        <v>21</v>
      </c>
      <c r="F17" s="10"/>
    </row>
    <row r="18" spans="2:6" ht="52.5" customHeight="1">
      <c r="B18" s="273" t="s">
        <v>10</v>
      </c>
      <c r="C18" s="282" t="s">
        <v>127</v>
      </c>
      <c r="D18" s="285" t="s">
        <v>136</v>
      </c>
      <c r="E18" s="284">
        <v>21</v>
      </c>
      <c r="F18" s="10"/>
    </row>
    <row r="19" spans="2:6" ht="51">
      <c r="B19" s="141" t="s">
        <v>10</v>
      </c>
      <c r="C19" s="248" t="s">
        <v>78</v>
      </c>
      <c r="D19" s="249" t="s">
        <v>79</v>
      </c>
      <c r="E19" s="250">
        <v>34</v>
      </c>
      <c r="F19" s="10"/>
    </row>
    <row r="20" spans="2:6" ht="51">
      <c r="B20" s="251"/>
      <c r="C20" s="248" t="s">
        <v>99</v>
      </c>
      <c r="D20" s="249" t="s">
        <v>98</v>
      </c>
      <c r="E20" s="250">
        <v>55</v>
      </c>
      <c r="F20" s="10"/>
    </row>
    <row r="21" spans="2:6" ht="51">
      <c r="B21" s="251" t="s">
        <v>10</v>
      </c>
      <c r="C21" s="248" t="s">
        <v>117</v>
      </c>
      <c r="D21" s="249" t="s">
        <v>118</v>
      </c>
      <c r="E21" s="250">
        <v>34</v>
      </c>
      <c r="F21" s="10"/>
    </row>
    <row r="22" spans="2:6" ht="51">
      <c r="B22" s="251" t="s">
        <v>10</v>
      </c>
      <c r="C22" s="248" t="s">
        <v>119</v>
      </c>
      <c r="D22" s="249" t="s">
        <v>120</v>
      </c>
      <c r="E22" s="250">
        <v>21</v>
      </c>
      <c r="F22" s="10"/>
    </row>
    <row r="23" spans="2:6" ht="51">
      <c r="B23" s="141" t="s">
        <v>10</v>
      </c>
      <c r="C23" s="176" t="s">
        <v>80</v>
      </c>
      <c r="D23" s="179" t="s">
        <v>134</v>
      </c>
      <c r="E23" s="178">
        <v>21</v>
      </c>
      <c r="F23" s="10"/>
    </row>
    <row r="24" spans="2:6" ht="51">
      <c r="B24" s="141" t="s">
        <v>10</v>
      </c>
      <c r="C24" s="176" t="s">
        <v>81</v>
      </c>
      <c r="D24" s="179" t="s">
        <v>135</v>
      </c>
      <c r="E24" s="178">
        <v>21</v>
      </c>
      <c r="F24" s="10"/>
    </row>
    <row r="25" spans="2:6">
      <c r="B25" s="141"/>
      <c r="C25" s="136"/>
      <c r="D25" s="137"/>
      <c r="F25" s="10"/>
    </row>
    <row r="26" spans="2:6">
      <c r="B26" s="247" t="s">
        <v>8</v>
      </c>
      <c r="C26" s="136" t="s">
        <v>188</v>
      </c>
      <c r="D26" s="310" t="s">
        <v>189</v>
      </c>
      <c r="E26" s="142">
        <v>5</v>
      </c>
      <c r="F26" s="10"/>
    </row>
    <row r="27" spans="2:6" ht="34">
      <c r="B27" s="247" t="s">
        <v>8</v>
      </c>
      <c r="C27" s="271" t="s">
        <v>130</v>
      </c>
      <c r="D27" s="272" t="s">
        <v>131</v>
      </c>
      <c r="E27" s="142">
        <v>13</v>
      </c>
      <c r="F27" s="10"/>
    </row>
    <row r="28" spans="2:6">
      <c r="B28" s="247" t="s">
        <v>10</v>
      </c>
      <c r="C28" s="136" t="s">
        <v>137</v>
      </c>
      <c r="D28" s="179" t="s">
        <v>138</v>
      </c>
      <c r="E28" s="142">
        <v>5</v>
      </c>
      <c r="F28" s="10"/>
    </row>
    <row r="29" spans="2:6">
      <c r="B29" s="247" t="s">
        <v>10</v>
      </c>
      <c r="C29" s="182" t="s">
        <v>139</v>
      </c>
      <c r="D29" s="137" t="s">
        <v>170</v>
      </c>
      <c r="E29" s="142">
        <v>5</v>
      </c>
      <c r="F29" s="10"/>
    </row>
    <row r="30" spans="2:6">
      <c r="B30" s="247" t="s">
        <v>10</v>
      </c>
      <c r="C30" s="136" t="s">
        <v>148</v>
      </c>
      <c r="D30" s="137"/>
      <c r="E30" s="142">
        <v>5</v>
      </c>
      <c r="F30" s="10"/>
    </row>
    <row r="31" spans="2:6">
      <c r="B31" s="247" t="s">
        <v>10</v>
      </c>
      <c r="C31" s="136" t="s">
        <v>151</v>
      </c>
      <c r="D31" s="288" t="s">
        <v>152</v>
      </c>
      <c r="E31" s="142">
        <v>21</v>
      </c>
      <c r="F31" s="10"/>
    </row>
    <row r="32" spans="2:6" ht="65.25" customHeight="1">
      <c r="B32" s="247" t="s">
        <v>10</v>
      </c>
      <c r="C32" s="182" t="s">
        <v>149</v>
      </c>
      <c r="D32" s="288" t="s">
        <v>154</v>
      </c>
      <c r="E32" s="142">
        <v>13</v>
      </c>
      <c r="F32" s="10"/>
    </row>
    <row r="33" spans="2:6" ht="34">
      <c r="B33" s="247" t="s">
        <v>10</v>
      </c>
      <c r="C33" s="182" t="s">
        <v>150</v>
      </c>
      <c r="D33" s="288" t="s">
        <v>153</v>
      </c>
      <c r="E33" s="142">
        <v>5</v>
      </c>
      <c r="F33" s="10"/>
    </row>
    <row r="34" spans="2:6" ht="34">
      <c r="B34" s="247" t="s">
        <v>10</v>
      </c>
      <c r="C34" s="182" t="s">
        <v>178</v>
      </c>
      <c r="D34" s="137" t="s">
        <v>168</v>
      </c>
      <c r="E34" s="142">
        <v>21</v>
      </c>
      <c r="F34" s="10"/>
    </row>
    <row r="35" spans="2:6" ht="58.5" customHeight="1">
      <c r="B35" s="247" t="s">
        <v>10</v>
      </c>
      <c r="C35" s="182" t="s">
        <v>179</v>
      </c>
      <c r="D35" s="310" t="s">
        <v>180</v>
      </c>
      <c r="E35" s="142">
        <v>5</v>
      </c>
      <c r="F35" s="10"/>
    </row>
    <row r="36" spans="2:6">
      <c r="B36" s="141"/>
      <c r="C36" s="136"/>
      <c r="D36" s="137"/>
      <c r="F36" s="10"/>
    </row>
    <row r="37" spans="2:6">
      <c r="B37" s="141"/>
      <c r="C37" s="136"/>
      <c r="D37" s="137"/>
      <c r="F37" s="10"/>
    </row>
    <row r="38" spans="2:6">
      <c r="B38" s="141"/>
      <c r="C38" s="136"/>
      <c r="D38" s="137"/>
      <c r="F38" s="10"/>
    </row>
    <row r="39" spans="2:6">
      <c r="B39" s="141"/>
      <c r="C39" s="136"/>
      <c r="D39" s="137"/>
      <c r="F39" s="10"/>
    </row>
    <row r="40" spans="2:6">
      <c r="B40" s="141"/>
      <c r="C40" s="136"/>
      <c r="D40" s="137"/>
      <c r="F40" s="10"/>
    </row>
    <row r="41" spans="2:6">
      <c r="B41" s="141"/>
      <c r="C41" s="136"/>
      <c r="D41" s="137"/>
      <c r="F41" s="10"/>
    </row>
    <row r="42" spans="2:6">
      <c r="B42" s="141"/>
      <c r="C42" s="136"/>
      <c r="D42" s="137"/>
      <c r="F42" s="10"/>
    </row>
    <row r="43" spans="2:6">
      <c r="B43" s="141"/>
      <c r="C43" s="136"/>
      <c r="D43" s="137"/>
      <c r="F43" s="10"/>
    </row>
    <row r="44" spans="2:6">
      <c r="B44" s="141"/>
      <c r="C44" s="136"/>
      <c r="D44" s="137"/>
      <c r="F44" s="10"/>
    </row>
    <row r="45" spans="2:6">
      <c r="B45" s="141"/>
      <c r="C45" s="136"/>
      <c r="D45" s="137"/>
      <c r="F45" s="10"/>
    </row>
    <row r="46" spans="2:6">
      <c r="B46" s="141"/>
      <c r="C46" s="136"/>
      <c r="D46" s="137"/>
      <c r="F46" s="10"/>
    </row>
    <row r="47" spans="2:6">
      <c r="B47" s="141"/>
      <c r="C47" s="136"/>
      <c r="D47" s="137"/>
      <c r="F47" s="10"/>
    </row>
    <row r="48" spans="2:6">
      <c r="B48" s="141"/>
      <c r="C48" s="136"/>
      <c r="D48" s="137"/>
      <c r="F48" s="10"/>
    </row>
    <row r="49" spans="2:6">
      <c r="B49" s="141"/>
      <c r="C49" s="136"/>
      <c r="D49" s="137"/>
      <c r="F49" s="10"/>
    </row>
    <row r="50" spans="2:6">
      <c r="B50" s="141"/>
      <c r="C50" s="136"/>
      <c r="D50" s="137"/>
      <c r="F50" s="10"/>
    </row>
    <row r="51" spans="2:6">
      <c r="B51" s="141"/>
      <c r="C51" s="136"/>
      <c r="D51" s="137"/>
      <c r="F51" s="10"/>
    </row>
    <row r="52" spans="2:6">
      <c r="B52" s="141"/>
      <c r="C52" s="136"/>
      <c r="D52" s="137"/>
      <c r="F52" s="10"/>
    </row>
    <row r="53" spans="2:6">
      <c r="B53" s="141"/>
      <c r="C53" s="136"/>
      <c r="D53" s="137"/>
      <c r="F53" s="10"/>
    </row>
    <row r="54" spans="2:6">
      <c r="B54" s="141"/>
      <c r="C54" s="136"/>
      <c r="D54" s="137"/>
      <c r="F54" s="10"/>
    </row>
    <row r="55" spans="2:6">
      <c r="B55" s="141"/>
      <c r="C55" s="136"/>
      <c r="D55" s="137"/>
      <c r="F55" s="10"/>
    </row>
    <row r="56" spans="2:6">
      <c r="B56" s="141"/>
      <c r="C56" s="136"/>
      <c r="D56" s="137"/>
      <c r="F56" s="10"/>
    </row>
    <row r="57" spans="2:6">
      <c r="B57" s="141"/>
      <c r="C57" s="136"/>
      <c r="D57" s="137"/>
      <c r="F57" s="10"/>
    </row>
    <row r="58" spans="2:6">
      <c r="B58" s="141"/>
      <c r="C58" s="136"/>
      <c r="D58" s="137"/>
      <c r="F58" s="10"/>
    </row>
    <row r="59" spans="2:6">
      <c r="B59" s="141"/>
      <c r="C59" s="136"/>
      <c r="D59" s="137"/>
      <c r="F59" s="10"/>
    </row>
    <row r="60" spans="2:6">
      <c r="B60" s="141"/>
      <c r="C60" s="136"/>
      <c r="D60" s="137"/>
      <c r="F60" s="10"/>
    </row>
    <row r="61" spans="2:6">
      <c r="B61" s="141"/>
      <c r="C61" s="136"/>
      <c r="D61" s="137"/>
      <c r="F61" s="10"/>
    </row>
    <row r="62" spans="2:6">
      <c r="B62" s="141"/>
      <c r="C62" s="136"/>
      <c r="D62" s="137"/>
      <c r="F62" s="10"/>
    </row>
    <row r="63" spans="2:6">
      <c r="B63" s="141"/>
      <c r="C63" s="136"/>
      <c r="D63" s="137"/>
      <c r="F63" s="10"/>
    </row>
    <row r="64" spans="2:6">
      <c r="B64" s="141"/>
      <c r="C64" s="136"/>
      <c r="D64" s="137"/>
      <c r="F64" s="10"/>
    </row>
    <row r="65" spans="2:6">
      <c r="B65" s="141"/>
      <c r="C65" s="136"/>
      <c r="D65" s="137"/>
      <c r="F65" s="10"/>
    </row>
    <row r="66" spans="2:6">
      <c r="B66" s="141"/>
      <c r="C66" s="136"/>
      <c r="D66" s="137"/>
      <c r="F66" s="10"/>
    </row>
    <row r="67" spans="2:6">
      <c r="B67" s="141"/>
      <c r="C67" s="136"/>
      <c r="D67" s="137"/>
      <c r="F67" s="10"/>
    </row>
    <row r="68" spans="2:6">
      <c r="B68" s="141"/>
      <c r="C68" s="136"/>
      <c r="D68" s="137"/>
      <c r="F68" s="10"/>
    </row>
    <row r="69" spans="2:6">
      <c r="B69" s="141"/>
      <c r="C69" s="136"/>
      <c r="D69" s="137"/>
      <c r="F69" s="10"/>
    </row>
    <row r="70" spans="2:6">
      <c r="B70" s="141"/>
      <c r="C70" s="136"/>
      <c r="D70" s="137"/>
      <c r="F70" s="10"/>
    </row>
    <row r="71" spans="2:6">
      <c r="B71" s="141"/>
      <c r="C71" s="136"/>
      <c r="D71" s="137"/>
      <c r="F71" s="10"/>
    </row>
    <row r="72" spans="2:6">
      <c r="B72" s="141"/>
      <c r="C72" s="136"/>
      <c r="D72" s="137"/>
      <c r="F72" s="10"/>
    </row>
    <row r="73" spans="2:6">
      <c r="B73" s="141"/>
      <c r="C73" s="136"/>
      <c r="D73" s="137"/>
      <c r="F73" s="10"/>
    </row>
    <row r="74" spans="2:6">
      <c r="B74" s="141"/>
      <c r="C74" s="136"/>
      <c r="D74" s="137"/>
      <c r="F74" s="10"/>
    </row>
    <row r="75" spans="2:6">
      <c r="B75" s="141"/>
      <c r="C75" s="136"/>
      <c r="D75" s="137"/>
      <c r="F75" s="10"/>
    </row>
    <row r="76" spans="2:6">
      <c r="B76" s="141"/>
      <c r="C76" s="136"/>
      <c r="D76" s="137"/>
      <c r="F76" s="10"/>
    </row>
    <row r="77" spans="2:6">
      <c r="B77" s="141"/>
      <c r="C77" s="136"/>
      <c r="D77" s="137"/>
      <c r="F77" s="10"/>
    </row>
    <row r="78" spans="2:6">
      <c r="B78" s="141"/>
      <c r="C78" s="136"/>
      <c r="D78" s="137"/>
      <c r="F78" s="10"/>
    </row>
    <row r="79" spans="2:6">
      <c r="B79" s="141"/>
      <c r="C79" s="136"/>
      <c r="D79" s="137"/>
      <c r="F79" s="10"/>
    </row>
    <row r="80" spans="2:6">
      <c r="B80" s="141"/>
      <c r="C80" s="136"/>
      <c r="D80" s="137"/>
      <c r="F80" s="10"/>
    </row>
    <row r="81" spans="2:6">
      <c r="B81" s="141"/>
      <c r="C81" s="136"/>
      <c r="D81" s="137"/>
      <c r="F81" s="10"/>
    </row>
    <row r="82" spans="2:6">
      <c r="B82" s="141"/>
      <c r="C82" s="136"/>
      <c r="D82" s="137"/>
      <c r="F82" s="10"/>
    </row>
    <row r="83" spans="2:6">
      <c r="B83" s="141"/>
      <c r="C83" s="136"/>
      <c r="D83" s="137"/>
      <c r="F83" s="10"/>
    </row>
    <row r="84" spans="2:6">
      <c r="B84" s="141"/>
      <c r="C84" s="136"/>
      <c r="D84" s="137"/>
      <c r="F84" s="10"/>
    </row>
    <row r="85" spans="2:6">
      <c r="B85" s="141"/>
      <c r="C85" s="136"/>
      <c r="D85" s="137"/>
      <c r="F85" s="10"/>
    </row>
    <row r="86" spans="2:6">
      <c r="B86" s="141"/>
      <c r="C86" s="136"/>
      <c r="D86" s="137"/>
      <c r="F86" s="10"/>
    </row>
    <row r="87" spans="2:6">
      <c r="B87" s="141"/>
      <c r="C87" s="136"/>
      <c r="D87" s="137"/>
      <c r="F87" s="10"/>
    </row>
    <row r="88" spans="2:6">
      <c r="B88" s="141"/>
      <c r="C88" s="136"/>
      <c r="D88" s="137"/>
      <c r="F88" s="10"/>
    </row>
    <row r="89" spans="2:6">
      <c r="B89" s="141"/>
      <c r="C89" s="136"/>
      <c r="D89" s="137"/>
      <c r="F89" s="10"/>
    </row>
    <row r="90" spans="2:6">
      <c r="B90" s="141"/>
      <c r="C90" s="136"/>
      <c r="D90" s="137"/>
      <c r="F90" s="10"/>
    </row>
    <row r="91" spans="2:6">
      <c r="B91" s="141"/>
      <c r="C91" s="136"/>
      <c r="D91" s="137"/>
      <c r="F91" s="10"/>
    </row>
    <row r="92" spans="2:6">
      <c r="B92" s="141"/>
      <c r="C92" s="136"/>
      <c r="D92" s="137"/>
      <c r="F92" s="10"/>
    </row>
    <row r="93" spans="2:6">
      <c r="B93" s="141"/>
      <c r="C93" s="136"/>
      <c r="D93" s="137"/>
      <c r="F93" s="10"/>
    </row>
    <row r="94" spans="2:6">
      <c r="B94" s="141"/>
      <c r="C94" s="136"/>
      <c r="D94" s="137"/>
      <c r="F94" s="10"/>
    </row>
    <row r="95" spans="2:6">
      <c r="B95" s="141"/>
      <c r="C95" s="136"/>
      <c r="D95" s="137"/>
      <c r="F95" s="10"/>
    </row>
    <row r="96" spans="2:6">
      <c r="B96" s="141"/>
      <c r="C96" s="136"/>
      <c r="D96" s="137"/>
      <c r="F96" s="10"/>
    </row>
  </sheetData>
  <mergeCells count="2">
    <mergeCell ref="B2:E2"/>
    <mergeCell ref="B4:E4"/>
  </mergeCells>
  <conditionalFormatting sqref="C23:E23 B6:B24">
    <cfRule type="expression" dxfId="95" priority="37">
      <formula>$B6="Done!"</formula>
    </cfRule>
    <cfRule type="expression" dxfId="94" priority="38">
      <formula>$B6="Ongoing"</formula>
    </cfRule>
    <cfRule type="expression" dxfId="93" priority="39">
      <formula>$B6="Blocked"</formula>
    </cfRule>
    <cfRule type="expression" dxfId="92" priority="40">
      <formula>$B6="Dropped"</formula>
    </cfRule>
  </conditionalFormatting>
  <conditionalFormatting sqref="B25:E26 B28:E28 B27 E29:E120 B29:D96">
    <cfRule type="expression" dxfId="91" priority="33">
      <formula>$B25="Done!"</formula>
    </cfRule>
    <cfRule type="expression" dxfId="90" priority="34">
      <formula>$B25="Ongoing"</formula>
    </cfRule>
    <cfRule type="expression" dxfId="89" priority="35">
      <formula>$B25="Blocked"</formula>
    </cfRule>
    <cfRule type="expression" dxfId="88" priority="36">
      <formula>$B25="Dropped"</formula>
    </cfRule>
  </conditionalFormatting>
  <conditionalFormatting sqref="C6:E9">
    <cfRule type="expression" dxfId="87" priority="13">
      <formula>$B6="Done!"</formula>
    </cfRule>
    <cfRule type="expression" dxfId="86" priority="14">
      <formula>$B6="Ongoing"</formula>
    </cfRule>
    <cfRule type="expression" dxfId="85" priority="15">
      <formula>$B6="Blocked"</formula>
    </cfRule>
    <cfRule type="expression" dxfId="84" priority="16">
      <formula>$B6="Dropped"</formula>
    </cfRule>
  </conditionalFormatting>
  <conditionalFormatting sqref="C24:D24">
    <cfRule type="expression" dxfId="83" priority="9">
      <formula>$B24="Done!"</formula>
    </cfRule>
    <cfRule type="expression" dxfId="82" priority="10">
      <formula>$B24="Ongoing"</formula>
    </cfRule>
    <cfRule type="expression" dxfId="81" priority="11">
      <formula>$B24="Blocked"</formula>
    </cfRule>
    <cfRule type="expression" dxfId="80" priority="12">
      <formula>$B24="Dropped"</formula>
    </cfRule>
  </conditionalFormatting>
  <conditionalFormatting sqref="C13:E13">
    <cfRule type="expression" dxfId="79" priority="17">
      <formula>$B12="Done!"</formula>
    </cfRule>
    <cfRule type="expression" dxfId="78" priority="18">
      <formula>$B12="Ongoing"</formula>
    </cfRule>
    <cfRule type="expression" dxfId="77" priority="19">
      <formula>$B12="Blocked"</formula>
    </cfRule>
    <cfRule type="expression" dxfId="76" priority="20">
      <formula>$B12="Dropped"</formula>
    </cfRule>
  </conditionalFormatting>
  <conditionalFormatting sqref="E20">
    <cfRule type="expression" dxfId="75" priority="21">
      <formula>$B13="Done!"</formula>
    </cfRule>
    <cfRule type="expression" dxfId="74" priority="22">
      <formula>$B13="Ongoing"</formula>
    </cfRule>
    <cfRule type="expression" dxfId="73" priority="23">
      <formula>$B13="Blocked"</formula>
    </cfRule>
    <cfRule type="expression" dxfId="72" priority="24">
      <formula>$B13="Dropped"</formula>
    </cfRule>
  </conditionalFormatting>
  <conditionalFormatting sqref="C15:E15">
    <cfRule type="expression" dxfId="71" priority="25">
      <formula>$B11="Done!"</formula>
    </cfRule>
    <cfRule type="expression" dxfId="70" priority="26">
      <formula>$B11="Ongoing"</formula>
    </cfRule>
    <cfRule type="expression" dxfId="69" priority="27">
      <formula>$B11="Blocked"</formula>
    </cfRule>
    <cfRule type="expression" dxfId="68" priority="28">
      <formula>$B11="Dropped"</formula>
    </cfRule>
  </conditionalFormatting>
  <conditionalFormatting sqref="C14:E14">
    <cfRule type="expression" dxfId="67" priority="29">
      <formula>$B10="Done!"</formula>
    </cfRule>
    <cfRule type="expression" dxfId="66" priority="30">
      <formula>$B10="Ongoing"</formula>
    </cfRule>
    <cfRule type="expression" dxfId="65" priority="31">
      <formula>$B10="Blocked"</formula>
    </cfRule>
    <cfRule type="expression" dxfId="64" priority="32">
      <formula>$B10="Dropped"</formula>
    </cfRule>
  </conditionalFormatting>
  <conditionalFormatting sqref="C27:E27">
    <cfRule type="expression" dxfId="63" priority="5">
      <formula>$B27="Done!"</formula>
    </cfRule>
    <cfRule type="expression" dxfId="62" priority="6">
      <formula>$B27="Ongoing"</formula>
    </cfRule>
    <cfRule type="expression" dxfId="61" priority="7">
      <formula>$B27="Blocked"</formula>
    </cfRule>
    <cfRule type="expression" dxfId="60" priority="8">
      <formula>$B27="Dropped"</formula>
    </cfRule>
  </conditionalFormatting>
  <conditionalFormatting sqref="E24">
    <cfRule type="expression" dxfId="59" priority="1">
      <formula>$B24="Done!"</formula>
    </cfRule>
    <cfRule type="expression" dxfId="58" priority="2">
      <formula>$B24="Ongoing"</formula>
    </cfRule>
    <cfRule type="expression" dxfId="57" priority="3">
      <formula>$B24="Blocked"</formula>
    </cfRule>
    <cfRule type="expression" dxfId="56" priority="4">
      <formula>$B24="Dropped"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40"/>
  <sheetViews>
    <sheetView topLeftCell="A4" workbookViewId="0">
      <selection activeCell="J5" sqref="J5"/>
    </sheetView>
  </sheetViews>
  <sheetFormatPr baseColWidth="10" defaultColWidth="9.1640625" defaultRowHeight="20" customHeight="1" x14ac:dyDescent="0"/>
  <cols>
    <col min="1" max="1" width="2.83203125" style="7" customWidth="1"/>
    <col min="2" max="2" width="22.83203125" style="7" customWidth="1"/>
    <col min="3" max="3" width="42.83203125" style="7" customWidth="1"/>
    <col min="4" max="4" width="12.83203125" style="69" customWidth="1"/>
    <col min="5" max="5" width="12.83203125" style="7" customWidth="1"/>
    <col min="6" max="6" width="7.83203125" style="6" customWidth="1"/>
    <col min="7" max="14" width="5.83203125" style="7" customWidth="1"/>
    <col min="15" max="15" width="12.83203125" style="7" customWidth="1"/>
    <col min="16" max="23" width="4.83203125" style="7" customWidth="1"/>
    <col min="24" max="16384" width="9.1640625" style="7"/>
  </cols>
  <sheetData>
    <row r="1" spans="2:23" ht="15"/>
    <row r="2" spans="2:23" s="44" customFormat="1" ht="20" customHeight="1" thickBot="1">
      <c r="D2" s="69"/>
      <c r="F2" s="115">
        <f>COUNT(F7:F30)+COUNTBLANK(F7:F30)</f>
        <v>24</v>
      </c>
      <c r="G2" s="45" t="str">
        <f t="shared" ref="G2:M2" si="0">CHOOSE(WEEKDAY(G4),"S","M","T","W","R","F","S")</f>
        <v>M</v>
      </c>
      <c r="H2" s="45" t="str">
        <f t="shared" si="0"/>
        <v>T</v>
      </c>
      <c r="I2" s="45" t="str">
        <f t="shared" si="0"/>
        <v>W</v>
      </c>
      <c r="J2" s="45" t="str">
        <f t="shared" si="0"/>
        <v>R</v>
      </c>
      <c r="K2" s="45" t="str">
        <f t="shared" si="0"/>
        <v>F</v>
      </c>
      <c r="L2" s="45" t="str">
        <f t="shared" si="0"/>
        <v>S</v>
      </c>
      <c r="M2" s="45" t="str">
        <f t="shared" si="0"/>
        <v>S</v>
      </c>
    </row>
    <row r="3" spans="2:23" ht="20" customHeight="1">
      <c r="B3" s="347" t="s">
        <v>28</v>
      </c>
      <c r="C3" s="355" t="s">
        <v>29</v>
      </c>
      <c r="D3" s="345" t="s">
        <v>33</v>
      </c>
      <c r="E3" s="357" t="s">
        <v>30</v>
      </c>
      <c r="F3" s="116">
        <v>7</v>
      </c>
      <c r="G3" s="359" t="s">
        <v>31</v>
      </c>
      <c r="H3" s="360"/>
      <c r="I3" s="360"/>
      <c r="J3" s="360"/>
      <c r="K3" s="360"/>
      <c r="L3" s="360"/>
      <c r="M3" s="361"/>
    </row>
    <row r="4" spans="2:23" ht="60" customHeight="1" thickBot="1">
      <c r="B4" s="348"/>
      <c r="C4" s="356"/>
      <c r="D4" s="346"/>
      <c r="E4" s="358"/>
      <c r="F4" s="52" t="s">
        <v>38</v>
      </c>
      <c r="G4" s="46">
        <v>41015</v>
      </c>
      <c r="H4" s="47">
        <f t="shared" ref="H4:M4" si="1">G4+1</f>
        <v>41016</v>
      </c>
      <c r="I4" s="47">
        <f t="shared" si="1"/>
        <v>41017</v>
      </c>
      <c r="J4" s="47">
        <f t="shared" si="1"/>
        <v>41018</v>
      </c>
      <c r="K4" s="47">
        <f t="shared" si="1"/>
        <v>41019</v>
      </c>
      <c r="L4" s="47">
        <f t="shared" si="1"/>
        <v>41020</v>
      </c>
      <c r="M4" s="48">
        <f t="shared" si="1"/>
        <v>41021</v>
      </c>
    </row>
    <row r="5" spans="2:23" ht="20" customHeight="1">
      <c r="B5" s="362" t="s">
        <v>32</v>
      </c>
      <c r="C5" s="363"/>
      <c r="D5" s="363"/>
      <c r="E5" s="364"/>
      <c r="F5" s="61">
        <f>F6</f>
        <v>118</v>
      </c>
      <c r="G5" s="53">
        <f t="shared" ref="G5:M5" si="2">MAX(0,F5-$F$5/$F$3)</f>
        <v>101.14285714285714</v>
      </c>
      <c r="H5" s="54">
        <f t="shared" si="2"/>
        <v>84.285714285714278</v>
      </c>
      <c r="I5" s="54">
        <f t="shared" si="2"/>
        <v>67.428571428571416</v>
      </c>
      <c r="J5" s="54">
        <f t="shared" si="2"/>
        <v>50.571428571428555</v>
      </c>
      <c r="K5" s="54">
        <f t="shared" si="2"/>
        <v>33.714285714285694</v>
      </c>
      <c r="L5" s="54">
        <f t="shared" si="2"/>
        <v>16.857142857142836</v>
      </c>
      <c r="M5" s="55">
        <f t="shared" si="2"/>
        <v>0</v>
      </c>
    </row>
    <row r="6" spans="2:23" ht="20" customHeight="1" thickBot="1">
      <c r="B6" s="365" t="s">
        <v>24</v>
      </c>
      <c r="C6" s="366"/>
      <c r="D6" s="366"/>
      <c r="E6" s="367"/>
      <c r="F6" s="62">
        <f>SUM(F7:F30)</f>
        <v>118</v>
      </c>
      <c r="G6" s="56">
        <f t="shared" ref="G6:M6" si="3">IF(COUNTBLANK(G7:G30)=$F$2,F6,SUM(G7:G30))</f>
        <v>118</v>
      </c>
      <c r="H6" s="57">
        <f t="shared" si="3"/>
        <v>118</v>
      </c>
      <c r="I6" s="57">
        <f t="shared" si="3"/>
        <v>117</v>
      </c>
      <c r="J6" s="57">
        <f t="shared" si="3"/>
        <v>110</v>
      </c>
      <c r="K6" s="57">
        <f t="shared" si="3"/>
        <v>108</v>
      </c>
      <c r="L6" s="57">
        <f t="shared" si="3"/>
        <v>72</v>
      </c>
      <c r="M6" s="58">
        <f t="shared" si="3"/>
        <v>32</v>
      </c>
    </row>
    <row r="7" spans="2:23" ht="20" customHeight="1">
      <c r="B7" s="341" t="s">
        <v>63</v>
      </c>
      <c r="C7" s="71" t="s">
        <v>82</v>
      </c>
      <c r="D7" s="219" t="s">
        <v>34</v>
      </c>
      <c r="E7" s="66" t="s">
        <v>53</v>
      </c>
      <c r="F7" s="63">
        <v>1</v>
      </c>
      <c r="G7" s="17">
        <v>1</v>
      </c>
      <c r="H7" s="18">
        <v>1</v>
      </c>
      <c r="I7" s="18">
        <v>1</v>
      </c>
      <c r="J7" s="18">
        <v>1</v>
      </c>
      <c r="K7" s="18">
        <v>1</v>
      </c>
      <c r="L7" s="18">
        <v>0</v>
      </c>
      <c r="M7" s="19">
        <v>0</v>
      </c>
    </row>
    <row r="8" spans="2:23" ht="20" customHeight="1">
      <c r="B8" s="339"/>
      <c r="C8" s="72" t="s">
        <v>83</v>
      </c>
      <c r="D8" s="207" t="s">
        <v>34</v>
      </c>
      <c r="E8" s="67" t="s">
        <v>54</v>
      </c>
      <c r="F8" s="64">
        <v>1</v>
      </c>
      <c r="G8" s="20">
        <v>1</v>
      </c>
      <c r="H8" s="21">
        <v>1</v>
      </c>
      <c r="I8" s="21">
        <v>1</v>
      </c>
      <c r="J8" s="21">
        <v>1</v>
      </c>
      <c r="K8" s="21">
        <v>0</v>
      </c>
      <c r="L8" s="21">
        <v>0</v>
      </c>
      <c r="M8" s="22">
        <v>0</v>
      </c>
    </row>
    <row r="9" spans="2:23" ht="20" customHeight="1">
      <c r="B9" s="339"/>
      <c r="C9" s="183" t="s">
        <v>84</v>
      </c>
      <c r="D9" s="207" t="s">
        <v>43</v>
      </c>
      <c r="E9" s="67" t="s">
        <v>54</v>
      </c>
      <c r="F9" s="189">
        <v>2</v>
      </c>
      <c r="G9" s="170">
        <v>2</v>
      </c>
      <c r="H9" s="171">
        <v>2</v>
      </c>
      <c r="I9" s="171">
        <v>3</v>
      </c>
      <c r="J9" s="171">
        <v>1</v>
      </c>
      <c r="K9" s="171">
        <v>0</v>
      </c>
      <c r="L9" s="171">
        <v>0</v>
      </c>
      <c r="M9" s="172">
        <v>0</v>
      </c>
    </row>
    <row r="10" spans="2:23" ht="20" customHeight="1" thickBot="1">
      <c r="B10" s="342"/>
      <c r="C10" s="184" t="s">
        <v>85</v>
      </c>
      <c r="D10" s="215" t="s">
        <v>37</v>
      </c>
      <c r="E10" s="216" t="s">
        <v>54</v>
      </c>
      <c r="F10" s="190">
        <v>1</v>
      </c>
      <c r="G10" s="33">
        <v>1</v>
      </c>
      <c r="H10" s="34">
        <v>1</v>
      </c>
      <c r="I10" s="34">
        <v>1</v>
      </c>
      <c r="J10" s="34">
        <v>1</v>
      </c>
      <c r="K10" s="34">
        <v>1</v>
      </c>
      <c r="L10" s="34">
        <v>0</v>
      </c>
      <c r="M10" s="35">
        <v>0</v>
      </c>
    </row>
    <row r="11" spans="2:23" ht="20" customHeight="1" thickTop="1">
      <c r="B11" s="338" t="s">
        <v>65</v>
      </c>
      <c r="C11" s="185" t="s">
        <v>86</v>
      </c>
      <c r="D11" s="221" t="s">
        <v>42</v>
      </c>
      <c r="E11" s="222" t="s">
        <v>56</v>
      </c>
      <c r="F11" s="191">
        <v>2</v>
      </c>
      <c r="G11" s="192">
        <v>2</v>
      </c>
      <c r="H11" s="193">
        <v>2</v>
      </c>
      <c r="I11" s="193">
        <v>2</v>
      </c>
      <c r="J11" s="193">
        <v>0</v>
      </c>
      <c r="K11" s="193">
        <v>0</v>
      </c>
      <c r="L11" s="193">
        <v>0</v>
      </c>
      <c r="M11" s="194">
        <v>0</v>
      </c>
    </row>
    <row r="12" spans="2:23" ht="20" customHeight="1" thickBot="1">
      <c r="B12" s="339"/>
      <c r="C12" s="72" t="s">
        <v>87</v>
      </c>
      <c r="D12" s="118" t="s">
        <v>42</v>
      </c>
      <c r="E12" s="67" t="s">
        <v>54</v>
      </c>
      <c r="F12" s="64">
        <v>1</v>
      </c>
      <c r="G12" s="20">
        <v>1</v>
      </c>
      <c r="H12" s="21">
        <v>1</v>
      </c>
      <c r="I12" s="21">
        <v>1</v>
      </c>
      <c r="J12" s="21">
        <v>0</v>
      </c>
      <c r="K12" s="21">
        <v>0</v>
      </c>
      <c r="L12" s="21">
        <v>0</v>
      </c>
      <c r="M12" s="22">
        <v>0</v>
      </c>
      <c r="O12" s="74"/>
      <c r="P12" s="74"/>
      <c r="Q12" s="75" t="str">
        <f>CHOOSE(WEEKDAY(Q13),"S","M","T","W","R","F","S")</f>
        <v>M</v>
      </c>
      <c r="R12" s="75" t="str">
        <f t="shared" ref="R12:W12" si="4">CHOOSE(WEEKDAY(R13),"S","M","T","W","R","F","S")</f>
        <v>T</v>
      </c>
      <c r="S12" s="75" t="str">
        <f t="shared" si="4"/>
        <v>W</v>
      </c>
      <c r="T12" s="75" t="str">
        <f t="shared" si="4"/>
        <v>R</v>
      </c>
      <c r="U12" s="75" t="str">
        <f t="shared" si="4"/>
        <v>F</v>
      </c>
      <c r="V12" s="75" t="str">
        <f t="shared" si="4"/>
        <v>S</v>
      </c>
      <c r="W12" s="75" t="str">
        <f t="shared" si="4"/>
        <v>S</v>
      </c>
    </row>
    <row r="13" spans="2:23" ht="20" customHeight="1" thickBot="1">
      <c r="B13" s="342"/>
      <c r="C13" s="186" t="s">
        <v>87</v>
      </c>
      <c r="D13" s="223" t="s">
        <v>42</v>
      </c>
      <c r="E13" s="216" t="s">
        <v>54</v>
      </c>
      <c r="F13" s="190">
        <v>3</v>
      </c>
      <c r="G13" s="33">
        <v>3</v>
      </c>
      <c r="H13" s="34">
        <v>3</v>
      </c>
      <c r="I13" s="34">
        <v>2</v>
      </c>
      <c r="J13" s="34">
        <v>1</v>
      </c>
      <c r="K13" s="34">
        <v>0</v>
      </c>
      <c r="L13" s="34">
        <v>0</v>
      </c>
      <c r="M13" s="35">
        <v>0</v>
      </c>
      <c r="O13" s="74"/>
      <c r="P13" s="349" t="s">
        <v>38</v>
      </c>
      <c r="Q13" s="351">
        <f>G4</f>
        <v>41015</v>
      </c>
      <c r="R13" s="353">
        <f t="shared" ref="R13:W13" si="5">H4</f>
        <v>41016</v>
      </c>
      <c r="S13" s="353">
        <f t="shared" si="5"/>
        <v>41017</v>
      </c>
      <c r="T13" s="353">
        <f t="shared" si="5"/>
        <v>41018</v>
      </c>
      <c r="U13" s="353">
        <f t="shared" si="5"/>
        <v>41019</v>
      </c>
      <c r="V13" s="353">
        <f t="shared" si="5"/>
        <v>41020</v>
      </c>
      <c r="W13" s="343">
        <f t="shared" si="5"/>
        <v>41021</v>
      </c>
    </row>
    <row r="14" spans="2:23" ht="20" customHeight="1" thickTop="1" thickBot="1">
      <c r="B14" s="338" t="s">
        <v>88</v>
      </c>
      <c r="C14" s="187" t="s">
        <v>89</v>
      </c>
      <c r="D14" s="217" t="s">
        <v>43</v>
      </c>
      <c r="E14" s="220" t="s">
        <v>53</v>
      </c>
      <c r="F14" s="200">
        <v>2</v>
      </c>
      <c r="G14" s="196">
        <v>2</v>
      </c>
      <c r="H14" s="197">
        <v>2</v>
      </c>
      <c r="I14" s="197">
        <v>2</v>
      </c>
      <c r="J14" s="197">
        <v>2</v>
      </c>
      <c r="K14" s="197">
        <v>6</v>
      </c>
      <c r="L14" s="197">
        <v>4</v>
      </c>
      <c r="M14" s="198">
        <v>0</v>
      </c>
      <c r="O14" s="74"/>
      <c r="P14" s="350"/>
      <c r="Q14" s="352"/>
      <c r="R14" s="354"/>
      <c r="S14" s="354"/>
      <c r="T14" s="354"/>
      <c r="U14" s="354"/>
      <c r="V14" s="354"/>
      <c r="W14" s="344"/>
    </row>
    <row r="15" spans="2:23" ht="20" customHeight="1">
      <c r="B15" s="339"/>
      <c r="C15" s="72" t="s">
        <v>90</v>
      </c>
      <c r="D15" s="213" t="s">
        <v>43</v>
      </c>
      <c r="E15" s="214" t="s">
        <v>53</v>
      </c>
      <c r="F15" s="201">
        <v>4</v>
      </c>
      <c r="G15" s="192">
        <v>4</v>
      </c>
      <c r="H15" s="193">
        <v>4</v>
      </c>
      <c r="I15" s="193">
        <v>4</v>
      </c>
      <c r="J15" s="193">
        <v>4</v>
      </c>
      <c r="K15" s="193">
        <v>4</v>
      </c>
      <c r="L15" s="193">
        <v>6</v>
      </c>
      <c r="M15" s="194">
        <v>4</v>
      </c>
      <c r="O15" s="76" t="s">
        <v>39</v>
      </c>
      <c r="P15" s="77">
        <f>F5</f>
        <v>118</v>
      </c>
      <c r="Q15" s="78">
        <f t="shared" ref="Q15:W15" si="6">G5</f>
        <v>101.14285714285714</v>
      </c>
      <c r="R15" s="79">
        <f t="shared" si="6"/>
        <v>84.285714285714278</v>
      </c>
      <c r="S15" s="79">
        <f t="shared" si="6"/>
        <v>67.428571428571416</v>
      </c>
      <c r="T15" s="79">
        <f t="shared" si="6"/>
        <v>50.571428571428555</v>
      </c>
      <c r="U15" s="79">
        <f t="shared" si="6"/>
        <v>33.714285714285694</v>
      </c>
      <c r="V15" s="79">
        <f t="shared" si="6"/>
        <v>16.857142857142836</v>
      </c>
      <c r="W15" s="80">
        <f t="shared" si="6"/>
        <v>0</v>
      </c>
    </row>
    <row r="16" spans="2:23" ht="19.5" customHeight="1" thickBot="1">
      <c r="B16" s="339"/>
      <c r="C16" s="211" t="s">
        <v>85</v>
      </c>
      <c r="D16" s="224" t="s">
        <v>37</v>
      </c>
      <c r="E16" s="225" t="s">
        <v>6</v>
      </c>
      <c r="F16" s="202">
        <v>3</v>
      </c>
      <c r="G16" s="20">
        <v>3</v>
      </c>
      <c r="H16" s="21">
        <v>3</v>
      </c>
      <c r="I16" s="21">
        <v>3</v>
      </c>
      <c r="J16" s="21">
        <v>3</v>
      </c>
      <c r="K16" s="21">
        <v>3</v>
      </c>
      <c r="L16" s="21">
        <v>3</v>
      </c>
      <c r="M16" s="22">
        <v>3</v>
      </c>
      <c r="O16" s="81" t="s">
        <v>40</v>
      </c>
      <c r="P16" s="82">
        <f>F6</f>
        <v>118</v>
      </c>
      <c r="Q16" s="83">
        <f t="shared" ref="Q16:W16" si="7">G6</f>
        <v>118</v>
      </c>
      <c r="R16" s="84">
        <f t="shared" si="7"/>
        <v>118</v>
      </c>
      <c r="S16" s="84">
        <f t="shared" si="7"/>
        <v>117</v>
      </c>
      <c r="T16" s="84">
        <f t="shared" si="7"/>
        <v>110</v>
      </c>
      <c r="U16" s="84">
        <f t="shared" si="7"/>
        <v>108</v>
      </c>
      <c r="V16" s="84">
        <f t="shared" si="7"/>
        <v>72</v>
      </c>
      <c r="W16" s="85">
        <f t="shared" si="7"/>
        <v>32</v>
      </c>
    </row>
    <row r="17" spans="2:23" ht="7.5" customHeight="1" thickBot="1">
      <c r="B17" s="342"/>
      <c r="C17" s="212"/>
      <c r="D17" s="224"/>
      <c r="E17" s="225"/>
      <c r="F17" s="208"/>
      <c r="G17" s="33"/>
      <c r="H17" s="34"/>
      <c r="I17" s="34"/>
      <c r="J17" s="34"/>
      <c r="K17" s="34"/>
      <c r="L17" s="34"/>
      <c r="M17" s="35"/>
      <c r="O17" s="90" t="s">
        <v>34</v>
      </c>
      <c r="P17" s="91">
        <f t="shared" ref="P17:W22" si="8">SUM(IF($D$7=$O17,F$7,0),IF($D$8=$O17,F$8,0),IF($D$9=$O17,F$9,0),IF($D$10=$O17,F$10,0),IF($D$11=$O17,F$11,0),IF($D$12=$O17,F$12,0),IF($D$13=$O17,F$13,0),IF($D$14=$O17,F$14,0),IF($D$15=$O17,F$15,0),IF($D$16=$O17,F$16,0),IF($D$17=$O17,F$17,0),IF($D$18=$O17,F$18,0),IF($D$19=$O17,F$19,0),IF($D$20=$O17,F$20,0),IF($D$21=$O17,F$21,0),IF($D$22=$O17,F$22,0),IF($D$23=$O17,F$23,0),IF($D$24=$O17,F$24,0),IF($D$25=$O17,F$25,0),IF($D$26=$O17,F$26,0),IF($D$27=$O17,F$27,0),IF($D$28=$O17,F$28,0),IF($D$29=$O17,F$29,0),IF($D$30=$O17,F$30,0))</f>
        <v>10</v>
      </c>
      <c r="Q17" s="144">
        <f t="shared" si="8"/>
        <v>10</v>
      </c>
      <c r="R17" s="145">
        <f t="shared" si="8"/>
        <v>10</v>
      </c>
      <c r="S17" s="145">
        <f t="shared" si="8"/>
        <v>10</v>
      </c>
      <c r="T17" s="145">
        <f t="shared" si="8"/>
        <v>9</v>
      </c>
      <c r="U17" s="145">
        <f t="shared" si="8"/>
        <v>6</v>
      </c>
      <c r="V17" s="145">
        <f t="shared" si="8"/>
        <v>1</v>
      </c>
      <c r="W17" s="146">
        <f t="shared" si="8"/>
        <v>0</v>
      </c>
    </row>
    <row r="18" spans="2:23" ht="20" customHeight="1" thickTop="1">
      <c r="B18" s="338" t="s">
        <v>91</v>
      </c>
      <c r="C18" s="185" t="s">
        <v>92</v>
      </c>
      <c r="D18" s="217" t="s">
        <v>34</v>
      </c>
      <c r="E18" s="205" t="s">
        <v>55</v>
      </c>
      <c r="F18" s="191">
        <v>2</v>
      </c>
      <c r="G18" s="192">
        <v>2</v>
      </c>
      <c r="H18" s="193">
        <v>2</v>
      </c>
      <c r="I18" s="193">
        <v>2</v>
      </c>
      <c r="J18" s="193">
        <v>1</v>
      </c>
      <c r="K18" s="193">
        <v>0</v>
      </c>
      <c r="L18" s="193">
        <v>0</v>
      </c>
      <c r="M18" s="194">
        <v>0</v>
      </c>
      <c r="O18" s="86" t="s">
        <v>35</v>
      </c>
      <c r="P18" s="87">
        <f t="shared" si="8"/>
        <v>0</v>
      </c>
      <c r="Q18" s="147">
        <f t="shared" si="8"/>
        <v>0</v>
      </c>
      <c r="R18" s="148">
        <f t="shared" si="8"/>
        <v>0</v>
      </c>
      <c r="S18" s="148">
        <f t="shared" si="8"/>
        <v>0</v>
      </c>
      <c r="T18" s="148">
        <f t="shared" si="8"/>
        <v>0</v>
      </c>
      <c r="U18" s="148">
        <f t="shared" si="8"/>
        <v>0</v>
      </c>
      <c r="V18" s="148">
        <f t="shared" si="8"/>
        <v>0</v>
      </c>
      <c r="W18" s="149">
        <f t="shared" si="8"/>
        <v>0</v>
      </c>
    </row>
    <row r="19" spans="2:23" ht="20" customHeight="1">
      <c r="B19" s="339"/>
      <c r="C19" s="185" t="s">
        <v>93</v>
      </c>
      <c r="D19" s="207" t="s">
        <v>43</v>
      </c>
      <c r="E19" s="67" t="s">
        <v>56</v>
      </c>
      <c r="F19" s="191">
        <v>2</v>
      </c>
      <c r="G19" s="192">
        <v>2</v>
      </c>
      <c r="H19" s="193">
        <v>2</v>
      </c>
      <c r="I19" s="193">
        <v>1</v>
      </c>
      <c r="J19" s="193">
        <v>1</v>
      </c>
      <c r="K19" s="193">
        <v>0</v>
      </c>
      <c r="L19" s="193">
        <v>0</v>
      </c>
      <c r="M19" s="194">
        <v>0</v>
      </c>
      <c r="O19" s="88" t="s">
        <v>36</v>
      </c>
      <c r="P19" s="89">
        <f t="shared" si="8"/>
        <v>0</v>
      </c>
      <c r="Q19" s="150">
        <f t="shared" si="8"/>
        <v>0</v>
      </c>
      <c r="R19" s="151">
        <f t="shared" si="8"/>
        <v>0</v>
      </c>
      <c r="S19" s="151">
        <f t="shared" si="8"/>
        <v>0</v>
      </c>
      <c r="T19" s="151">
        <f t="shared" si="8"/>
        <v>0</v>
      </c>
      <c r="U19" s="151">
        <f t="shared" si="8"/>
        <v>0</v>
      </c>
      <c r="V19" s="151">
        <f t="shared" si="8"/>
        <v>0</v>
      </c>
      <c r="W19" s="152">
        <f t="shared" si="8"/>
        <v>0</v>
      </c>
    </row>
    <row r="20" spans="2:23" ht="20" customHeight="1">
      <c r="B20" s="339"/>
      <c r="C20" s="72" t="s">
        <v>94</v>
      </c>
      <c r="D20" s="207" t="s">
        <v>37</v>
      </c>
      <c r="E20" s="67" t="s">
        <v>56</v>
      </c>
      <c r="F20" s="64">
        <v>2</v>
      </c>
      <c r="G20" s="20">
        <v>2</v>
      </c>
      <c r="H20" s="21">
        <v>2</v>
      </c>
      <c r="I20" s="21">
        <v>2</v>
      </c>
      <c r="J20" s="21">
        <v>2</v>
      </c>
      <c r="K20" s="21">
        <v>2</v>
      </c>
      <c r="L20" s="21">
        <v>0</v>
      </c>
      <c r="M20" s="22">
        <v>0</v>
      </c>
      <c r="O20" s="92" t="s">
        <v>43</v>
      </c>
      <c r="P20" s="93">
        <f t="shared" si="8"/>
        <v>96</v>
      </c>
      <c r="Q20" s="153">
        <f t="shared" si="8"/>
        <v>96</v>
      </c>
      <c r="R20" s="154">
        <f t="shared" si="8"/>
        <v>96</v>
      </c>
      <c r="S20" s="154">
        <f t="shared" si="8"/>
        <v>96</v>
      </c>
      <c r="T20" s="154">
        <f t="shared" si="8"/>
        <v>94</v>
      </c>
      <c r="U20" s="154">
        <f t="shared" si="8"/>
        <v>96</v>
      </c>
      <c r="V20" s="154">
        <f t="shared" si="8"/>
        <v>68</v>
      </c>
      <c r="W20" s="155">
        <f t="shared" si="8"/>
        <v>29</v>
      </c>
    </row>
    <row r="21" spans="2:23" ht="20" customHeight="1" thickBot="1">
      <c r="B21" s="342"/>
      <c r="C21" s="184"/>
      <c r="D21" s="213"/>
      <c r="E21" s="203"/>
      <c r="F21" s="190"/>
      <c r="G21" s="33"/>
      <c r="H21" s="34"/>
      <c r="I21" s="34"/>
      <c r="J21" s="34"/>
      <c r="K21" s="34"/>
      <c r="L21" s="34"/>
      <c r="M21" s="35"/>
      <c r="O21" s="95" t="s">
        <v>37</v>
      </c>
      <c r="P21" s="96">
        <f t="shared" si="8"/>
        <v>6</v>
      </c>
      <c r="Q21" s="156">
        <f t="shared" si="8"/>
        <v>6</v>
      </c>
      <c r="R21" s="157">
        <f t="shared" si="8"/>
        <v>6</v>
      </c>
      <c r="S21" s="157">
        <f t="shared" si="8"/>
        <v>6</v>
      </c>
      <c r="T21" s="157">
        <f t="shared" si="8"/>
        <v>6</v>
      </c>
      <c r="U21" s="157">
        <f t="shared" si="8"/>
        <v>6</v>
      </c>
      <c r="V21" s="157">
        <f t="shared" si="8"/>
        <v>3</v>
      </c>
      <c r="W21" s="158">
        <f t="shared" si="8"/>
        <v>3</v>
      </c>
    </row>
    <row r="22" spans="2:23" ht="20" customHeight="1" thickTop="1" thickBot="1">
      <c r="B22" s="338" t="s">
        <v>59</v>
      </c>
      <c r="C22" s="187"/>
      <c r="D22" s="206" t="s">
        <v>34</v>
      </c>
      <c r="E22" s="218" t="s">
        <v>55</v>
      </c>
      <c r="F22" s="195">
        <v>4</v>
      </c>
      <c r="G22" s="196">
        <v>4</v>
      </c>
      <c r="H22" s="197">
        <v>4</v>
      </c>
      <c r="I22" s="197">
        <v>4</v>
      </c>
      <c r="J22" s="197">
        <v>4</v>
      </c>
      <c r="K22" s="197">
        <v>3</v>
      </c>
      <c r="L22" s="197">
        <v>1</v>
      </c>
      <c r="M22" s="198">
        <v>0</v>
      </c>
      <c r="O22" s="97" t="s">
        <v>42</v>
      </c>
      <c r="P22" s="98">
        <f t="shared" si="8"/>
        <v>6</v>
      </c>
      <c r="Q22" s="159">
        <f t="shared" si="8"/>
        <v>6</v>
      </c>
      <c r="R22" s="160">
        <f t="shared" si="8"/>
        <v>6</v>
      </c>
      <c r="S22" s="160">
        <f t="shared" si="8"/>
        <v>5</v>
      </c>
      <c r="T22" s="160">
        <f t="shared" si="8"/>
        <v>1</v>
      </c>
      <c r="U22" s="160">
        <f t="shared" si="8"/>
        <v>0</v>
      </c>
      <c r="V22" s="160">
        <f t="shared" si="8"/>
        <v>0</v>
      </c>
      <c r="W22" s="161">
        <f t="shared" si="8"/>
        <v>0</v>
      </c>
    </row>
    <row r="23" spans="2:23" ht="20" customHeight="1">
      <c r="B23" s="339"/>
      <c r="C23" s="72"/>
      <c r="D23" s="207" t="s">
        <v>34</v>
      </c>
      <c r="E23" s="67" t="s">
        <v>58</v>
      </c>
      <c r="F23" s="64">
        <v>2</v>
      </c>
      <c r="G23" s="20">
        <v>2</v>
      </c>
      <c r="H23" s="21">
        <v>2</v>
      </c>
      <c r="I23" s="21">
        <v>2</v>
      </c>
      <c r="J23" s="21">
        <v>2</v>
      </c>
      <c r="K23" s="21">
        <v>2</v>
      </c>
      <c r="L23" s="21">
        <v>0</v>
      </c>
      <c r="M23" s="22">
        <v>0</v>
      </c>
    </row>
    <row r="24" spans="2:23" ht="20" customHeight="1" thickBot="1">
      <c r="B24" s="342"/>
      <c r="C24" s="184"/>
      <c r="D24" s="215"/>
      <c r="E24" s="216"/>
      <c r="F24" s="190"/>
      <c r="G24" s="33"/>
      <c r="H24" s="34"/>
      <c r="I24" s="34"/>
      <c r="J24" s="34"/>
      <c r="K24" s="34"/>
      <c r="L24" s="34"/>
      <c r="M24" s="35"/>
    </row>
    <row r="25" spans="2:23" ht="20" customHeight="1" thickTop="1">
      <c r="B25" s="338" t="s">
        <v>101</v>
      </c>
      <c r="C25" s="187" t="s">
        <v>100</v>
      </c>
      <c r="D25" s="217" t="s">
        <v>43</v>
      </c>
      <c r="E25" s="205" t="s">
        <v>5</v>
      </c>
      <c r="F25" s="195">
        <v>18</v>
      </c>
      <c r="G25" s="196">
        <v>18</v>
      </c>
      <c r="H25" s="197">
        <v>18</v>
      </c>
      <c r="I25" s="197">
        <v>18</v>
      </c>
      <c r="J25" s="197">
        <v>18</v>
      </c>
      <c r="K25" s="197">
        <v>18</v>
      </c>
      <c r="L25" s="197">
        <v>12</v>
      </c>
      <c r="M25" s="198">
        <v>0</v>
      </c>
    </row>
    <row r="26" spans="2:23" ht="20" customHeight="1">
      <c r="B26" s="339"/>
      <c r="C26" s="188" t="s">
        <v>102</v>
      </c>
      <c r="D26" s="207" t="s">
        <v>43</v>
      </c>
      <c r="E26" s="67" t="s">
        <v>5</v>
      </c>
      <c r="F26" s="199">
        <v>18</v>
      </c>
      <c r="G26" s="23">
        <v>18</v>
      </c>
      <c r="H26" s="24">
        <v>18</v>
      </c>
      <c r="I26" s="24">
        <v>18</v>
      </c>
      <c r="J26" s="24">
        <v>18</v>
      </c>
      <c r="K26" s="24">
        <v>18</v>
      </c>
      <c r="L26" s="24">
        <v>10</v>
      </c>
      <c r="M26" s="25">
        <v>4</v>
      </c>
    </row>
    <row r="27" spans="2:23" ht="20" customHeight="1">
      <c r="B27" s="339"/>
      <c r="C27" s="188" t="s">
        <v>103</v>
      </c>
      <c r="D27" s="207" t="s">
        <v>43</v>
      </c>
      <c r="E27" s="67" t="s">
        <v>5</v>
      </c>
      <c r="F27" s="199">
        <v>18</v>
      </c>
      <c r="G27" s="23">
        <v>18</v>
      </c>
      <c r="H27" s="24">
        <v>18</v>
      </c>
      <c r="I27" s="24">
        <v>18</v>
      </c>
      <c r="J27" s="24">
        <v>18</v>
      </c>
      <c r="K27" s="24">
        <v>18</v>
      </c>
      <c r="L27" s="24">
        <v>12</v>
      </c>
      <c r="M27" s="25">
        <v>6</v>
      </c>
    </row>
    <row r="28" spans="2:23" ht="20" customHeight="1" thickBot="1">
      <c r="B28" s="342"/>
      <c r="C28" s="184" t="s">
        <v>104</v>
      </c>
      <c r="D28" s="215" t="s">
        <v>43</v>
      </c>
      <c r="E28" s="216" t="s">
        <v>5</v>
      </c>
      <c r="F28" s="190">
        <v>18</v>
      </c>
      <c r="G28" s="33">
        <v>18</v>
      </c>
      <c r="H28" s="34">
        <v>18</v>
      </c>
      <c r="I28" s="34">
        <v>18</v>
      </c>
      <c r="J28" s="34">
        <v>18</v>
      </c>
      <c r="K28" s="34">
        <v>18</v>
      </c>
      <c r="L28" s="34">
        <v>10</v>
      </c>
      <c r="M28" s="35">
        <v>4</v>
      </c>
    </row>
    <row r="29" spans="2:23" ht="20" customHeight="1" thickTop="1">
      <c r="B29" s="338" t="s">
        <v>108</v>
      </c>
      <c r="C29" s="185" t="s">
        <v>113</v>
      </c>
      <c r="D29" s="217" t="s">
        <v>43</v>
      </c>
      <c r="E29" s="205" t="s">
        <v>5</v>
      </c>
      <c r="F29" s="191">
        <v>8</v>
      </c>
      <c r="G29" s="192">
        <v>8</v>
      </c>
      <c r="H29" s="193">
        <v>8</v>
      </c>
      <c r="I29" s="193">
        <v>8</v>
      </c>
      <c r="J29" s="193">
        <v>8</v>
      </c>
      <c r="K29" s="193">
        <v>8</v>
      </c>
      <c r="L29" s="193">
        <v>8</v>
      </c>
      <c r="M29" s="194">
        <v>6</v>
      </c>
    </row>
    <row r="30" spans="2:23" ht="20" customHeight="1">
      <c r="B30" s="339"/>
      <c r="C30" s="188" t="s">
        <v>114</v>
      </c>
      <c r="D30" s="213" t="s">
        <v>43</v>
      </c>
      <c r="E30" s="203" t="s">
        <v>5</v>
      </c>
      <c r="F30" s="199">
        <v>6</v>
      </c>
      <c r="G30" s="23">
        <v>6</v>
      </c>
      <c r="H30" s="24">
        <v>6</v>
      </c>
      <c r="I30" s="24">
        <v>6</v>
      </c>
      <c r="J30" s="24">
        <v>6</v>
      </c>
      <c r="K30" s="24">
        <v>6</v>
      </c>
      <c r="L30" s="24">
        <v>6</v>
      </c>
      <c r="M30" s="25">
        <v>5</v>
      </c>
    </row>
    <row r="31" spans="2:23" ht="21.75" customHeight="1" thickBot="1">
      <c r="B31" s="340"/>
      <c r="C31" s="73"/>
      <c r="D31" s="228"/>
      <c r="E31" s="229"/>
      <c r="F31" s="226"/>
      <c r="G31" s="49"/>
      <c r="H31" s="50"/>
      <c r="I31" s="50"/>
      <c r="J31" s="50"/>
      <c r="K31" s="50"/>
      <c r="L31" s="50"/>
      <c r="M31" s="51"/>
    </row>
    <row r="32" spans="2:23" ht="20" customHeight="1" thickTop="1">
      <c r="B32" s="338" t="s">
        <v>105</v>
      </c>
      <c r="C32" s="72" t="s">
        <v>106</v>
      </c>
      <c r="D32" s="209" t="s">
        <v>43</v>
      </c>
      <c r="E32" s="210" t="s">
        <v>5</v>
      </c>
      <c r="F32" s="201">
        <v>18</v>
      </c>
      <c r="G32" s="192">
        <v>18</v>
      </c>
      <c r="H32" s="193">
        <v>18</v>
      </c>
      <c r="I32" s="193">
        <v>18</v>
      </c>
      <c r="J32" s="193">
        <v>18</v>
      </c>
      <c r="K32" s="193">
        <v>18</v>
      </c>
      <c r="L32" s="193">
        <v>9</v>
      </c>
      <c r="M32" s="194">
        <v>3</v>
      </c>
    </row>
    <row r="33" spans="2:13" ht="32.25" customHeight="1" thickBot="1">
      <c r="B33" s="339"/>
      <c r="C33" s="184" t="s">
        <v>107</v>
      </c>
      <c r="D33" s="224" t="s">
        <v>43</v>
      </c>
      <c r="E33" s="225" t="s">
        <v>5</v>
      </c>
      <c r="F33" s="227">
        <v>18</v>
      </c>
      <c r="G33" s="23">
        <v>18</v>
      </c>
      <c r="H33" s="24">
        <v>18</v>
      </c>
      <c r="I33" s="24">
        <v>18</v>
      </c>
      <c r="J33" s="24">
        <v>18</v>
      </c>
      <c r="K33" s="24">
        <v>18</v>
      </c>
      <c r="L33" s="24">
        <v>9</v>
      </c>
      <c r="M33" s="25">
        <v>3</v>
      </c>
    </row>
    <row r="34" spans="2:13" ht="45" customHeight="1" thickTop="1">
      <c r="B34" s="338" t="s">
        <v>97</v>
      </c>
      <c r="C34" s="274" t="s">
        <v>109</v>
      </c>
      <c r="D34" s="224" t="s">
        <v>43</v>
      </c>
      <c r="E34" s="225" t="s">
        <v>5</v>
      </c>
      <c r="F34" s="201">
        <v>6</v>
      </c>
      <c r="G34" s="192">
        <v>6</v>
      </c>
      <c r="H34" s="193">
        <v>6</v>
      </c>
      <c r="I34" s="193">
        <v>6</v>
      </c>
      <c r="J34" s="193">
        <v>6</v>
      </c>
      <c r="K34" s="193">
        <v>6</v>
      </c>
      <c r="L34" s="193">
        <v>0</v>
      </c>
      <c r="M34" s="194">
        <v>0</v>
      </c>
    </row>
    <row r="35" spans="2:13" ht="47.25" customHeight="1" thickBot="1">
      <c r="B35" s="340"/>
      <c r="C35" s="275" t="s">
        <v>109</v>
      </c>
      <c r="D35" s="228" t="s">
        <v>43</v>
      </c>
      <c r="E35" s="229" t="s">
        <v>6</v>
      </c>
      <c r="F35" s="226">
        <v>6</v>
      </c>
      <c r="G35" s="49">
        <v>6</v>
      </c>
      <c r="H35" s="50">
        <v>6</v>
      </c>
      <c r="I35" s="50">
        <v>6</v>
      </c>
      <c r="J35" s="50">
        <v>6</v>
      </c>
      <c r="K35" s="50">
        <v>6</v>
      </c>
      <c r="L35" s="50">
        <v>0</v>
      </c>
      <c r="M35" s="51">
        <v>0</v>
      </c>
    </row>
    <row r="36" spans="2:13" ht="20" customHeight="1">
      <c r="B36" s="341"/>
      <c r="C36" s="72"/>
      <c r="D36" s="209"/>
      <c r="E36" s="210"/>
      <c r="F36" s="202"/>
      <c r="G36" s="20"/>
      <c r="H36" s="21"/>
      <c r="I36" s="21"/>
      <c r="J36" s="21"/>
      <c r="K36" s="21"/>
      <c r="L36" s="21"/>
      <c r="M36" s="22"/>
    </row>
    <row r="37" spans="2:13" ht="20" customHeight="1" thickBot="1">
      <c r="B37" s="342"/>
      <c r="C37" s="184"/>
      <c r="D37" s="228"/>
      <c r="E37" s="229"/>
      <c r="F37" s="208"/>
      <c r="G37" s="33"/>
      <c r="H37" s="34"/>
      <c r="I37" s="34"/>
      <c r="J37" s="34"/>
      <c r="K37" s="34"/>
      <c r="L37" s="34"/>
      <c r="M37" s="35"/>
    </row>
    <row r="38" spans="2:13" ht="20" customHeight="1" thickTop="1">
      <c r="B38" s="341"/>
      <c r="C38" s="72"/>
      <c r="D38" s="209"/>
      <c r="E38" s="210"/>
      <c r="F38" s="202"/>
      <c r="G38" s="20"/>
      <c r="H38" s="21"/>
      <c r="I38" s="21"/>
      <c r="J38" s="21"/>
      <c r="K38" s="21"/>
      <c r="L38" s="21"/>
      <c r="M38" s="22"/>
    </row>
    <row r="39" spans="2:13" ht="14.25" customHeight="1" thickBot="1">
      <c r="B39" s="342"/>
      <c r="C39" s="184"/>
      <c r="D39" s="228"/>
      <c r="E39" s="229"/>
      <c r="F39" s="208"/>
      <c r="G39" s="33"/>
      <c r="H39" s="34"/>
      <c r="I39" s="34"/>
      <c r="J39" s="34"/>
      <c r="K39" s="34"/>
      <c r="L39" s="34"/>
      <c r="M39" s="35"/>
    </row>
    <row r="40" spans="2:13" ht="20" customHeight="1" thickTop="1"/>
  </sheetData>
  <mergeCells count="26">
    <mergeCell ref="W13:W14"/>
    <mergeCell ref="D3:D4"/>
    <mergeCell ref="B3:B4"/>
    <mergeCell ref="P13:P14"/>
    <mergeCell ref="Q13:Q14"/>
    <mergeCell ref="R13:R14"/>
    <mergeCell ref="S13:S14"/>
    <mergeCell ref="C3:C4"/>
    <mergeCell ref="E3:E4"/>
    <mergeCell ref="G3:M3"/>
    <mergeCell ref="T13:T14"/>
    <mergeCell ref="U13:U14"/>
    <mergeCell ref="V13:V14"/>
    <mergeCell ref="B5:E5"/>
    <mergeCell ref="B6:E6"/>
    <mergeCell ref="B7:B10"/>
    <mergeCell ref="B11:B13"/>
    <mergeCell ref="B14:B17"/>
    <mergeCell ref="B18:B21"/>
    <mergeCell ref="B22:B24"/>
    <mergeCell ref="B25:B28"/>
    <mergeCell ref="B29:B31"/>
    <mergeCell ref="B32:B33"/>
    <mergeCell ref="B34:B35"/>
    <mergeCell ref="B36:B37"/>
    <mergeCell ref="B38:B39"/>
  </mergeCells>
  <phoneticPr fontId="0" type="noConversion"/>
  <conditionalFormatting sqref="Q17:W22">
    <cfRule type="expression" dxfId="55" priority="23">
      <formula>Q$13="S"</formula>
    </cfRule>
    <cfRule type="expression" dxfId="54" priority="24">
      <formula>Q$13&lt;TODAY()</formula>
    </cfRule>
  </conditionalFormatting>
  <conditionalFormatting sqref="G7:M24 G34:M35">
    <cfRule type="expression" dxfId="53" priority="19">
      <formula>G$2="S"</formula>
    </cfRule>
    <cfRule type="expression" dxfId="52" priority="20">
      <formula>G$4&lt;TODAY()</formula>
    </cfRule>
  </conditionalFormatting>
  <conditionalFormatting sqref="G25:M28">
    <cfRule type="expression" dxfId="51" priority="17">
      <formula>G$2="S"</formula>
    </cfRule>
    <cfRule type="expression" dxfId="50" priority="18">
      <formula>G$4&lt;TODAY()</formula>
    </cfRule>
  </conditionalFormatting>
  <conditionalFormatting sqref="G25:M28">
    <cfRule type="expression" dxfId="49" priority="15">
      <formula>G$2="S"</formula>
    </cfRule>
    <cfRule type="expression" dxfId="48" priority="16">
      <formula>G$4&lt;TODAY()</formula>
    </cfRule>
  </conditionalFormatting>
  <conditionalFormatting sqref="G29:M31">
    <cfRule type="expression" dxfId="47" priority="13">
      <formula>G$2="S"</formula>
    </cfRule>
    <cfRule type="expression" dxfId="46" priority="14">
      <formula>G$4&lt;TODAY()</formula>
    </cfRule>
  </conditionalFormatting>
  <conditionalFormatting sqref="G29:M31">
    <cfRule type="expression" dxfId="45" priority="11">
      <formula>G$2="S"</formula>
    </cfRule>
    <cfRule type="expression" dxfId="44" priority="12">
      <formula>G$4&lt;TODAY()</formula>
    </cfRule>
  </conditionalFormatting>
  <conditionalFormatting sqref="G32:M33">
    <cfRule type="expression" dxfId="43" priority="9">
      <formula>G$2="S"</formula>
    </cfRule>
    <cfRule type="expression" dxfId="42" priority="10">
      <formula>G$4&lt;TODAY()</formula>
    </cfRule>
  </conditionalFormatting>
  <conditionalFormatting sqref="G32:M33">
    <cfRule type="expression" dxfId="41" priority="7">
      <formula>G$2="S"</formula>
    </cfRule>
    <cfRule type="expression" dxfId="40" priority="8">
      <formula>G$4&lt;TODAY()</formula>
    </cfRule>
  </conditionalFormatting>
  <conditionalFormatting sqref="G36:M39">
    <cfRule type="expression" dxfId="39" priority="1">
      <formula>G$2="S"</formula>
    </cfRule>
    <cfRule type="expression" dxfId="38" priority="2">
      <formula>G$4&lt;TODAY()</formula>
    </cfRule>
  </conditionalFormatting>
  <dataValidations count="1">
    <dataValidation type="whole" allowBlank="1" showInputMessage="1" showErrorMessage="1" sqref="F7:M39">
      <formula1>0</formula1>
      <formula2>89</formula2>
    </dataValidation>
  </dataValidations>
  <pageMargins left="0.75" right="0.75" top="1" bottom="1" header="0.5" footer="0.5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UNEXPECTED Value" error="The expected values are listed on sheet Validation.">
          <x14:formula1>
            <xm:f>Check!$C$2:$C$7</xm:f>
          </x14:formula1>
          <xm:sqref>D7:D39</xm:sqref>
        </x14:dataValidation>
        <x14:dataValidation type="list" errorStyle="warning" allowBlank="1" showInputMessage="1" showErrorMessage="1" errorTitle="UNEXPECTED Value" error="The expected values are listed on sheet Validation.">
          <x14:formula1>
            <xm:f>Check!$D$2:$D$10</xm:f>
          </x14:formula1>
          <xm:sqref>E7:E39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2"/>
  <sheetViews>
    <sheetView topLeftCell="A10" workbookViewId="0">
      <selection activeCell="B26" sqref="B24:B26"/>
    </sheetView>
  </sheetViews>
  <sheetFormatPr baseColWidth="10" defaultColWidth="9.1640625" defaultRowHeight="20" customHeight="1" x14ac:dyDescent="0"/>
  <cols>
    <col min="1" max="1" width="2.83203125" style="7" customWidth="1"/>
    <col min="2" max="2" width="22.83203125" style="7" customWidth="1"/>
    <col min="3" max="3" width="40.83203125" style="7" customWidth="1"/>
    <col min="4" max="4" width="12.83203125" style="69" customWidth="1"/>
    <col min="5" max="5" width="12.83203125" style="7" customWidth="1"/>
    <col min="6" max="6" width="7.83203125" style="6" customWidth="1"/>
    <col min="7" max="14" width="5.83203125" style="7" customWidth="1"/>
    <col min="15" max="15" width="12.83203125" style="7" customWidth="1"/>
    <col min="16" max="23" width="4.83203125" style="7" customWidth="1"/>
    <col min="24" max="16384" width="9.1640625" style="7"/>
  </cols>
  <sheetData>
    <row r="1" spans="2:23" ht="15"/>
    <row r="2" spans="2:23" s="44" customFormat="1" ht="20" customHeight="1" thickBot="1">
      <c r="D2" s="69"/>
      <c r="F2" s="115">
        <f>COUNT(F7:F30)+COUNTBLANK(F7:F30)</f>
        <v>24</v>
      </c>
      <c r="G2" s="45" t="str">
        <f t="shared" ref="G2:M2" si="0">CHOOSE(WEEKDAY(G4),"S","M","T","W","R","F","S")</f>
        <v>M</v>
      </c>
      <c r="H2" s="45" t="str">
        <f t="shared" si="0"/>
        <v>T</v>
      </c>
      <c r="I2" s="45" t="str">
        <f t="shared" si="0"/>
        <v>W</v>
      </c>
      <c r="J2" s="45" t="str">
        <f t="shared" si="0"/>
        <v>R</v>
      </c>
      <c r="K2" s="45" t="str">
        <f t="shared" si="0"/>
        <v>F</v>
      </c>
      <c r="L2" s="45" t="str">
        <f t="shared" si="0"/>
        <v>S</v>
      </c>
      <c r="M2" s="45" t="str">
        <f t="shared" si="0"/>
        <v>S</v>
      </c>
    </row>
    <row r="3" spans="2:23" ht="20" customHeight="1">
      <c r="B3" s="347" t="s">
        <v>28</v>
      </c>
      <c r="C3" s="355" t="s">
        <v>29</v>
      </c>
      <c r="D3" s="345" t="s">
        <v>33</v>
      </c>
      <c r="E3" s="357" t="s">
        <v>30</v>
      </c>
      <c r="F3" s="116">
        <v>7</v>
      </c>
      <c r="G3" s="359" t="s">
        <v>31</v>
      </c>
      <c r="H3" s="360"/>
      <c r="I3" s="360"/>
      <c r="J3" s="360"/>
      <c r="K3" s="360"/>
      <c r="L3" s="360"/>
      <c r="M3" s="361"/>
    </row>
    <row r="4" spans="2:23" ht="60" customHeight="1" thickBot="1">
      <c r="B4" s="348"/>
      <c r="C4" s="356"/>
      <c r="D4" s="346"/>
      <c r="E4" s="358"/>
      <c r="F4" s="52" t="s">
        <v>38</v>
      </c>
      <c r="G4" s="46">
        <v>41022</v>
      </c>
      <c r="H4" s="47">
        <f t="shared" ref="H4:M4" si="1">G4+1</f>
        <v>41023</v>
      </c>
      <c r="I4" s="47">
        <f t="shared" si="1"/>
        <v>41024</v>
      </c>
      <c r="J4" s="47">
        <f t="shared" si="1"/>
        <v>41025</v>
      </c>
      <c r="K4" s="47">
        <f t="shared" si="1"/>
        <v>41026</v>
      </c>
      <c r="L4" s="47">
        <f t="shared" si="1"/>
        <v>41027</v>
      </c>
      <c r="M4" s="48">
        <f t="shared" si="1"/>
        <v>41028</v>
      </c>
    </row>
    <row r="5" spans="2:23" ht="20" customHeight="1">
      <c r="B5" s="362" t="s">
        <v>32</v>
      </c>
      <c r="C5" s="363"/>
      <c r="D5" s="363"/>
      <c r="E5" s="364"/>
      <c r="F5" s="61">
        <f>F6</f>
        <v>106</v>
      </c>
      <c r="G5" s="53">
        <f t="shared" ref="G5:M5" si="2">MAX(0,F5-$F$5/$F$3)</f>
        <v>90.857142857142861</v>
      </c>
      <c r="H5" s="54">
        <f t="shared" si="2"/>
        <v>75.714285714285722</v>
      </c>
      <c r="I5" s="54">
        <f t="shared" si="2"/>
        <v>60.571428571428584</v>
      </c>
      <c r="J5" s="54">
        <f t="shared" si="2"/>
        <v>45.428571428571445</v>
      </c>
      <c r="K5" s="54">
        <f t="shared" si="2"/>
        <v>30.285714285714302</v>
      </c>
      <c r="L5" s="54">
        <f t="shared" si="2"/>
        <v>15.14285714285716</v>
      </c>
      <c r="M5" s="55">
        <f t="shared" si="2"/>
        <v>1.7763568394002505E-14</v>
      </c>
    </row>
    <row r="6" spans="2:23" ht="20" customHeight="1">
      <c r="B6" s="370" t="s">
        <v>24</v>
      </c>
      <c r="C6" s="371"/>
      <c r="D6" s="371"/>
      <c r="E6" s="372"/>
      <c r="F6" s="62">
        <f>SUM(F7:F30)</f>
        <v>106</v>
      </c>
      <c r="G6" s="230">
        <f t="shared" ref="G6:M6" si="3">IF(COUNTBLANK(G7:G30)=$F$2,F6,SUM(G7:G30))</f>
        <v>73</v>
      </c>
      <c r="H6" s="231">
        <f t="shared" si="3"/>
        <v>70</v>
      </c>
      <c r="I6" s="231">
        <f t="shared" si="3"/>
        <v>53</v>
      </c>
      <c r="J6" s="231">
        <f t="shared" si="3"/>
        <v>45</v>
      </c>
      <c r="K6" s="231">
        <f t="shared" si="3"/>
        <v>36</v>
      </c>
      <c r="L6" s="231">
        <f t="shared" si="3"/>
        <v>22</v>
      </c>
      <c r="M6" s="232">
        <f t="shared" si="3"/>
        <v>8</v>
      </c>
    </row>
    <row r="7" spans="2:23" ht="20" customHeight="1">
      <c r="B7" s="368" t="s">
        <v>95</v>
      </c>
      <c r="C7" s="261" t="s">
        <v>113</v>
      </c>
      <c r="D7" s="224" t="s">
        <v>43</v>
      </c>
      <c r="E7" s="225" t="s">
        <v>5</v>
      </c>
      <c r="F7" s="262">
        <v>7</v>
      </c>
      <c r="G7" s="263">
        <v>5</v>
      </c>
      <c r="H7" s="263">
        <v>4</v>
      </c>
      <c r="I7" s="263">
        <v>4</v>
      </c>
      <c r="J7" s="263">
        <v>4</v>
      </c>
      <c r="K7" s="263">
        <v>3</v>
      </c>
      <c r="L7" s="263">
        <v>2</v>
      </c>
      <c r="M7" s="263">
        <v>0</v>
      </c>
    </row>
    <row r="8" spans="2:23" ht="20" customHeight="1">
      <c r="B8" s="368"/>
      <c r="C8" s="261" t="s">
        <v>114</v>
      </c>
      <c r="D8" s="224" t="s">
        <v>43</v>
      </c>
      <c r="E8" s="225" t="s">
        <v>5</v>
      </c>
      <c r="F8" s="262">
        <v>6</v>
      </c>
      <c r="G8" s="263">
        <v>4</v>
      </c>
      <c r="H8" s="263">
        <v>4</v>
      </c>
      <c r="I8" s="263">
        <v>4</v>
      </c>
      <c r="J8" s="263">
        <v>4</v>
      </c>
      <c r="K8" s="263">
        <v>3</v>
      </c>
      <c r="L8" s="263">
        <v>2</v>
      </c>
      <c r="M8" s="263">
        <v>0</v>
      </c>
    </row>
    <row r="9" spans="2:23" ht="20" customHeight="1" thickBot="1">
      <c r="B9" s="368"/>
      <c r="C9" s="241" t="s">
        <v>121</v>
      </c>
      <c r="D9" s="228" t="s">
        <v>43</v>
      </c>
      <c r="E9" s="229" t="s">
        <v>5</v>
      </c>
      <c r="F9" s="268">
        <v>7</v>
      </c>
      <c r="G9" s="269">
        <v>6</v>
      </c>
      <c r="H9" s="269">
        <v>8</v>
      </c>
      <c r="I9" s="269">
        <v>5</v>
      </c>
      <c r="J9" s="269">
        <v>4</v>
      </c>
      <c r="K9" s="269">
        <v>3</v>
      </c>
      <c r="L9" s="269">
        <v>1</v>
      </c>
      <c r="M9" s="269">
        <v>0</v>
      </c>
    </row>
    <row r="10" spans="2:23" ht="20" customHeight="1" thickTop="1">
      <c r="B10" s="368" t="s">
        <v>110</v>
      </c>
      <c r="C10" s="265" t="s">
        <v>102</v>
      </c>
      <c r="D10" s="209" t="s">
        <v>43</v>
      </c>
      <c r="E10" s="210" t="s">
        <v>5</v>
      </c>
      <c r="F10" s="266">
        <v>5</v>
      </c>
      <c r="G10" s="267">
        <v>0</v>
      </c>
      <c r="H10" s="267">
        <v>0</v>
      </c>
      <c r="I10" s="267">
        <v>0</v>
      </c>
      <c r="J10" s="267">
        <v>0</v>
      </c>
      <c r="K10" s="267">
        <v>0</v>
      </c>
      <c r="L10" s="267">
        <v>0</v>
      </c>
      <c r="M10" s="267">
        <v>0</v>
      </c>
    </row>
    <row r="11" spans="2:23" ht="20" customHeight="1">
      <c r="B11" s="368"/>
      <c r="C11" s="261" t="s">
        <v>103</v>
      </c>
      <c r="D11" s="224" t="s">
        <v>43</v>
      </c>
      <c r="E11" s="225" t="s">
        <v>5</v>
      </c>
      <c r="F11" s="262">
        <v>7</v>
      </c>
      <c r="G11" s="263">
        <v>0</v>
      </c>
      <c r="H11" s="263">
        <v>0</v>
      </c>
      <c r="I11" s="263">
        <v>0</v>
      </c>
      <c r="J11" s="263">
        <v>0</v>
      </c>
      <c r="K11" s="263">
        <v>0</v>
      </c>
      <c r="L11" s="263">
        <v>0</v>
      </c>
      <c r="M11" s="263">
        <v>0</v>
      </c>
    </row>
    <row r="12" spans="2:23" ht="20" customHeight="1" thickBot="1">
      <c r="B12" s="368"/>
      <c r="C12" s="241" t="s">
        <v>111</v>
      </c>
      <c r="D12" s="228" t="s">
        <v>43</v>
      </c>
      <c r="E12" s="229" t="s">
        <v>5</v>
      </c>
      <c r="F12" s="268">
        <v>5</v>
      </c>
      <c r="G12" s="269">
        <v>0</v>
      </c>
      <c r="H12" s="269">
        <v>0</v>
      </c>
      <c r="I12" s="269">
        <v>0</v>
      </c>
      <c r="J12" s="269">
        <v>0</v>
      </c>
      <c r="K12" s="269">
        <v>0</v>
      </c>
      <c r="L12" s="269">
        <v>0</v>
      </c>
      <c r="M12" s="269">
        <v>0</v>
      </c>
      <c r="O12" s="74"/>
      <c r="P12" s="74"/>
      <c r="Q12" s="75" t="str">
        <f>CHOOSE(WEEKDAY(Q13),"S","M","T","W","R","F","S")</f>
        <v>M</v>
      </c>
      <c r="R12" s="75" t="str">
        <f t="shared" ref="R12:W12" si="4">CHOOSE(WEEKDAY(R13),"S","M","T","W","R","F","S")</f>
        <v>T</v>
      </c>
      <c r="S12" s="75" t="str">
        <f t="shared" si="4"/>
        <v>W</v>
      </c>
      <c r="T12" s="75" t="str">
        <f t="shared" si="4"/>
        <v>R</v>
      </c>
      <c r="U12" s="75" t="str">
        <f t="shared" si="4"/>
        <v>F</v>
      </c>
      <c r="V12" s="75" t="str">
        <f t="shared" si="4"/>
        <v>S</v>
      </c>
      <c r="W12" s="75" t="str">
        <f t="shared" si="4"/>
        <v>S</v>
      </c>
    </row>
    <row r="13" spans="2:23" ht="20" customHeight="1" thickTop="1">
      <c r="B13" s="368" t="s">
        <v>112</v>
      </c>
      <c r="C13" s="265" t="s">
        <v>106</v>
      </c>
      <c r="D13" s="209" t="s">
        <v>43</v>
      </c>
      <c r="E13" s="210" t="s">
        <v>5</v>
      </c>
      <c r="F13" s="266">
        <v>5</v>
      </c>
      <c r="G13" s="267">
        <v>5</v>
      </c>
      <c r="H13" s="267">
        <v>6</v>
      </c>
      <c r="I13" s="267">
        <v>2</v>
      </c>
      <c r="J13" s="267">
        <v>2</v>
      </c>
      <c r="K13" s="267">
        <v>2</v>
      </c>
      <c r="L13" s="267">
        <v>2</v>
      </c>
      <c r="M13" s="267">
        <v>2</v>
      </c>
      <c r="O13" s="74"/>
      <c r="P13" s="349" t="s">
        <v>38</v>
      </c>
      <c r="Q13" s="351">
        <f t="shared" ref="Q13:W13" si="5">G4</f>
        <v>41022</v>
      </c>
      <c r="R13" s="353">
        <f t="shared" si="5"/>
        <v>41023</v>
      </c>
      <c r="S13" s="353">
        <f t="shared" si="5"/>
        <v>41024</v>
      </c>
      <c r="T13" s="353">
        <f t="shared" si="5"/>
        <v>41025</v>
      </c>
      <c r="U13" s="353">
        <f t="shared" si="5"/>
        <v>41026</v>
      </c>
      <c r="V13" s="353">
        <f t="shared" si="5"/>
        <v>41027</v>
      </c>
      <c r="W13" s="343">
        <f t="shared" si="5"/>
        <v>41028</v>
      </c>
    </row>
    <row r="14" spans="2:23" ht="20" customHeight="1" thickBot="1">
      <c r="B14" s="368"/>
      <c r="C14" s="261" t="s">
        <v>107</v>
      </c>
      <c r="D14" s="224" t="s">
        <v>43</v>
      </c>
      <c r="E14" s="225" t="s">
        <v>5</v>
      </c>
      <c r="F14" s="262">
        <v>5</v>
      </c>
      <c r="G14" s="263">
        <v>5</v>
      </c>
      <c r="H14" s="263">
        <v>6</v>
      </c>
      <c r="I14" s="263">
        <v>2</v>
      </c>
      <c r="J14" s="263">
        <v>2</v>
      </c>
      <c r="K14" s="263">
        <v>2</v>
      </c>
      <c r="L14" s="263">
        <v>2</v>
      </c>
      <c r="M14" s="263">
        <v>2</v>
      </c>
      <c r="O14" s="74"/>
      <c r="P14" s="350"/>
      <c r="Q14" s="352"/>
      <c r="R14" s="354"/>
      <c r="S14" s="354"/>
      <c r="T14" s="354"/>
      <c r="U14" s="354"/>
      <c r="V14" s="354"/>
      <c r="W14" s="344"/>
    </row>
    <row r="15" spans="2:23" ht="20" customHeight="1">
      <c r="B15" s="368"/>
      <c r="C15" s="261" t="s">
        <v>94</v>
      </c>
      <c r="D15" s="224" t="s">
        <v>37</v>
      </c>
      <c r="E15" s="225" t="s">
        <v>5</v>
      </c>
      <c r="F15" s="262">
        <v>5</v>
      </c>
      <c r="G15" s="263">
        <v>5</v>
      </c>
      <c r="H15" s="263">
        <v>5</v>
      </c>
      <c r="I15" s="263">
        <v>5</v>
      </c>
      <c r="J15" s="263">
        <v>5</v>
      </c>
      <c r="K15" s="263">
        <v>5</v>
      </c>
      <c r="L15" s="263">
        <v>2</v>
      </c>
      <c r="M15" s="263">
        <v>2</v>
      </c>
      <c r="O15" s="76" t="s">
        <v>39</v>
      </c>
      <c r="P15" s="77">
        <f t="shared" ref="P15:W16" si="6">F5</f>
        <v>106</v>
      </c>
      <c r="Q15" s="78">
        <f t="shared" si="6"/>
        <v>90.857142857142861</v>
      </c>
      <c r="R15" s="79">
        <f t="shared" si="6"/>
        <v>75.714285714285722</v>
      </c>
      <c r="S15" s="79">
        <f t="shared" si="6"/>
        <v>60.571428571428584</v>
      </c>
      <c r="T15" s="79">
        <f t="shared" si="6"/>
        <v>45.428571428571445</v>
      </c>
      <c r="U15" s="79">
        <f t="shared" si="6"/>
        <v>30.285714285714302</v>
      </c>
      <c r="V15" s="79">
        <f t="shared" si="6"/>
        <v>15.14285714285716</v>
      </c>
      <c r="W15" s="80">
        <f t="shared" si="6"/>
        <v>1.7763568394002505E-14</v>
      </c>
    </row>
    <row r="16" spans="2:23" ht="20" customHeight="1" thickBot="1">
      <c r="B16" s="368"/>
      <c r="C16" s="241"/>
      <c r="D16" s="228"/>
      <c r="E16" s="229"/>
      <c r="F16" s="268"/>
      <c r="G16" s="269"/>
      <c r="H16" s="269"/>
      <c r="I16" s="269"/>
      <c r="J16" s="269"/>
      <c r="K16" s="269"/>
      <c r="L16" s="269"/>
      <c r="M16" s="269"/>
      <c r="O16" s="81" t="s">
        <v>40</v>
      </c>
      <c r="P16" s="82">
        <f t="shared" si="6"/>
        <v>106</v>
      </c>
      <c r="Q16" s="83">
        <f t="shared" si="6"/>
        <v>73</v>
      </c>
      <c r="R16" s="84">
        <f t="shared" si="6"/>
        <v>70</v>
      </c>
      <c r="S16" s="84">
        <f t="shared" si="6"/>
        <v>53</v>
      </c>
      <c r="T16" s="84">
        <f t="shared" si="6"/>
        <v>45</v>
      </c>
      <c r="U16" s="84">
        <f t="shared" si="6"/>
        <v>36</v>
      </c>
      <c r="V16" s="84">
        <f t="shared" si="6"/>
        <v>22</v>
      </c>
      <c r="W16" s="85">
        <f t="shared" si="6"/>
        <v>8</v>
      </c>
    </row>
    <row r="17" spans="2:23" ht="20" customHeight="1" thickTop="1">
      <c r="B17" s="368" t="s">
        <v>96</v>
      </c>
      <c r="C17" s="265" t="s">
        <v>115</v>
      </c>
      <c r="D17" s="209" t="s">
        <v>43</v>
      </c>
      <c r="E17" s="210" t="s">
        <v>53</v>
      </c>
      <c r="F17" s="266">
        <v>6</v>
      </c>
      <c r="G17" s="267">
        <v>2</v>
      </c>
      <c r="H17" s="267">
        <v>0</v>
      </c>
      <c r="I17" s="267">
        <v>0</v>
      </c>
      <c r="J17" s="267">
        <v>0</v>
      </c>
      <c r="K17" s="267">
        <v>0</v>
      </c>
      <c r="L17" s="267">
        <v>0</v>
      </c>
      <c r="M17" s="267">
        <v>0</v>
      </c>
      <c r="O17" s="90" t="s">
        <v>34</v>
      </c>
      <c r="P17" s="91">
        <f t="shared" ref="P17:W22" si="7">SUM(IF($D$7=$O17,F$7,0),IF($D$8=$O17,F$8,0),IF($D$9=$O17,F$9,0),IF($D$10=$O17,F$10,0),IF($D$11=$O17,F$11,0),IF($D$12=$O17,F$12,0),IF($D$13=$O17,F$13,0),IF($D$14=$O17,F$14,0),IF($D$15=$O17,F$15,0),IF($D$16=$O17,F$16,0),IF($D$17=$O17,F$17,0),IF($D$18=$O17,F$18,0),IF($D$19=$O17,F$19,0),IF($D$20=$O17,F$20,0),IF($D$21=$O17,F$21,0),IF($D$22=$O17,F$22,0),IF($D$23=$O17,F$23,0),IF($D$24=$O17,F$24,0),IF($D$25=$O17,F$25,0),IF($D$26=$O17,F$26,0),IF($D$27=$O17,F$27,0),IF($D$28=$O17,F$28,0),IF($D$29=$O17,F$29,0),IF($D$30=$O17,F$30,0))</f>
        <v>0</v>
      </c>
      <c r="Q17" s="144">
        <f t="shared" si="7"/>
        <v>0</v>
      </c>
      <c r="R17" s="145">
        <f t="shared" si="7"/>
        <v>0</v>
      </c>
      <c r="S17" s="145">
        <f t="shared" si="7"/>
        <v>0</v>
      </c>
      <c r="T17" s="145">
        <f t="shared" si="7"/>
        <v>0</v>
      </c>
      <c r="U17" s="145">
        <f t="shared" si="7"/>
        <v>0</v>
      </c>
      <c r="V17" s="145">
        <f t="shared" si="7"/>
        <v>0</v>
      </c>
      <c r="W17" s="146">
        <f t="shared" si="7"/>
        <v>0</v>
      </c>
    </row>
    <row r="18" spans="2:23" ht="20" customHeight="1">
      <c r="B18" s="368"/>
      <c r="C18" s="261" t="s">
        <v>116</v>
      </c>
      <c r="D18" s="224" t="s">
        <v>43</v>
      </c>
      <c r="E18" s="225" t="s">
        <v>53</v>
      </c>
      <c r="F18" s="262">
        <v>6</v>
      </c>
      <c r="G18" s="263">
        <v>5</v>
      </c>
      <c r="H18" s="263">
        <v>4</v>
      </c>
      <c r="I18" s="263">
        <v>4</v>
      </c>
      <c r="J18" s="263">
        <v>4</v>
      </c>
      <c r="K18" s="263">
        <v>3</v>
      </c>
      <c r="L18" s="263">
        <v>3</v>
      </c>
      <c r="M18" s="263">
        <v>2</v>
      </c>
      <c r="O18" s="86" t="s">
        <v>35</v>
      </c>
      <c r="P18" s="87">
        <f t="shared" si="7"/>
        <v>0</v>
      </c>
      <c r="Q18" s="147">
        <f t="shared" si="7"/>
        <v>0</v>
      </c>
      <c r="R18" s="148">
        <f t="shared" si="7"/>
        <v>0</v>
      </c>
      <c r="S18" s="148">
        <f t="shared" si="7"/>
        <v>0</v>
      </c>
      <c r="T18" s="148">
        <f t="shared" si="7"/>
        <v>0</v>
      </c>
      <c r="U18" s="148">
        <f t="shared" si="7"/>
        <v>0</v>
      </c>
      <c r="V18" s="148">
        <f t="shared" si="7"/>
        <v>0</v>
      </c>
      <c r="W18" s="149">
        <f t="shared" si="7"/>
        <v>0</v>
      </c>
    </row>
    <row r="19" spans="2:23" ht="20" customHeight="1">
      <c r="B19" s="368"/>
      <c r="C19" s="261" t="s">
        <v>94</v>
      </c>
      <c r="D19" s="224" t="s">
        <v>37</v>
      </c>
      <c r="E19" s="225" t="s">
        <v>53</v>
      </c>
      <c r="F19" s="262">
        <v>4</v>
      </c>
      <c r="G19" s="263">
        <v>4</v>
      </c>
      <c r="H19" s="263">
        <v>4</v>
      </c>
      <c r="I19" s="263">
        <v>4</v>
      </c>
      <c r="J19" s="263">
        <v>4</v>
      </c>
      <c r="K19" s="263">
        <v>4</v>
      </c>
      <c r="L19" s="263">
        <v>3</v>
      </c>
      <c r="M19" s="263">
        <v>0</v>
      </c>
      <c r="O19" s="88" t="s">
        <v>36</v>
      </c>
      <c r="P19" s="89">
        <f t="shared" si="7"/>
        <v>0</v>
      </c>
      <c r="Q19" s="150">
        <f t="shared" si="7"/>
        <v>0</v>
      </c>
      <c r="R19" s="151">
        <f t="shared" si="7"/>
        <v>0</v>
      </c>
      <c r="S19" s="151">
        <f t="shared" si="7"/>
        <v>0</v>
      </c>
      <c r="T19" s="151">
        <f t="shared" si="7"/>
        <v>0</v>
      </c>
      <c r="U19" s="151">
        <f t="shared" si="7"/>
        <v>0</v>
      </c>
      <c r="V19" s="151">
        <f t="shared" si="7"/>
        <v>0</v>
      </c>
      <c r="W19" s="152">
        <f t="shared" si="7"/>
        <v>0</v>
      </c>
    </row>
    <row r="20" spans="2:23" ht="20" customHeight="1" thickBot="1">
      <c r="B20" s="368"/>
      <c r="C20" s="241"/>
      <c r="D20" s="228"/>
      <c r="E20" s="229"/>
      <c r="F20" s="268"/>
      <c r="G20" s="269"/>
      <c r="H20" s="269"/>
      <c r="I20" s="269"/>
      <c r="J20" s="269"/>
      <c r="K20" s="269"/>
      <c r="L20" s="269"/>
      <c r="M20" s="269"/>
      <c r="O20" s="92" t="s">
        <v>43</v>
      </c>
      <c r="P20" s="93">
        <f t="shared" si="7"/>
        <v>97</v>
      </c>
      <c r="Q20" s="153">
        <f t="shared" si="7"/>
        <v>64</v>
      </c>
      <c r="R20" s="154">
        <f t="shared" si="7"/>
        <v>61</v>
      </c>
      <c r="S20" s="154">
        <f t="shared" si="7"/>
        <v>44</v>
      </c>
      <c r="T20" s="154">
        <f t="shared" si="7"/>
        <v>36</v>
      </c>
      <c r="U20" s="154">
        <f t="shared" si="7"/>
        <v>27</v>
      </c>
      <c r="V20" s="154">
        <f t="shared" si="7"/>
        <v>17</v>
      </c>
      <c r="W20" s="155">
        <f t="shared" si="7"/>
        <v>6</v>
      </c>
    </row>
    <row r="21" spans="2:23" ht="37.5" customHeight="1" thickTop="1">
      <c r="B21" s="368" t="s">
        <v>144</v>
      </c>
      <c r="C21" s="270" t="s">
        <v>123</v>
      </c>
      <c r="D21" s="209" t="s">
        <v>43</v>
      </c>
      <c r="E21" s="210" t="s">
        <v>55</v>
      </c>
      <c r="F21" s="266">
        <v>13</v>
      </c>
      <c r="G21" s="267">
        <v>10</v>
      </c>
      <c r="H21" s="267">
        <v>9</v>
      </c>
      <c r="I21" s="267">
        <v>8</v>
      </c>
      <c r="J21" s="267">
        <v>5</v>
      </c>
      <c r="K21" s="267">
        <v>5</v>
      </c>
      <c r="L21" s="267">
        <v>2</v>
      </c>
      <c r="M21" s="267">
        <v>0</v>
      </c>
      <c r="O21" s="95" t="s">
        <v>37</v>
      </c>
      <c r="P21" s="96">
        <f t="shared" si="7"/>
        <v>9</v>
      </c>
      <c r="Q21" s="156">
        <f t="shared" si="7"/>
        <v>9</v>
      </c>
      <c r="R21" s="157">
        <f t="shared" si="7"/>
        <v>9</v>
      </c>
      <c r="S21" s="157">
        <f t="shared" si="7"/>
        <v>9</v>
      </c>
      <c r="T21" s="157">
        <f t="shared" si="7"/>
        <v>9</v>
      </c>
      <c r="U21" s="157">
        <f t="shared" si="7"/>
        <v>9</v>
      </c>
      <c r="V21" s="157">
        <f t="shared" si="7"/>
        <v>5</v>
      </c>
      <c r="W21" s="158">
        <f t="shared" si="7"/>
        <v>2</v>
      </c>
    </row>
    <row r="22" spans="2:23" ht="42" customHeight="1" thickBot="1">
      <c r="B22" s="369"/>
      <c r="C22" s="258" t="s">
        <v>123</v>
      </c>
      <c r="D22" s="228" t="s">
        <v>43</v>
      </c>
      <c r="E22" s="229" t="s">
        <v>54</v>
      </c>
      <c r="F22" s="268">
        <v>13</v>
      </c>
      <c r="G22" s="269">
        <v>10</v>
      </c>
      <c r="H22" s="269">
        <v>10</v>
      </c>
      <c r="I22" s="269">
        <v>10</v>
      </c>
      <c r="J22" s="269">
        <v>6</v>
      </c>
      <c r="K22" s="269">
        <v>6</v>
      </c>
      <c r="L22" s="269">
        <v>3</v>
      </c>
      <c r="M22" s="269">
        <v>0</v>
      </c>
      <c r="O22" s="97" t="s">
        <v>42</v>
      </c>
      <c r="P22" s="98">
        <f t="shared" si="7"/>
        <v>0</v>
      </c>
      <c r="Q22" s="159">
        <f t="shared" si="7"/>
        <v>0</v>
      </c>
      <c r="R22" s="160">
        <f t="shared" si="7"/>
        <v>0</v>
      </c>
      <c r="S22" s="160">
        <f t="shared" si="7"/>
        <v>0</v>
      </c>
      <c r="T22" s="160">
        <f t="shared" si="7"/>
        <v>0</v>
      </c>
      <c r="U22" s="160">
        <f t="shared" si="7"/>
        <v>0</v>
      </c>
      <c r="V22" s="160">
        <f t="shared" si="7"/>
        <v>0</v>
      </c>
      <c r="W22" s="161">
        <f t="shared" si="7"/>
        <v>0</v>
      </c>
    </row>
    <row r="23" spans="2:23" ht="57.75" customHeight="1" thickTop="1">
      <c r="B23" s="260" t="s">
        <v>145</v>
      </c>
      <c r="C23" s="270" t="s">
        <v>146</v>
      </c>
      <c r="D23" s="209" t="s">
        <v>43</v>
      </c>
      <c r="E23" s="210" t="s">
        <v>6</v>
      </c>
      <c r="F23" s="266">
        <v>12</v>
      </c>
      <c r="G23" s="267">
        <v>12</v>
      </c>
      <c r="H23" s="267">
        <v>10</v>
      </c>
      <c r="I23" s="267">
        <v>5</v>
      </c>
      <c r="J23" s="267">
        <v>5</v>
      </c>
      <c r="K23" s="267">
        <v>0</v>
      </c>
      <c r="L23" s="267">
        <v>0</v>
      </c>
      <c r="M23" s="267">
        <v>0</v>
      </c>
    </row>
    <row r="24" spans="2:23" ht="20" customHeight="1">
      <c r="B24" s="264"/>
      <c r="C24" s="261"/>
      <c r="D24" s="224"/>
      <c r="E24" s="225"/>
      <c r="F24" s="262"/>
      <c r="G24" s="263"/>
      <c r="H24" s="263"/>
      <c r="I24" s="263"/>
      <c r="J24" s="263"/>
      <c r="K24" s="263"/>
      <c r="L24" s="263"/>
      <c r="M24" s="263"/>
    </row>
    <row r="25" spans="2:23" ht="20" customHeight="1">
      <c r="B25" s="264"/>
      <c r="C25" s="261"/>
      <c r="D25" s="224"/>
      <c r="E25" s="225"/>
      <c r="F25" s="262"/>
      <c r="G25" s="263"/>
      <c r="H25" s="263"/>
      <c r="I25" s="263"/>
      <c r="J25" s="263"/>
      <c r="K25" s="263"/>
      <c r="L25" s="263"/>
      <c r="M25" s="263"/>
    </row>
    <row r="26" spans="2:23" ht="20" customHeight="1">
      <c r="B26" s="261"/>
      <c r="C26" s="261"/>
      <c r="D26" s="224"/>
      <c r="E26" s="225"/>
      <c r="F26" s="262"/>
      <c r="G26" s="263"/>
      <c r="H26" s="263"/>
      <c r="I26" s="263"/>
      <c r="J26" s="263"/>
      <c r="K26" s="263"/>
      <c r="L26" s="263"/>
      <c r="M26" s="263"/>
    </row>
    <row r="27" spans="2:23" ht="20" customHeight="1">
      <c r="B27" s="261"/>
      <c r="C27" s="261"/>
      <c r="D27" s="224"/>
      <c r="E27" s="225"/>
      <c r="F27" s="262"/>
      <c r="G27" s="263"/>
      <c r="H27" s="263"/>
      <c r="I27" s="263"/>
      <c r="J27" s="263"/>
      <c r="K27" s="263"/>
      <c r="L27" s="263"/>
      <c r="M27" s="263"/>
    </row>
    <row r="28" spans="2:23" ht="20" customHeight="1">
      <c r="B28" s="261"/>
      <c r="C28" s="261"/>
      <c r="D28" s="224"/>
      <c r="E28" s="225"/>
      <c r="F28" s="262"/>
      <c r="G28" s="263"/>
      <c r="H28" s="263"/>
      <c r="I28" s="263"/>
      <c r="J28" s="263"/>
      <c r="K28" s="263"/>
      <c r="L28" s="263"/>
      <c r="M28" s="263"/>
    </row>
    <row r="29" spans="2:23" ht="20" customHeight="1">
      <c r="B29" s="261"/>
      <c r="C29" s="261"/>
      <c r="D29" s="224"/>
      <c r="E29" s="225"/>
      <c r="F29" s="262"/>
      <c r="G29" s="263"/>
      <c r="H29" s="263"/>
      <c r="I29" s="263"/>
      <c r="J29" s="263"/>
      <c r="K29" s="263"/>
      <c r="L29" s="263"/>
      <c r="M29" s="263"/>
    </row>
    <row r="30" spans="2:23" ht="20" customHeight="1">
      <c r="B30" s="260"/>
      <c r="C30" s="261"/>
      <c r="D30" s="224"/>
      <c r="E30" s="225"/>
      <c r="F30" s="262"/>
      <c r="G30" s="263"/>
      <c r="H30" s="263"/>
      <c r="I30" s="263"/>
      <c r="J30" s="263"/>
      <c r="K30" s="263"/>
      <c r="L30" s="263"/>
      <c r="M30" s="263"/>
    </row>
    <row r="31" spans="2:23" ht="20" customHeight="1">
      <c r="B31" s="60"/>
      <c r="C31" s="60"/>
      <c r="D31" s="70"/>
      <c r="E31" s="60"/>
      <c r="F31" s="59" t="str">
        <f t="shared" ref="F31:M31" si="8">IF(SUM(F7:F30)=F6,"",IF(SUM(F7:F30)=0,"","ERR"))</f>
        <v/>
      </c>
      <c r="G31" s="59" t="str">
        <f t="shared" si="8"/>
        <v/>
      </c>
      <c r="H31" s="59" t="str">
        <f t="shared" si="8"/>
        <v/>
      </c>
      <c r="I31" s="59" t="str">
        <f t="shared" si="8"/>
        <v/>
      </c>
      <c r="J31" s="59" t="str">
        <f t="shared" si="8"/>
        <v/>
      </c>
      <c r="K31" s="59" t="str">
        <f t="shared" si="8"/>
        <v/>
      </c>
      <c r="L31" s="59" t="str">
        <f t="shared" si="8"/>
        <v/>
      </c>
      <c r="M31" s="59" t="str">
        <f t="shared" si="8"/>
        <v/>
      </c>
    </row>
    <row r="32" spans="2:23" ht="20" customHeight="1">
      <c r="G32"/>
    </row>
  </sheetData>
  <mergeCells count="20">
    <mergeCell ref="B3:B4"/>
    <mergeCell ref="C3:C4"/>
    <mergeCell ref="D3:D4"/>
    <mergeCell ref="E3:E4"/>
    <mergeCell ref="G3:M3"/>
    <mergeCell ref="B5:E5"/>
    <mergeCell ref="S13:S14"/>
    <mergeCell ref="T13:T14"/>
    <mergeCell ref="U13:U14"/>
    <mergeCell ref="V13:V14"/>
    <mergeCell ref="B17:B20"/>
    <mergeCell ref="B21:B22"/>
    <mergeCell ref="W13:W14"/>
    <mergeCell ref="B6:E6"/>
    <mergeCell ref="P13:P14"/>
    <mergeCell ref="R13:R14"/>
    <mergeCell ref="Q13:Q14"/>
    <mergeCell ref="B7:B9"/>
    <mergeCell ref="B10:B12"/>
    <mergeCell ref="B13:B16"/>
  </mergeCells>
  <conditionalFormatting sqref="Q17:W22">
    <cfRule type="expression" dxfId="37" priority="29">
      <formula>Q$13="S"</formula>
    </cfRule>
    <cfRule type="expression" dxfId="36" priority="30">
      <formula>Q$13&lt;TODAY()</formula>
    </cfRule>
  </conditionalFormatting>
  <conditionalFormatting sqref="G27:M30 H10:M26">
    <cfRule type="expression" dxfId="35" priority="27">
      <formula>G$2="S"</formula>
    </cfRule>
    <cfRule type="expression" dxfId="34" priority="28">
      <formula>G$4&lt;TODAY()</formula>
    </cfRule>
  </conditionalFormatting>
  <conditionalFormatting sqref="G23:G26">
    <cfRule type="expression" dxfId="33" priority="25">
      <formula>G$2="S"</formula>
    </cfRule>
    <cfRule type="expression" dxfId="32" priority="26">
      <formula>G$4&lt;TODAY()</formula>
    </cfRule>
  </conditionalFormatting>
  <conditionalFormatting sqref="G10:G12">
    <cfRule type="expression" dxfId="31" priority="19">
      <formula>G$2="S"</formula>
    </cfRule>
    <cfRule type="expression" dxfId="30" priority="20">
      <formula>G$4&lt;TODAY()</formula>
    </cfRule>
  </conditionalFormatting>
  <conditionalFormatting sqref="G10:G12">
    <cfRule type="expression" dxfId="29" priority="17">
      <formula>G$2="S"</formula>
    </cfRule>
    <cfRule type="expression" dxfId="28" priority="18">
      <formula>G$4&lt;TODAY()</formula>
    </cfRule>
  </conditionalFormatting>
  <conditionalFormatting sqref="G13:G16">
    <cfRule type="expression" dxfId="27" priority="15">
      <formula>G$2="S"</formula>
    </cfRule>
    <cfRule type="expression" dxfId="26" priority="16">
      <formula>G$4&lt;TODAY()</formula>
    </cfRule>
  </conditionalFormatting>
  <conditionalFormatting sqref="G13:G16">
    <cfRule type="expression" dxfId="25" priority="13">
      <formula>G$2="S"</formula>
    </cfRule>
    <cfRule type="expression" dxfId="24" priority="14">
      <formula>G$4&lt;TODAY()</formula>
    </cfRule>
  </conditionalFormatting>
  <conditionalFormatting sqref="G17:G20">
    <cfRule type="expression" dxfId="23" priority="11">
      <formula>G$2="S"</formula>
    </cfRule>
    <cfRule type="expression" dxfId="22" priority="12">
      <formula>G$4&lt;TODAY()</formula>
    </cfRule>
  </conditionalFormatting>
  <conditionalFormatting sqref="G17:G20">
    <cfRule type="expression" dxfId="21" priority="9">
      <formula>G$2="S"</formula>
    </cfRule>
    <cfRule type="expression" dxfId="20" priority="10">
      <formula>G$4&lt;TODAY()</formula>
    </cfRule>
  </conditionalFormatting>
  <conditionalFormatting sqref="G21:G22">
    <cfRule type="expression" dxfId="19" priority="7">
      <formula>G$2="S"</formula>
    </cfRule>
    <cfRule type="expression" dxfId="18" priority="8">
      <formula>G$4&lt;TODAY()</formula>
    </cfRule>
  </conditionalFormatting>
  <conditionalFormatting sqref="H7:M9">
    <cfRule type="expression" dxfId="17" priority="5">
      <formula>H$2="S"</formula>
    </cfRule>
    <cfRule type="expression" dxfId="16" priority="6">
      <formula>H$4&lt;TODAY()</formula>
    </cfRule>
  </conditionalFormatting>
  <conditionalFormatting sqref="G7:G9">
    <cfRule type="expression" dxfId="15" priority="3">
      <formula>G$2="S"</formula>
    </cfRule>
    <cfRule type="expression" dxfId="14" priority="4">
      <formula>G$4&lt;TODAY()</formula>
    </cfRule>
  </conditionalFormatting>
  <conditionalFormatting sqref="G7:G9">
    <cfRule type="expression" dxfId="13" priority="1">
      <formula>G$2="S"</formula>
    </cfRule>
    <cfRule type="expression" dxfId="12" priority="2">
      <formula>G$4&lt;TODAY()</formula>
    </cfRule>
  </conditionalFormatting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2"/>
  <sheetViews>
    <sheetView topLeftCell="B1" workbookViewId="0">
      <selection activeCell="H13" sqref="H13"/>
    </sheetView>
  </sheetViews>
  <sheetFormatPr baseColWidth="10" defaultColWidth="9.1640625" defaultRowHeight="20" customHeight="1" x14ac:dyDescent="0"/>
  <cols>
    <col min="1" max="1" width="2.83203125" style="7" customWidth="1"/>
    <col min="2" max="2" width="22.83203125" style="7" customWidth="1"/>
    <col min="3" max="3" width="40.83203125" style="7" customWidth="1"/>
    <col min="4" max="4" width="12.83203125" style="69" customWidth="1"/>
    <col min="5" max="5" width="12.83203125" style="7" customWidth="1"/>
    <col min="6" max="6" width="7.83203125" style="6" customWidth="1"/>
    <col min="7" max="14" width="5.83203125" style="7" customWidth="1"/>
    <col min="15" max="15" width="12.83203125" style="7" customWidth="1"/>
    <col min="16" max="23" width="4.83203125" style="7" customWidth="1"/>
    <col min="24" max="16384" width="9.1640625" style="7"/>
  </cols>
  <sheetData>
    <row r="1" spans="2:23" ht="15"/>
    <row r="2" spans="2:23" s="44" customFormat="1" ht="20" customHeight="1" thickBot="1">
      <c r="D2" s="69"/>
      <c r="F2" s="115">
        <f>COUNT(F7:F30)+COUNTBLANK(F7:F30)</f>
        <v>24</v>
      </c>
      <c r="G2" s="45" t="str">
        <f t="shared" ref="G2:M2" si="0">CHOOSE(WEEKDAY(G4),"S","M","T","W","R","F","S")</f>
        <v>M</v>
      </c>
      <c r="H2" s="45" t="str">
        <f t="shared" si="0"/>
        <v>T</v>
      </c>
      <c r="I2" s="45" t="str">
        <f t="shared" si="0"/>
        <v>W</v>
      </c>
      <c r="J2" s="45" t="str">
        <f t="shared" si="0"/>
        <v>R</v>
      </c>
      <c r="K2" s="45" t="str">
        <f t="shared" si="0"/>
        <v>F</v>
      </c>
      <c r="L2" s="45" t="str">
        <f t="shared" si="0"/>
        <v>S</v>
      </c>
      <c r="M2" s="45" t="str">
        <f t="shared" si="0"/>
        <v>S</v>
      </c>
    </row>
    <row r="3" spans="2:23" ht="20" customHeight="1">
      <c r="B3" s="347" t="s">
        <v>28</v>
      </c>
      <c r="C3" s="355" t="s">
        <v>29</v>
      </c>
      <c r="D3" s="345" t="s">
        <v>33</v>
      </c>
      <c r="E3" s="357" t="s">
        <v>30</v>
      </c>
      <c r="F3" s="116">
        <v>7</v>
      </c>
      <c r="G3" s="359" t="s">
        <v>31</v>
      </c>
      <c r="H3" s="360"/>
      <c r="I3" s="360"/>
      <c r="J3" s="360"/>
      <c r="K3" s="360"/>
      <c r="L3" s="360"/>
      <c r="M3" s="361"/>
    </row>
    <row r="4" spans="2:23" ht="60" customHeight="1" thickBot="1">
      <c r="B4" s="348"/>
      <c r="C4" s="356"/>
      <c r="D4" s="346"/>
      <c r="E4" s="358"/>
      <c r="F4" s="52" t="s">
        <v>38</v>
      </c>
      <c r="G4" s="46">
        <v>41029</v>
      </c>
      <c r="H4" s="47">
        <f t="shared" ref="H4:M4" si="1">G4+1</f>
        <v>41030</v>
      </c>
      <c r="I4" s="47">
        <f t="shared" si="1"/>
        <v>41031</v>
      </c>
      <c r="J4" s="47">
        <f t="shared" si="1"/>
        <v>41032</v>
      </c>
      <c r="K4" s="47">
        <f t="shared" si="1"/>
        <v>41033</v>
      </c>
      <c r="L4" s="47">
        <f t="shared" si="1"/>
        <v>41034</v>
      </c>
      <c r="M4" s="48">
        <f t="shared" si="1"/>
        <v>41035</v>
      </c>
    </row>
    <row r="5" spans="2:23" ht="20" customHeight="1">
      <c r="B5" s="362" t="s">
        <v>32</v>
      </c>
      <c r="C5" s="363"/>
      <c r="D5" s="363"/>
      <c r="E5" s="364"/>
      <c r="F5" s="61">
        <f>F6</f>
        <v>119</v>
      </c>
      <c r="G5" s="53">
        <f t="shared" ref="G5:M5" si="2">MAX(0,F5-$F$5/$F$3)</f>
        <v>102</v>
      </c>
      <c r="H5" s="54">
        <f t="shared" si="2"/>
        <v>85</v>
      </c>
      <c r="I5" s="54">
        <f t="shared" si="2"/>
        <v>68</v>
      </c>
      <c r="J5" s="54">
        <f t="shared" si="2"/>
        <v>51</v>
      </c>
      <c r="K5" s="54">
        <f t="shared" si="2"/>
        <v>34</v>
      </c>
      <c r="L5" s="54">
        <f t="shared" si="2"/>
        <v>17</v>
      </c>
      <c r="M5" s="55">
        <f t="shared" si="2"/>
        <v>0</v>
      </c>
    </row>
    <row r="6" spans="2:23" ht="20" customHeight="1" thickBot="1">
      <c r="B6" s="365" t="s">
        <v>24</v>
      </c>
      <c r="C6" s="366"/>
      <c r="D6" s="366"/>
      <c r="E6" s="367"/>
      <c r="F6" s="62">
        <f>SUM(F7:F30)</f>
        <v>119</v>
      </c>
      <c r="G6" s="56">
        <f t="shared" ref="G6:M6" si="3">IF(COUNTBLANK(G7:G30)=$F$2,F6,SUM(G7:G30))</f>
        <v>115</v>
      </c>
      <c r="H6" s="57">
        <f t="shared" si="3"/>
        <v>100</v>
      </c>
      <c r="I6" s="57">
        <f t="shared" si="3"/>
        <v>82</v>
      </c>
      <c r="J6" s="57">
        <f t="shared" si="3"/>
        <v>82</v>
      </c>
      <c r="K6" s="57">
        <f t="shared" si="3"/>
        <v>56</v>
      </c>
      <c r="L6" s="57">
        <f t="shared" si="3"/>
        <v>19</v>
      </c>
      <c r="M6" s="58">
        <f t="shared" si="3"/>
        <v>0</v>
      </c>
    </row>
    <row r="7" spans="2:23" ht="29.25" customHeight="1">
      <c r="B7" s="373" t="s">
        <v>96</v>
      </c>
      <c r="C7" s="256" t="s">
        <v>116</v>
      </c>
      <c r="D7" s="117" t="s">
        <v>43</v>
      </c>
      <c r="E7" s="66" t="s">
        <v>53</v>
      </c>
      <c r="F7" s="63">
        <v>4</v>
      </c>
      <c r="G7" s="17">
        <v>3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9">
        <v>0</v>
      </c>
    </row>
    <row r="8" spans="2:23" ht="27" customHeight="1" thickBot="1">
      <c r="B8" s="374"/>
      <c r="C8" s="257" t="s">
        <v>94</v>
      </c>
      <c r="D8" s="119" t="s">
        <v>37</v>
      </c>
      <c r="E8" s="68" t="s">
        <v>53</v>
      </c>
      <c r="F8" s="65">
        <v>3</v>
      </c>
      <c r="G8" s="49">
        <v>3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1">
        <v>0</v>
      </c>
    </row>
    <row r="9" spans="2:23" ht="20" customHeight="1">
      <c r="B9" s="339" t="s">
        <v>110</v>
      </c>
      <c r="C9" s="185" t="s">
        <v>122</v>
      </c>
      <c r="D9" s="204" t="s">
        <v>37</v>
      </c>
      <c r="E9" s="205" t="s">
        <v>5</v>
      </c>
      <c r="F9" s="191">
        <v>8</v>
      </c>
      <c r="G9" s="192">
        <v>10</v>
      </c>
      <c r="H9" s="193">
        <v>4</v>
      </c>
      <c r="I9" s="193">
        <v>6</v>
      </c>
      <c r="J9" s="193">
        <v>3</v>
      </c>
      <c r="K9" s="193">
        <v>2</v>
      </c>
      <c r="L9" s="193">
        <v>1</v>
      </c>
      <c r="M9" s="194">
        <v>0</v>
      </c>
    </row>
    <row r="10" spans="2:23" ht="20" customHeight="1">
      <c r="B10" s="339"/>
      <c r="C10" s="183"/>
      <c r="D10" s="259"/>
      <c r="E10" s="203"/>
      <c r="F10" s="189"/>
      <c r="G10" s="170"/>
      <c r="H10" s="171"/>
      <c r="I10" s="171"/>
      <c r="J10" s="171"/>
      <c r="K10" s="171"/>
      <c r="L10" s="171"/>
      <c r="M10" s="172"/>
    </row>
    <row r="11" spans="2:23" ht="20" customHeight="1" thickBot="1">
      <c r="B11" s="340"/>
      <c r="C11" s="241"/>
      <c r="D11" s="242"/>
      <c r="E11" s="243"/>
      <c r="F11" s="244"/>
      <c r="G11" s="245"/>
      <c r="H11" s="246"/>
      <c r="I11" s="246"/>
      <c r="J11" s="246"/>
      <c r="K11" s="246"/>
      <c r="L11" s="246"/>
      <c r="M11" s="276"/>
    </row>
    <row r="12" spans="2:23" ht="20" customHeight="1" thickTop="1" thickBot="1">
      <c r="B12" s="338" t="s">
        <v>112</v>
      </c>
      <c r="C12" s="185" t="s">
        <v>106</v>
      </c>
      <c r="D12" s="204" t="s">
        <v>43</v>
      </c>
      <c r="E12" s="205" t="s">
        <v>5</v>
      </c>
      <c r="F12" s="191">
        <v>2</v>
      </c>
      <c r="G12" s="192">
        <v>2</v>
      </c>
      <c r="H12" s="193">
        <v>2</v>
      </c>
      <c r="I12" s="193">
        <v>2</v>
      </c>
      <c r="J12" s="193">
        <v>2</v>
      </c>
      <c r="K12" s="193">
        <v>2</v>
      </c>
      <c r="L12" s="193">
        <v>0</v>
      </c>
      <c r="M12" s="194">
        <v>0</v>
      </c>
      <c r="O12" s="74"/>
      <c r="P12" s="74"/>
      <c r="Q12" s="75" t="str">
        <f>CHOOSE(WEEKDAY(Q13),"S","M","T","W","R","F","S")</f>
        <v>M</v>
      </c>
      <c r="R12" s="75" t="str">
        <f t="shared" ref="R12:W12" si="4">CHOOSE(WEEKDAY(R13),"S","M","T","W","R","F","S")</f>
        <v>T</v>
      </c>
      <c r="S12" s="75" t="str">
        <f t="shared" si="4"/>
        <v>W</v>
      </c>
      <c r="T12" s="75" t="str">
        <f t="shared" si="4"/>
        <v>R</v>
      </c>
      <c r="U12" s="75" t="str">
        <f t="shared" si="4"/>
        <v>F</v>
      </c>
      <c r="V12" s="75" t="str">
        <f t="shared" si="4"/>
        <v>S</v>
      </c>
      <c r="W12" s="75" t="str">
        <f t="shared" si="4"/>
        <v>S</v>
      </c>
    </row>
    <row r="13" spans="2:23" ht="20" customHeight="1">
      <c r="B13" s="339"/>
      <c r="C13" s="72" t="s">
        <v>107</v>
      </c>
      <c r="D13" s="118" t="s">
        <v>43</v>
      </c>
      <c r="E13" s="67" t="s">
        <v>5</v>
      </c>
      <c r="F13" s="64">
        <v>15</v>
      </c>
      <c r="G13" s="20">
        <v>14</v>
      </c>
      <c r="H13" s="21">
        <v>13</v>
      </c>
      <c r="I13" s="21">
        <v>10</v>
      </c>
      <c r="J13" s="21">
        <v>13</v>
      </c>
      <c r="K13" s="21">
        <v>8</v>
      </c>
      <c r="L13" s="21">
        <v>0</v>
      </c>
      <c r="M13" s="22">
        <v>0</v>
      </c>
      <c r="O13" s="74"/>
      <c r="P13" s="349" t="s">
        <v>38</v>
      </c>
      <c r="Q13" s="351">
        <f>G4</f>
        <v>41029</v>
      </c>
      <c r="R13" s="353">
        <f t="shared" ref="R13:W13" si="5">H4</f>
        <v>41030</v>
      </c>
      <c r="S13" s="353">
        <f t="shared" si="5"/>
        <v>41031</v>
      </c>
      <c r="T13" s="353">
        <f t="shared" si="5"/>
        <v>41032</v>
      </c>
      <c r="U13" s="353">
        <f t="shared" si="5"/>
        <v>41033</v>
      </c>
      <c r="V13" s="353">
        <f t="shared" si="5"/>
        <v>41034</v>
      </c>
      <c r="W13" s="343">
        <f t="shared" si="5"/>
        <v>41035</v>
      </c>
    </row>
    <row r="14" spans="2:23" ht="20" customHeight="1" thickBot="1">
      <c r="B14" s="339"/>
      <c r="C14" s="72" t="s">
        <v>143</v>
      </c>
      <c r="D14" s="118" t="s">
        <v>37</v>
      </c>
      <c r="E14" s="67" t="s">
        <v>5</v>
      </c>
      <c r="F14" s="64">
        <v>6</v>
      </c>
      <c r="G14" s="20">
        <v>6</v>
      </c>
      <c r="H14" s="21">
        <v>6</v>
      </c>
      <c r="I14" s="21">
        <v>6</v>
      </c>
      <c r="J14" s="21">
        <v>6</v>
      </c>
      <c r="K14" s="21">
        <v>6</v>
      </c>
      <c r="L14" s="21">
        <v>4</v>
      </c>
      <c r="M14" s="22">
        <v>0</v>
      </c>
      <c r="O14" s="74"/>
      <c r="P14" s="350"/>
      <c r="Q14" s="352"/>
      <c r="R14" s="354"/>
      <c r="S14" s="354"/>
      <c r="T14" s="354"/>
      <c r="U14" s="354"/>
      <c r="V14" s="354"/>
      <c r="W14" s="344"/>
    </row>
    <row r="15" spans="2:23" ht="20" customHeight="1" thickBot="1">
      <c r="B15" s="340"/>
      <c r="C15" s="183" t="s">
        <v>142</v>
      </c>
      <c r="D15" s="259" t="s">
        <v>37</v>
      </c>
      <c r="E15" s="203" t="s">
        <v>5</v>
      </c>
      <c r="F15" s="189">
        <v>8</v>
      </c>
      <c r="G15" s="170">
        <v>8</v>
      </c>
      <c r="H15" s="171">
        <v>8</v>
      </c>
      <c r="I15" s="171">
        <v>8</v>
      </c>
      <c r="J15" s="171">
        <v>8</v>
      </c>
      <c r="K15" s="171">
        <v>8</v>
      </c>
      <c r="L15" s="171">
        <v>7</v>
      </c>
      <c r="M15" s="172">
        <v>0</v>
      </c>
      <c r="O15" s="76" t="s">
        <v>39</v>
      </c>
      <c r="P15" s="77">
        <f>F5</f>
        <v>119</v>
      </c>
      <c r="Q15" s="78">
        <f t="shared" ref="Q15:W16" si="6">G5</f>
        <v>102</v>
      </c>
      <c r="R15" s="79">
        <f t="shared" si="6"/>
        <v>85</v>
      </c>
      <c r="S15" s="79">
        <f t="shared" si="6"/>
        <v>68</v>
      </c>
      <c r="T15" s="79">
        <f t="shared" si="6"/>
        <v>51</v>
      </c>
      <c r="U15" s="79">
        <f t="shared" si="6"/>
        <v>34</v>
      </c>
      <c r="V15" s="79">
        <f t="shared" si="6"/>
        <v>17</v>
      </c>
      <c r="W15" s="80">
        <f t="shared" si="6"/>
        <v>0</v>
      </c>
    </row>
    <row r="16" spans="2:23" ht="20" customHeight="1" thickBot="1">
      <c r="B16" s="341" t="s">
        <v>129</v>
      </c>
      <c r="C16" s="233" t="s">
        <v>133</v>
      </c>
      <c r="D16" s="234" t="s">
        <v>43</v>
      </c>
      <c r="E16" s="218" t="s">
        <v>6</v>
      </c>
      <c r="F16" s="235">
        <v>5</v>
      </c>
      <c r="G16" s="236">
        <v>5</v>
      </c>
      <c r="H16" s="237">
        <v>3</v>
      </c>
      <c r="I16" s="237">
        <v>0</v>
      </c>
      <c r="J16" s="237">
        <v>0</v>
      </c>
      <c r="K16" s="237">
        <v>0</v>
      </c>
      <c r="L16" s="237">
        <v>0</v>
      </c>
      <c r="M16" s="238">
        <v>0</v>
      </c>
      <c r="O16" s="81" t="s">
        <v>40</v>
      </c>
      <c r="P16" s="82">
        <f>F6</f>
        <v>119</v>
      </c>
      <c r="Q16" s="83">
        <f t="shared" si="6"/>
        <v>115</v>
      </c>
      <c r="R16" s="84">
        <f t="shared" si="6"/>
        <v>100</v>
      </c>
      <c r="S16" s="84">
        <f t="shared" si="6"/>
        <v>82</v>
      </c>
      <c r="T16" s="84">
        <f t="shared" si="6"/>
        <v>82</v>
      </c>
      <c r="U16" s="84">
        <f t="shared" si="6"/>
        <v>56</v>
      </c>
      <c r="V16" s="84">
        <f t="shared" si="6"/>
        <v>19</v>
      </c>
      <c r="W16" s="85">
        <f t="shared" si="6"/>
        <v>0</v>
      </c>
    </row>
    <row r="17" spans="2:23" ht="20" customHeight="1">
      <c r="B17" s="339"/>
      <c r="C17" s="72" t="s">
        <v>116</v>
      </c>
      <c r="D17" s="118" t="s">
        <v>43</v>
      </c>
      <c r="E17" s="67" t="s">
        <v>6</v>
      </c>
      <c r="F17" s="64">
        <v>15</v>
      </c>
      <c r="G17" s="20">
        <v>15</v>
      </c>
      <c r="H17" s="21">
        <v>15</v>
      </c>
      <c r="I17" s="21">
        <v>5</v>
      </c>
      <c r="J17" s="21">
        <v>5</v>
      </c>
      <c r="K17" s="21">
        <v>2</v>
      </c>
      <c r="L17" s="21">
        <v>3</v>
      </c>
      <c r="M17" s="22">
        <v>0</v>
      </c>
      <c r="O17" s="90" t="s">
        <v>34</v>
      </c>
      <c r="P17" s="91">
        <f>SUM(IF($D$7=$O17,F$7,0),IF($D$8=$O17,F$8,0),IF($D$9=$O17,F$9,0),IF($D$10=$O17,F$10,0),IF($D$11=$O17,F$11,0),IF($D$12=$O17,F$12,0),IF($D$13=$O17,F$13,0),IF($D$14=$O17,F$14,0),IF($D$15=$O17,F$15,0),IF($D$16=$O17,F$16,0),IF($D$17=$O17,F$17,0),IF($D$18=$O17,F$18,0),IF($D$19=$O17,F$19,0),IF($D$20=$O17,F$20,0),IF($D$21=$O17,F$21,0),IF($D$22=$O17,F$22,0),IF($D$23=$O17,F$23,0),IF($D$24=$O17,F$24,0),IF($D$25=$O17,F$25,0),IF($D$26=$O17,F$26,0),IF($D$27=$O17,F$27,0),IF($D$28=$O17,F$28,0),IF($D$29=$O17,F$29,0),IF($D$30=$O17,F$30,0))</f>
        <v>0</v>
      </c>
      <c r="Q17" s="144">
        <f t="shared" ref="Q17:W22" si="7">SUM(IF($D$7=$O17,G$7,0),IF($D$8=$O17,G$8,0),IF($D$9=$O17,G$9,0),IF($D$10=$O17,G$10,0),IF($D$11=$O17,G$11,0),IF($D$12=$O17,G$12,0),IF($D$13=$O17,G$13,0),IF($D$14=$O17,G$14,0),IF($D$15=$O17,G$15,0),IF($D$16=$O17,G$16,0),IF($D$17=$O17,G$17,0),IF($D$18=$O17,G$18,0),IF($D$19=$O17,G$19,0),IF($D$20=$O17,G$20,0),IF($D$21=$O17,G$21,0),IF($D$22=$O17,G$22,0),IF($D$23=$O17,G$23,0),IF($D$24=$O17,G$24,0),IF($D$25=$O17,G$25,0),IF($D$26=$O17,G$26,0),IF($D$27=$O17,G$27,0),IF($D$28=$O17,G$28,0),IF($D$29=$O17,G$29,0),IF($D$30=$O17,G$30,0))</f>
        <v>0</v>
      </c>
      <c r="R17" s="145">
        <f t="shared" si="7"/>
        <v>0</v>
      </c>
      <c r="S17" s="145">
        <f t="shared" si="7"/>
        <v>0</v>
      </c>
      <c r="T17" s="145">
        <f t="shared" si="7"/>
        <v>0</v>
      </c>
      <c r="U17" s="145">
        <f t="shared" si="7"/>
        <v>0</v>
      </c>
      <c r="V17" s="145">
        <f t="shared" si="7"/>
        <v>0</v>
      </c>
      <c r="W17" s="146">
        <f t="shared" si="7"/>
        <v>0</v>
      </c>
    </row>
    <row r="18" spans="2:23" ht="20" customHeight="1" thickBot="1">
      <c r="B18" s="342"/>
      <c r="C18" s="184" t="s">
        <v>94</v>
      </c>
      <c r="D18" s="223" t="s">
        <v>37</v>
      </c>
      <c r="E18" s="216" t="s">
        <v>6</v>
      </c>
      <c r="F18" s="190">
        <v>5</v>
      </c>
      <c r="G18" s="33">
        <v>5</v>
      </c>
      <c r="H18" s="34">
        <v>5</v>
      </c>
      <c r="I18" s="34">
        <v>5</v>
      </c>
      <c r="J18" s="34">
        <v>5</v>
      </c>
      <c r="K18" s="34">
        <v>2</v>
      </c>
      <c r="L18" s="34">
        <v>4</v>
      </c>
      <c r="M18" s="35"/>
      <c r="O18" s="86" t="s">
        <v>35</v>
      </c>
      <c r="P18" s="87">
        <f t="shared" ref="P18:P22" si="8">SUM(IF($D$7=$O18,F$7,0),IF($D$8=$O18,F$8,0),IF($D$9=$O18,F$9,0),IF($D$10=$O18,F$10,0),IF($D$11=$O18,F$11,0),IF($D$12=$O18,F$12,0),IF($D$13=$O18,F$13,0),IF($D$14=$O18,F$14,0),IF($D$15=$O18,F$15,0),IF($D$16=$O18,F$16,0),IF($D$17=$O18,F$17,0),IF($D$18=$O18,F$18,0),IF($D$19=$O18,F$19,0),IF($D$20=$O18,F$20,0),IF($D$21=$O18,F$21,0),IF($D$22=$O18,F$22,0),IF($D$23=$O18,F$23,0),IF($D$24=$O18,F$24,0),IF($D$25=$O18,F$25,0),IF($D$26=$O18,F$26,0),IF($D$27=$O18,F$27,0),IF($D$28=$O18,F$28,0),IF($D$29=$O18,F$29,0),IF($D$30=$O18,F$30,0))</f>
        <v>10</v>
      </c>
      <c r="Q18" s="147">
        <f t="shared" si="7"/>
        <v>10</v>
      </c>
      <c r="R18" s="148">
        <f t="shared" si="7"/>
        <v>10</v>
      </c>
      <c r="S18" s="148">
        <f t="shared" si="7"/>
        <v>10</v>
      </c>
      <c r="T18" s="148">
        <f t="shared" si="7"/>
        <v>10</v>
      </c>
      <c r="U18" s="148">
        <f t="shared" si="7"/>
        <v>5</v>
      </c>
      <c r="V18" s="148">
        <f t="shared" si="7"/>
        <v>0</v>
      </c>
      <c r="W18" s="149">
        <f t="shared" si="7"/>
        <v>0</v>
      </c>
    </row>
    <row r="19" spans="2:23" ht="20" customHeight="1" thickTop="1">
      <c r="B19" s="339" t="s">
        <v>124</v>
      </c>
      <c r="C19" s="188" t="s">
        <v>132</v>
      </c>
      <c r="D19" s="239" t="s">
        <v>35</v>
      </c>
      <c r="E19" s="240" t="s">
        <v>6</v>
      </c>
      <c r="F19" s="199">
        <v>10</v>
      </c>
      <c r="G19" s="23">
        <v>10</v>
      </c>
      <c r="H19" s="24">
        <v>10</v>
      </c>
      <c r="I19" s="24">
        <v>10</v>
      </c>
      <c r="J19" s="24">
        <v>10</v>
      </c>
      <c r="K19" s="24">
        <v>5</v>
      </c>
      <c r="L19" s="24"/>
      <c r="M19" s="25"/>
      <c r="O19" s="88" t="s">
        <v>36</v>
      </c>
      <c r="P19" s="89">
        <f t="shared" si="8"/>
        <v>9</v>
      </c>
      <c r="Q19" s="150">
        <f t="shared" si="7"/>
        <v>9</v>
      </c>
      <c r="R19" s="151">
        <f t="shared" si="7"/>
        <v>9</v>
      </c>
      <c r="S19" s="151">
        <f t="shared" si="7"/>
        <v>9</v>
      </c>
      <c r="T19" s="151">
        <f t="shared" si="7"/>
        <v>9</v>
      </c>
      <c r="U19" s="151">
        <f t="shared" si="7"/>
        <v>9</v>
      </c>
      <c r="V19" s="151">
        <f t="shared" si="7"/>
        <v>0</v>
      </c>
      <c r="W19" s="152">
        <f t="shared" si="7"/>
        <v>0</v>
      </c>
    </row>
    <row r="20" spans="2:23" ht="20" customHeight="1" thickBot="1">
      <c r="B20" s="339"/>
      <c r="C20" s="241" t="s">
        <v>94</v>
      </c>
      <c r="D20" s="242" t="s">
        <v>36</v>
      </c>
      <c r="E20" s="243" t="s">
        <v>6</v>
      </c>
      <c r="F20" s="244">
        <v>5</v>
      </c>
      <c r="G20" s="245">
        <v>5</v>
      </c>
      <c r="H20" s="246">
        <v>5</v>
      </c>
      <c r="I20" s="246">
        <v>5</v>
      </c>
      <c r="J20" s="246">
        <v>5</v>
      </c>
      <c r="K20" s="246">
        <v>5</v>
      </c>
      <c r="L20" s="246"/>
      <c r="M20" s="276"/>
      <c r="O20" s="92" t="s">
        <v>43</v>
      </c>
      <c r="P20" s="93">
        <f t="shared" si="8"/>
        <v>66</v>
      </c>
      <c r="Q20" s="153">
        <f t="shared" si="7"/>
        <v>60</v>
      </c>
      <c r="R20" s="154">
        <f t="shared" si="7"/>
        <v>54</v>
      </c>
      <c r="S20" s="154">
        <f t="shared" si="7"/>
        <v>34</v>
      </c>
      <c r="T20" s="154">
        <f t="shared" si="7"/>
        <v>37</v>
      </c>
      <c r="U20" s="154">
        <f t="shared" si="7"/>
        <v>20</v>
      </c>
      <c r="V20" s="154">
        <f t="shared" si="7"/>
        <v>3</v>
      </c>
      <c r="W20" s="155">
        <f t="shared" si="7"/>
        <v>0</v>
      </c>
    </row>
    <row r="21" spans="2:23" ht="20" customHeight="1" thickTop="1">
      <c r="B21" s="375" t="s">
        <v>128</v>
      </c>
      <c r="C21" s="188" t="s">
        <v>116</v>
      </c>
      <c r="D21" s="239" t="s">
        <v>43</v>
      </c>
      <c r="E21" s="240" t="s">
        <v>6</v>
      </c>
      <c r="F21" s="199">
        <v>15</v>
      </c>
      <c r="G21" s="23">
        <v>11</v>
      </c>
      <c r="H21" s="24">
        <v>11</v>
      </c>
      <c r="I21" s="24">
        <v>7</v>
      </c>
      <c r="J21" s="24">
        <v>7</v>
      </c>
      <c r="K21" s="24">
        <v>3</v>
      </c>
      <c r="L21" s="24"/>
      <c r="M21" s="25"/>
      <c r="O21" s="95" t="s">
        <v>37</v>
      </c>
      <c r="P21" s="96">
        <f t="shared" si="8"/>
        <v>34</v>
      </c>
      <c r="Q21" s="156">
        <f t="shared" si="7"/>
        <v>36</v>
      </c>
      <c r="R21" s="157">
        <f t="shared" si="7"/>
        <v>27</v>
      </c>
      <c r="S21" s="157">
        <f t="shared" si="7"/>
        <v>29</v>
      </c>
      <c r="T21" s="157">
        <f t="shared" si="7"/>
        <v>26</v>
      </c>
      <c r="U21" s="157">
        <f t="shared" si="7"/>
        <v>22</v>
      </c>
      <c r="V21" s="157">
        <f t="shared" si="7"/>
        <v>16</v>
      </c>
      <c r="W21" s="158">
        <f t="shared" si="7"/>
        <v>0</v>
      </c>
    </row>
    <row r="22" spans="2:23" ht="30" customHeight="1" thickBot="1">
      <c r="B22" s="342"/>
      <c r="C22" s="241" t="s">
        <v>94</v>
      </c>
      <c r="D22" s="242" t="s">
        <v>43</v>
      </c>
      <c r="E22" s="243" t="s">
        <v>6</v>
      </c>
      <c r="F22" s="244">
        <v>10</v>
      </c>
      <c r="G22" s="245">
        <v>10</v>
      </c>
      <c r="H22" s="246">
        <v>10</v>
      </c>
      <c r="I22" s="246">
        <v>10</v>
      </c>
      <c r="J22" s="246">
        <v>10</v>
      </c>
      <c r="K22" s="246">
        <v>5</v>
      </c>
      <c r="L22" s="246"/>
      <c r="M22" s="276"/>
      <c r="O22" s="97" t="s">
        <v>42</v>
      </c>
      <c r="P22" s="98">
        <f t="shared" si="8"/>
        <v>0</v>
      </c>
      <c r="Q22" s="159">
        <f t="shared" si="7"/>
        <v>0</v>
      </c>
      <c r="R22" s="160">
        <f t="shared" si="7"/>
        <v>0</v>
      </c>
      <c r="S22" s="160">
        <f t="shared" si="7"/>
        <v>0</v>
      </c>
      <c r="T22" s="160">
        <f t="shared" si="7"/>
        <v>0</v>
      </c>
      <c r="U22" s="160">
        <f t="shared" si="7"/>
        <v>0</v>
      </c>
      <c r="V22" s="160">
        <f t="shared" si="7"/>
        <v>0</v>
      </c>
      <c r="W22" s="161">
        <f t="shared" si="7"/>
        <v>0</v>
      </c>
    </row>
    <row r="23" spans="2:23" ht="21.75" customHeight="1" thickTop="1">
      <c r="B23" s="339" t="s">
        <v>147</v>
      </c>
      <c r="C23" s="185" t="s">
        <v>132</v>
      </c>
      <c r="D23" s="204" t="s">
        <v>36</v>
      </c>
      <c r="E23" s="205" t="s">
        <v>6</v>
      </c>
      <c r="F23" s="191">
        <v>4</v>
      </c>
      <c r="G23" s="192">
        <v>4</v>
      </c>
      <c r="H23" s="193">
        <v>4</v>
      </c>
      <c r="I23" s="193">
        <v>4</v>
      </c>
      <c r="J23" s="193">
        <v>4</v>
      </c>
      <c r="K23" s="193">
        <v>4</v>
      </c>
      <c r="L23" s="193">
        <v>0</v>
      </c>
      <c r="M23" s="194">
        <v>0</v>
      </c>
    </row>
    <row r="24" spans="2:23" ht="31.5" customHeight="1" thickBot="1">
      <c r="B24" s="342"/>
      <c r="C24" s="184" t="s">
        <v>94</v>
      </c>
      <c r="D24" s="223" t="s">
        <v>37</v>
      </c>
      <c r="E24" s="216" t="s">
        <v>6</v>
      </c>
      <c r="F24" s="190">
        <v>4</v>
      </c>
      <c r="G24" s="33">
        <v>4</v>
      </c>
      <c r="H24" s="34">
        <v>4</v>
      </c>
      <c r="I24" s="34">
        <v>4</v>
      </c>
      <c r="J24" s="34">
        <v>4</v>
      </c>
      <c r="K24" s="34">
        <v>4</v>
      </c>
      <c r="L24" s="34">
        <v>0</v>
      </c>
      <c r="M24" s="35">
        <v>0</v>
      </c>
    </row>
    <row r="25" spans="2:23" ht="20" customHeight="1" thickTop="1">
      <c r="B25" s="281"/>
      <c r="C25" s="185"/>
      <c r="D25" s="204"/>
      <c r="E25" s="205"/>
      <c r="F25" s="191"/>
      <c r="G25" s="192"/>
      <c r="H25" s="193"/>
      <c r="I25" s="193"/>
      <c r="J25" s="193"/>
      <c r="K25" s="193"/>
      <c r="L25" s="193"/>
      <c r="M25" s="194"/>
    </row>
    <row r="26" spans="2:23" ht="20" customHeight="1">
      <c r="B26" s="163"/>
      <c r="C26" s="72"/>
      <c r="D26" s="118"/>
      <c r="E26" s="67"/>
      <c r="F26" s="64"/>
      <c r="G26" s="20"/>
      <c r="H26" s="21"/>
      <c r="I26" s="21"/>
      <c r="J26" s="21"/>
      <c r="K26" s="21"/>
      <c r="L26" s="21"/>
      <c r="M26" s="22"/>
    </row>
    <row r="27" spans="2:23" ht="20" customHeight="1">
      <c r="B27" s="163"/>
      <c r="C27" s="72"/>
      <c r="D27" s="118"/>
      <c r="E27" s="67"/>
      <c r="F27" s="64"/>
      <c r="G27" s="20"/>
      <c r="H27" s="21"/>
      <c r="I27" s="21"/>
      <c r="J27" s="21"/>
      <c r="K27" s="21"/>
      <c r="L27" s="21"/>
      <c r="M27" s="22"/>
    </row>
    <row r="28" spans="2:23" ht="20" customHeight="1">
      <c r="B28" s="163"/>
      <c r="C28" s="72"/>
      <c r="D28" s="118"/>
      <c r="E28" s="67"/>
      <c r="F28" s="64"/>
      <c r="G28" s="20"/>
      <c r="H28" s="21"/>
      <c r="I28" s="21"/>
      <c r="J28" s="21"/>
      <c r="K28" s="21"/>
      <c r="L28" s="21"/>
      <c r="M28" s="22"/>
    </row>
    <row r="29" spans="2:23" ht="20" customHeight="1">
      <c r="B29" s="163"/>
      <c r="C29" s="72"/>
      <c r="D29" s="118"/>
      <c r="E29" s="67"/>
      <c r="F29" s="64"/>
      <c r="G29" s="20"/>
      <c r="H29" s="21"/>
      <c r="I29" s="21"/>
      <c r="J29" s="21"/>
      <c r="K29" s="21"/>
      <c r="L29" s="21"/>
      <c r="M29" s="22"/>
    </row>
    <row r="30" spans="2:23" ht="20" customHeight="1" thickBot="1">
      <c r="B30" s="162"/>
      <c r="C30" s="73"/>
      <c r="D30" s="119"/>
      <c r="E30" s="68"/>
      <c r="F30" s="65"/>
      <c r="G30" s="49"/>
      <c r="H30" s="50"/>
      <c r="I30" s="50"/>
      <c r="J30" s="50"/>
      <c r="K30" s="50"/>
      <c r="L30" s="50"/>
      <c r="M30" s="51"/>
    </row>
    <row r="31" spans="2:23" ht="20" customHeight="1">
      <c r="B31" s="60"/>
      <c r="C31" s="60"/>
      <c r="D31" s="70"/>
      <c r="E31" s="60"/>
      <c r="F31" s="59" t="str">
        <f t="shared" ref="F31:M31" si="9">IF(SUM(F7:F30)=F6,"",IF(SUM(F7:F30)=0,"","ERR"))</f>
        <v/>
      </c>
      <c r="G31" s="59" t="str">
        <f t="shared" si="9"/>
        <v/>
      </c>
      <c r="H31" s="59" t="str">
        <f t="shared" si="9"/>
        <v/>
      </c>
      <c r="I31" s="59" t="str">
        <f t="shared" si="9"/>
        <v/>
      </c>
      <c r="J31" s="59" t="str">
        <f t="shared" si="9"/>
        <v/>
      </c>
      <c r="K31" s="59" t="str">
        <f t="shared" si="9"/>
        <v/>
      </c>
      <c r="L31" s="59" t="str">
        <f t="shared" si="9"/>
        <v/>
      </c>
      <c r="M31" s="59" t="str">
        <f t="shared" si="9"/>
        <v/>
      </c>
    </row>
    <row r="32" spans="2:23" ht="20" customHeight="1">
      <c r="G32"/>
    </row>
  </sheetData>
  <mergeCells count="22">
    <mergeCell ref="D3:D4"/>
    <mergeCell ref="E3:E4"/>
    <mergeCell ref="G3:M3"/>
    <mergeCell ref="B5:E5"/>
    <mergeCell ref="S13:S14"/>
    <mergeCell ref="B6:E6"/>
    <mergeCell ref="B3:B4"/>
    <mergeCell ref="C3:C4"/>
    <mergeCell ref="W13:W14"/>
    <mergeCell ref="P13:P14"/>
    <mergeCell ref="R13:R14"/>
    <mergeCell ref="Q13:Q14"/>
    <mergeCell ref="B9:B11"/>
    <mergeCell ref="B12:B15"/>
    <mergeCell ref="B23:B24"/>
    <mergeCell ref="T13:T14"/>
    <mergeCell ref="U13:U14"/>
    <mergeCell ref="V13:V14"/>
    <mergeCell ref="B7:B8"/>
    <mergeCell ref="B16:B18"/>
    <mergeCell ref="B19:B20"/>
    <mergeCell ref="B21:B22"/>
  </mergeCells>
  <conditionalFormatting sqref="Q17:W22">
    <cfRule type="expression" dxfId="11" priority="3">
      <formula>Q$13="S"</formula>
    </cfRule>
    <cfRule type="expression" dxfId="10" priority="4">
      <formula>Q$13&lt;TODAY()</formula>
    </cfRule>
  </conditionalFormatting>
  <conditionalFormatting sqref="G7:M30">
    <cfRule type="expression" dxfId="9" priority="1">
      <formula>G$2="S"</formula>
    </cfRule>
    <cfRule type="expression" dxfId="8" priority="2">
      <formula>G$4&lt;TODAY()</formula>
    </cfRule>
  </conditionalFormatting>
  <dataValidations count="1">
    <dataValidation type="whole" allowBlank="1" showInputMessage="1" showErrorMessage="1" sqref="F7:M30">
      <formula1>0</formula1>
      <formula2>89</formula2>
    </dataValidation>
  </dataValidations>
  <pageMargins left="0.75" right="0.75" top="1" bottom="1" header="0.5" footer="0.5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UNEXPECTED Value" error="The expected values are listed on sheet Validation.">
          <x14:formula1>
            <xm:f>Check!$D$2:$D$10</xm:f>
          </x14:formula1>
          <xm:sqref>E7:E30</xm:sqref>
        </x14:dataValidation>
        <x14:dataValidation type="list" errorStyle="warning" allowBlank="1" showInputMessage="1" showErrorMessage="1" errorTitle="UNEXPECTED Value" error="The expected values are listed on sheet Validation.">
          <x14:formula1>
            <xm:f>Check!$C$2:$C$7</xm:f>
          </x14:formula1>
          <xm:sqref>D7:D30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2"/>
  <sheetViews>
    <sheetView topLeftCell="A5" workbookViewId="0">
      <selection activeCell="O30" sqref="O30"/>
    </sheetView>
  </sheetViews>
  <sheetFormatPr baseColWidth="10" defaultColWidth="9.1640625" defaultRowHeight="20" customHeight="1" x14ac:dyDescent="0"/>
  <cols>
    <col min="1" max="1" width="2.83203125" style="7" customWidth="1"/>
    <col min="2" max="2" width="23.6640625" style="7" customWidth="1"/>
    <col min="3" max="3" width="45" style="7" bestFit="1" customWidth="1"/>
    <col min="4" max="4" width="12.83203125" style="69" customWidth="1"/>
    <col min="5" max="5" width="12.83203125" style="7" customWidth="1"/>
    <col min="6" max="6" width="7.83203125" style="6" customWidth="1"/>
    <col min="7" max="14" width="5.83203125" style="7" customWidth="1"/>
    <col min="15" max="15" width="12.83203125" style="7" customWidth="1"/>
    <col min="16" max="23" width="4.83203125" style="7" customWidth="1"/>
    <col min="24" max="16384" width="9.1640625" style="7"/>
  </cols>
  <sheetData>
    <row r="1" spans="2:23" ht="15"/>
    <row r="2" spans="2:23" s="44" customFormat="1" ht="20" customHeight="1" thickBot="1">
      <c r="D2" s="69"/>
      <c r="F2" s="115">
        <f>COUNT(F7:F30)+COUNTBLANK(F7:F30)</f>
        <v>24</v>
      </c>
      <c r="G2" s="45" t="str">
        <f t="shared" ref="G2:M2" si="0">CHOOSE(WEEKDAY(G4),"S","M","T","W","R","F","S")</f>
        <v>M</v>
      </c>
      <c r="H2" s="45" t="str">
        <f t="shared" si="0"/>
        <v>T</v>
      </c>
      <c r="I2" s="45" t="str">
        <f t="shared" si="0"/>
        <v>W</v>
      </c>
      <c r="J2" s="45" t="str">
        <f t="shared" si="0"/>
        <v>R</v>
      </c>
      <c r="K2" s="45" t="str">
        <f t="shared" si="0"/>
        <v>F</v>
      </c>
      <c r="L2" s="45" t="str">
        <f t="shared" si="0"/>
        <v>S</v>
      </c>
      <c r="M2" s="45" t="str">
        <f t="shared" si="0"/>
        <v>S</v>
      </c>
    </row>
    <row r="3" spans="2:23" ht="20" customHeight="1">
      <c r="B3" s="347" t="s">
        <v>28</v>
      </c>
      <c r="C3" s="355" t="s">
        <v>29</v>
      </c>
      <c r="D3" s="345" t="s">
        <v>33</v>
      </c>
      <c r="E3" s="357" t="s">
        <v>30</v>
      </c>
      <c r="F3" s="116">
        <v>7</v>
      </c>
      <c r="G3" s="359" t="s">
        <v>31</v>
      </c>
      <c r="H3" s="360"/>
      <c r="I3" s="360"/>
      <c r="J3" s="360"/>
      <c r="K3" s="360"/>
      <c r="L3" s="360"/>
      <c r="M3" s="361"/>
    </row>
    <row r="4" spans="2:23" ht="60" customHeight="1" thickBot="1">
      <c r="B4" s="348"/>
      <c r="C4" s="356"/>
      <c r="D4" s="346"/>
      <c r="E4" s="358"/>
      <c r="F4" s="52">
        <v>7</v>
      </c>
      <c r="G4" s="46">
        <v>41036</v>
      </c>
      <c r="H4" s="47">
        <f t="shared" ref="H4:M4" si="1">G4+1</f>
        <v>41037</v>
      </c>
      <c r="I4" s="47">
        <f t="shared" si="1"/>
        <v>41038</v>
      </c>
      <c r="J4" s="47">
        <f t="shared" si="1"/>
        <v>41039</v>
      </c>
      <c r="K4" s="47">
        <f t="shared" si="1"/>
        <v>41040</v>
      </c>
      <c r="L4" s="47">
        <f t="shared" si="1"/>
        <v>41041</v>
      </c>
      <c r="M4" s="48">
        <f t="shared" si="1"/>
        <v>41042</v>
      </c>
    </row>
    <row r="5" spans="2:23" ht="20" customHeight="1">
      <c r="B5" s="362" t="s">
        <v>32</v>
      </c>
      <c r="C5" s="363"/>
      <c r="D5" s="363"/>
      <c r="E5" s="364"/>
      <c r="F5" s="61">
        <f>F6</f>
        <v>151</v>
      </c>
      <c r="G5" s="53">
        <f t="shared" ref="G5:M5" si="2">MAX(0,F5-$F$5/$F$3)</f>
        <v>129.42857142857142</v>
      </c>
      <c r="H5" s="54">
        <f t="shared" si="2"/>
        <v>107.85714285714285</v>
      </c>
      <c r="I5" s="54">
        <f t="shared" si="2"/>
        <v>86.285714285714278</v>
      </c>
      <c r="J5" s="54">
        <f t="shared" si="2"/>
        <v>64.714285714285708</v>
      </c>
      <c r="K5" s="54">
        <f t="shared" si="2"/>
        <v>43.142857142857139</v>
      </c>
      <c r="L5" s="54">
        <f t="shared" si="2"/>
        <v>21.571428571428566</v>
      </c>
      <c r="M5" s="55">
        <f t="shared" si="2"/>
        <v>0</v>
      </c>
    </row>
    <row r="6" spans="2:23" ht="20" customHeight="1" thickBot="1">
      <c r="B6" s="365" t="s">
        <v>24</v>
      </c>
      <c r="C6" s="366"/>
      <c r="D6" s="366"/>
      <c r="E6" s="367"/>
      <c r="F6" s="62">
        <f>SUM(F7:F30)</f>
        <v>151</v>
      </c>
      <c r="G6" s="56">
        <f t="shared" ref="G6:M6" si="3">IF(COUNTBLANK(G7:G30)=$F$2,F6,SUM(G7:G30))</f>
        <v>139</v>
      </c>
      <c r="H6" s="57">
        <f t="shared" si="3"/>
        <v>85</v>
      </c>
      <c r="I6" s="57">
        <f t="shared" si="3"/>
        <v>72</v>
      </c>
      <c r="J6" s="57">
        <f t="shared" si="3"/>
        <v>62</v>
      </c>
      <c r="K6" s="57">
        <f t="shared" si="3"/>
        <v>58</v>
      </c>
      <c r="L6" s="57">
        <f t="shared" si="3"/>
        <v>14</v>
      </c>
      <c r="M6" s="58">
        <f t="shared" si="3"/>
        <v>14</v>
      </c>
    </row>
    <row r="7" spans="2:23" ht="37.5" customHeight="1">
      <c r="B7" s="341" t="s">
        <v>127</v>
      </c>
      <c r="C7" s="297" t="s">
        <v>140</v>
      </c>
      <c r="D7" s="117" t="s">
        <v>36</v>
      </c>
      <c r="E7" s="66" t="s">
        <v>6</v>
      </c>
      <c r="F7" s="63">
        <v>2</v>
      </c>
      <c r="G7" s="17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9">
        <v>0</v>
      </c>
    </row>
    <row r="8" spans="2:23" ht="20" customHeight="1">
      <c r="B8" s="339"/>
      <c r="C8" s="183" t="s">
        <v>141</v>
      </c>
      <c r="D8" s="259" t="s">
        <v>37</v>
      </c>
      <c r="E8" s="203" t="s">
        <v>6</v>
      </c>
      <c r="F8" s="189">
        <v>4</v>
      </c>
      <c r="G8" s="170">
        <v>4</v>
      </c>
      <c r="H8" s="171">
        <v>2</v>
      </c>
      <c r="I8" s="171">
        <v>4</v>
      </c>
      <c r="J8" s="171">
        <v>4</v>
      </c>
      <c r="K8" s="171">
        <v>4</v>
      </c>
      <c r="L8" s="171">
        <v>0</v>
      </c>
      <c r="M8" s="172">
        <v>0</v>
      </c>
      <c r="N8" s="311"/>
    </row>
    <row r="9" spans="2:23" ht="4.5" customHeight="1" thickBot="1">
      <c r="B9" s="377"/>
      <c r="C9" s="241"/>
      <c r="D9" s="242"/>
      <c r="E9" s="243"/>
      <c r="F9" s="244"/>
      <c r="G9" s="245"/>
      <c r="H9" s="246"/>
      <c r="I9" s="246"/>
      <c r="J9" s="246"/>
      <c r="K9" s="246"/>
      <c r="L9" s="246"/>
      <c r="M9" s="276"/>
    </row>
    <row r="10" spans="2:23" ht="60.75" hidden="1" customHeight="1" thickTop="1" thickBot="1">
      <c r="B10" s="301"/>
      <c r="C10" s="309"/>
      <c r="D10" s="291"/>
      <c r="E10" s="292"/>
      <c r="F10" s="293"/>
      <c r="G10" s="294"/>
      <c r="H10" s="295"/>
      <c r="I10" s="295"/>
      <c r="J10" s="295"/>
      <c r="K10" s="295"/>
      <c r="L10" s="295"/>
      <c r="M10" s="296"/>
    </row>
    <row r="11" spans="2:23" ht="20" customHeight="1" thickTop="1">
      <c r="B11" s="339" t="s">
        <v>169</v>
      </c>
      <c r="C11" s="185" t="s">
        <v>156</v>
      </c>
      <c r="D11" s="204" t="s">
        <v>37</v>
      </c>
      <c r="E11" s="205" t="s">
        <v>54</v>
      </c>
      <c r="F11" s="191">
        <v>10</v>
      </c>
      <c r="G11" s="192">
        <v>10</v>
      </c>
      <c r="H11" s="193">
        <v>2</v>
      </c>
      <c r="I11" s="193">
        <v>1</v>
      </c>
      <c r="J11" s="193">
        <v>1</v>
      </c>
      <c r="K11" s="193">
        <v>1</v>
      </c>
      <c r="L11" s="193">
        <v>0</v>
      </c>
      <c r="M11" s="194">
        <v>0</v>
      </c>
    </row>
    <row r="12" spans="2:23" ht="20" customHeight="1" thickBot="1">
      <c r="B12" s="339"/>
      <c r="C12" s="183" t="s">
        <v>157</v>
      </c>
      <c r="D12" s="259" t="s">
        <v>37</v>
      </c>
      <c r="E12" s="203" t="s">
        <v>54</v>
      </c>
      <c r="F12" s="189">
        <v>10</v>
      </c>
      <c r="G12" s="170">
        <v>10</v>
      </c>
      <c r="H12" s="171">
        <v>5</v>
      </c>
      <c r="I12" s="171">
        <v>1</v>
      </c>
      <c r="J12" s="171">
        <v>1</v>
      </c>
      <c r="K12" s="171">
        <v>1</v>
      </c>
      <c r="L12" s="171">
        <v>0</v>
      </c>
      <c r="M12" s="172">
        <v>0</v>
      </c>
      <c r="O12" s="74"/>
      <c r="P12" s="74"/>
      <c r="Q12" s="75" t="str">
        <f>CHOOSE(WEEKDAY(Q13),"S","M","T","W","R","F","S")</f>
        <v>M</v>
      </c>
      <c r="R12" s="75" t="str">
        <f t="shared" ref="R12:W12" si="4">CHOOSE(WEEKDAY(R13),"S","M","T","W","R","F","S")</f>
        <v>T</v>
      </c>
      <c r="S12" s="75" t="str">
        <f t="shared" si="4"/>
        <v>W</v>
      </c>
      <c r="T12" s="75" t="str">
        <f t="shared" si="4"/>
        <v>R</v>
      </c>
      <c r="U12" s="75" t="str">
        <f t="shared" si="4"/>
        <v>F</v>
      </c>
      <c r="V12" s="75" t="str">
        <f t="shared" si="4"/>
        <v>S</v>
      </c>
      <c r="W12" s="75" t="str">
        <f t="shared" si="4"/>
        <v>S</v>
      </c>
    </row>
    <row r="13" spans="2:23" ht="45.75" customHeight="1" thickBot="1">
      <c r="B13" s="376"/>
      <c r="C13" s="258" t="s">
        <v>158</v>
      </c>
      <c r="D13" s="242" t="s">
        <v>37</v>
      </c>
      <c r="E13" s="243" t="s">
        <v>54</v>
      </c>
      <c r="F13" s="244">
        <v>10</v>
      </c>
      <c r="G13" s="245">
        <v>10</v>
      </c>
      <c r="H13" s="246">
        <v>5</v>
      </c>
      <c r="I13" s="246">
        <v>1</v>
      </c>
      <c r="J13" s="246">
        <v>1</v>
      </c>
      <c r="K13" s="246">
        <v>1</v>
      </c>
      <c r="L13" s="246">
        <v>0</v>
      </c>
      <c r="M13" s="276">
        <v>0</v>
      </c>
      <c r="O13" s="74"/>
      <c r="P13" s="349" t="s">
        <v>38</v>
      </c>
      <c r="Q13" s="351">
        <f t="shared" ref="Q13:W13" si="5">G4</f>
        <v>41036</v>
      </c>
      <c r="R13" s="353">
        <f t="shared" si="5"/>
        <v>41037</v>
      </c>
      <c r="S13" s="353">
        <f t="shared" si="5"/>
        <v>41038</v>
      </c>
      <c r="T13" s="353">
        <f t="shared" si="5"/>
        <v>41039</v>
      </c>
      <c r="U13" s="353">
        <f t="shared" si="5"/>
        <v>41040</v>
      </c>
      <c r="V13" s="353">
        <f t="shared" si="5"/>
        <v>41041</v>
      </c>
      <c r="W13" s="343">
        <f t="shared" si="5"/>
        <v>41042</v>
      </c>
    </row>
    <row r="14" spans="2:23" ht="65.25" customHeight="1" thickTop="1" thickBot="1">
      <c r="B14" s="163" t="s">
        <v>159</v>
      </c>
      <c r="C14" s="298" t="s">
        <v>160</v>
      </c>
      <c r="D14" s="291" t="s">
        <v>43</v>
      </c>
      <c r="E14" s="292" t="s">
        <v>53</v>
      </c>
      <c r="F14" s="293">
        <v>6</v>
      </c>
      <c r="G14" s="294">
        <v>6</v>
      </c>
      <c r="H14" s="295">
        <v>0</v>
      </c>
      <c r="I14" s="295">
        <v>0</v>
      </c>
      <c r="J14" s="295">
        <v>0</v>
      </c>
      <c r="K14" s="295">
        <v>0</v>
      </c>
      <c r="L14" s="295">
        <v>0</v>
      </c>
      <c r="M14" s="296">
        <v>0</v>
      </c>
      <c r="O14" s="74"/>
      <c r="P14" s="350"/>
      <c r="Q14" s="352"/>
      <c r="R14" s="354"/>
      <c r="S14" s="354"/>
      <c r="T14" s="354"/>
      <c r="U14" s="354"/>
      <c r="V14" s="354"/>
      <c r="W14" s="344"/>
    </row>
    <row r="15" spans="2:23" ht="20" customHeight="1" thickTop="1">
      <c r="B15" s="378" t="s">
        <v>167</v>
      </c>
      <c r="C15" s="185" t="s">
        <v>165</v>
      </c>
      <c r="D15" s="204" t="s">
        <v>43</v>
      </c>
      <c r="E15" s="205" t="s">
        <v>6</v>
      </c>
      <c r="F15" s="191">
        <v>15</v>
      </c>
      <c r="G15" s="192">
        <v>15</v>
      </c>
      <c r="H15" s="193">
        <v>8</v>
      </c>
      <c r="I15" s="193">
        <v>8</v>
      </c>
      <c r="J15" s="193">
        <v>8</v>
      </c>
      <c r="K15" s="193">
        <v>8</v>
      </c>
      <c r="L15" s="193">
        <v>4</v>
      </c>
      <c r="M15" s="194">
        <v>4</v>
      </c>
      <c r="O15" s="76" t="s">
        <v>39</v>
      </c>
      <c r="P15" s="77">
        <f t="shared" ref="P15:W16" si="6">F5</f>
        <v>151</v>
      </c>
      <c r="Q15" s="78">
        <f t="shared" si="6"/>
        <v>129.42857142857142</v>
      </c>
      <c r="R15" s="79">
        <f t="shared" si="6"/>
        <v>107.85714285714285</v>
      </c>
      <c r="S15" s="79">
        <f t="shared" si="6"/>
        <v>86.285714285714278</v>
      </c>
      <c r="T15" s="79">
        <f t="shared" si="6"/>
        <v>64.714285714285708</v>
      </c>
      <c r="U15" s="79">
        <f t="shared" si="6"/>
        <v>43.142857142857139</v>
      </c>
      <c r="V15" s="79">
        <f t="shared" si="6"/>
        <v>21.571428571428566</v>
      </c>
      <c r="W15" s="80">
        <f t="shared" si="6"/>
        <v>0</v>
      </c>
    </row>
    <row r="16" spans="2:23" ht="20" customHeight="1" thickBot="1">
      <c r="B16" s="339"/>
      <c r="C16" s="185" t="s">
        <v>166</v>
      </c>
      <c r="D16" s="259" t="s">
        <v>43</v>
      </c>
      <c r="E16" s="203" t="s">
        <v>5</v>
      </c>
      <c r="F16" s="189">
        <v>15</v>
      </c>
      <c r="G16" s="170">
        <v>15</v>
      </c>
      <c r="H16" s="171">
        <v>10</v>
      </c>
      <c r="I16" s="171">
        <v>10</v>
      </c>
      <c r="J16" s="171">
        <v>10</v>
      </c>
      <c r="K16" s="171">
        <v>10</v>
      </c>
      <c r="L16" s="171">
        <v>4</v>
      </c>
      <c r="M16" s="172">
        <v>4</v>
      </c>
      <c r="O16" s="81" t="s">
        <v>40</v>
      </c>
      <c r="P16" s="82">
        <f t="shared" si="6"/>
        <v>151</v>
      </c>
      <c r="Q16" s="83">
        <f t="shared" si="6"/>
        <v>139</v>
      </c>
      <c r="R16" s="84">
        <f t="shared" si="6"/>
        <v>85</v>
      </c>
      <c r="S16" s="84">
        <f t="shared" si="6"/>
        <v>72</v>
      </c>
      <c r="T16" s="84">
        <f t="shared" si="6"/>
        <v>62</v>
      </c>
      <c r="U16" s="84">
        <f t="shared" si="6"/>
        <v>58</v>
      </c>
      <c r="V16" s="84">
        <f t="shared" si="6"/>
        <v>14</v>
      </c>
      <c r="W16" s="85">
        <f t="shared" si="6"/>
        <v>14</v>
      </c>
    </row>
    <row r="17" spans="2:23" ht="36" customHeight="1" thickBot="1">
      <c r="B17" s="376"/>
      <c r="C17" s="258" t="s">
        <v>181</v>
      </c>
      <c r="D17" s="242" t="s">
        <v>43</v>
      </c>
      <c r="E17" s="243" t="s">
        <v>7</v>
      </c>
      <c r="F17" s="244">
        <v>7</v>
      </c>
      <c r="G17" s="245">
        <v>7</v>
      </c>
      <c r="H17" s="246">
        <v>7</v>
      </c>
      <c r="I17" s="246">
        <v>7</v>
      </c>
      <c r="J17" s="246">
        <v>7</v>
      </c>
      <c r="K17" s="246">
        <v>7</v>
      </c>
      <c r="L17" s="246">
        <v>2</v>
      </c>
      <c r="M17" s="276">
        <v>2</v>
      </c>
      <c r="O17" s="90" t="s">
        <v>34</v>
      </c>
      <c r="P17" s="91">
        <f t="shared" ref="P17:W22" si="7">SUM(IF($D$7=$O17,F$7,0),IF($D$8=$O17,F$8,0),IF($D$9=$O17,F$9,0),IF($D$10=$O17,F$10,0),IF($D$11=$O17,F$11,0),IF($D$12=$O17,F$12,0),IF($D$13=$O17,F$13,0),IF($D$14=$O17,F$14,0),IF($D$15=$O17,F$15,0),IF($D$16=$O17,F$16,0),IF($D$17=$O17,F$17,0),IF($D$18=$O17,F$18,0),IF($D$19=$O17,F$19,0),IF($D$20=$O17,F$20,0),IF($D$21=$O17,F$21,0),IF($D$22=$O17,F$22,0),IF($D$23=$O17,F$23,0),IF($D$24=$O17,F$24,0),IF($D$25=$O17,F$25,0),IF($D$26=$O17,F$26,0),IF($D$27=$O17,F$27,0),IF($D$28=$O17,F$28,0),IF($D$29=$O17,F$29,0),IF($D$30=$O17,F$30,0))</f>
        <v>10</v>
      </c>
      <c r="Q17" s="144">
        <f t="shared" si="7"/>
        <v>10</v>
      </c>
      <c r="R17" s="145">
        <f t="shared" si="7"/>
        <v>10</v>
      </c>
      <c r="S17" s="145">
        <f t="shared" si="7"/>
        <v>10</v>
      </c>
      <c r="T17" s="145">
        <f t="shared" si="7"/>
        <v>10</v>
      </c>
      <c r="U17" s="145">
        <f t="shared" si="7"/>
        <v>10</v>
      </c>
      <c r="V17" s="145">
        <f t="shared" si="7"/>
        <v>0</v>
      </c>
      <c r="W17" s="146">
        <f t="shared" si="7"/>
        <v>0</v>
      </c>
    </row>
    <row r="18" spans="2:23" ht="38.25" customHeight="1" thickTop="1">
      <c r="B18" s="299" t="s">
        <v>161</v>
      </c>
      <c r="C18" s="188" t="s">
        <v>162</v>
      </c>
      <c r="D18" s="239" t="s">
        <v>34</v>
      </c>
      <c r="E18" s="240" t="s">
        <v>58</v>
      </c>
      <c r="F18" s="199">
        <v>5</v>
      </c>
      <c r="G18" s="23">
        <v>5</v>
      </c>
      <c r="H18" s="24">
        <v>5</v>
      </c>
      <c r="I18" s="24">
        <v>5</v>
      </c>
      <c r="J18" s="24">
        <v>5</v>
      </c>
      <c r="K18" s="24">
        <v>5</v>
      </c>
      <c r="L18" s="24">
        <v>0</v>
      </c>
      <c r="M18" s="25">
        <v>0</v>
      </c>
      <c r="O18" s="86" t="s">
        <v>35</v>
      </c>
      <c r="P18" s="87">
        <f t="shared" si="7"/>
        <v>0</v>
      </c>
      <c r="Q18" s="147">
        <f t="shared" si="7"/>
        <v>0</v>
      </c>
      <c r="R18" s="148">
        <f t="shared" si="7"/>
        <v>0</v>
      </c>
      <c r="S18" s="148">
        <f t="shared" si="7"/>
        <v>0</v>
      </c>
      <c r="T18" s="148">
        <f t="shared" si="7"/>
        <v>0</v>
      </c>
      <c r="U18" s="148">
        <f t="shared" si="7"/>
        <v>0</v>
      </c>
      <c r="V18" s="148">
        <f t="shared" si="7"/>
        <v>0</v>
      </c>
      <c r="W18" s="149">
        <f t="shared" si="7"/>
        <v>0</v>
      </c>
    </row>
    <row r="19" spans="2:23" ht="36.75" customHeight="1" thickBot="1">
      <c r="B19" s="290" t="s">
        <v>163</v>
      </c>
      <c r="C19" s="258" t="s">
        <v>164</v>
      </c>
      <c r="D19" s="242" t="s">
        <v>34</v>
      </c>
      <c r="E19" s="243" t="s">
        <v>54</v>
      </c>
      <c r="F19" s="244">
        <v>5</v>
      </c>
      <c r="G19" s="245">
        <v>5</v>
      </c>
      <c r="H19" s="246">
        <v>5</v>
      </c>
      <c r="I19" s="246">
        <v>5</v>
      </c>
      <c r="J19" s="246">
        <v>5</v>
      </c>
      <c r="K19" s="246">
        <v>5</v>
      </c>
      <c r="L19" s="246">
        <v>0</v>
      </c>
      <c r="M19" s="276">
        <v>0</v>
      </c>
      <c r="O19" s="88" t="s">
        <v>36</v>
      </c>
      <c r="P19" s="89">
        <f t="shared" si="7"/>
        <v>2</v>
      </c>
      <c r="Q19" s="150">
        <f t="shared" si="7"/>
        <v>0</v>
      </c>
      <c r="R19" s="151">
        <f t="shared" si="7"/>
        <v>0</v>
      </c>
      <c r="S19" s="151">
        <f t="shared" si="7"/>
        <v>0</v>
      </c>
      <c r="T19" s="151">
        <f t="shared" si="7"/>
        <v>0</v>
      </c>
      <c r="U19" s="151">
        <f t="shared" si="7"/>
        <v>0</v>
      </c>
      <c r="V19" s="151">
        <f t="shared" si="7"/>
        <v>0</v>
      </c>
      <c r="W19" s="152">
        <f t="shared" si="7"/>
        <v>0</v>
      </c>
    </row>
    <row r="20" spans="2:23" ht="20" customHeight="1" thickTop="1">
      <c r="B20" s="338" t="s">
        <v>171</v>
      </c>
      <c r="C20" s="274" t="s">
        <v>172</v>
      </c>
      <c r="D20" s="204" t="s">
        <v>37</v>
      </c>
      <c r="E20" s="205" t="s">
        <v>5</v>
      </c>
      <c r="F20" s="191">
        <v>10</v>
      </c>
      <c r="G20" s="192">
        <v>7</v>
      </c>
      <c r="H20" s="193">
        <v>0</v>
      </c>
      <c r="I20" s="193">
        <v>0</v>
      </c>
      <c r="J20" s="193">
        <v>0</v>
      </c>
      <c r="K20" s="193">
        <v>0</v>
      </c>
      <c r="L20" s="193">
        <v>0</v>
      </c>
      <c r="M20" s="194">
        <v>0</v>
      </c>
      <c r="O20" s="92" t="s">
        <v>43</v>
      </c>
      <c r="P20" s="93">
        <f t="shared" si="7"/>
        <v>59</v>
      </c>
      <c r="Q20" s="153">
        <f t="shared" si="7"/>
        <v>55</v>
      </c>
      <c r="R20" s="154">
        <f t="shared" si="7"/>
        <v>37</v>
      </c>
      <c r="S20" s="154">
        <f t="shared" si="7"/>
        <v>37</v>
      </c>
      <c r="T20" s="154">
        <f t="shared" si="7"/>
        <v>37</v>
      </c>
      <c r="U20" s="154">
        <f t="shared" si="7"/>
        <v>37</v>
      </c>
      <c r="V20" s="154">
        <f t="shared" si="7"/>
        <v>10</v>
      </c>
      <c r="W20" s="155">
        <f t="shared" si="7"/>
        <v>10</v>
      </c>
    </row>
    <row r="21" spans="2:23" ht="20" customHeight="1">
      <c r="B21" s="339"/>
      <c r="C21" s="300" t="s">
        <v>173</v>
      </c>
      <c r="D21" s="118" t="s">
        <v>37</v>
      </c>
      <c r="E21" s="67" t="s">
        <v>5</v>
      </c>
      <c r="F21" s="64">
        <v>10</v>
      </c>
      <c r="G21" s="20">
        <v>7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2">
        <v>0</v>
      </c>
      <c r="O21" s="95" t="s">
        <v>37</v>
      </c>
      <c r="P21" s="96">
        <f t="shared" si="7"/>
        <v>68</v>
      </c>
      <c r="Q21" s="156">
        <f t="shared" si="7"/>
        <v>62</v>
      </c>
      <c r="R21" s="157">
        <f t="shared" si="7"/>
        <v>28</v>
      </c>
      <c r="S21" s="157">
        <f t="shared" si="7"/>
        <v>19</v>
      </c>
      <c r="T21" s="157">
        <f t="shared" si="7"/>
        <v>7</v>
      </c>
      <c r="U21" s="157">
        <f t="shared" si="7"/>
        <v>7</v>
      </c>
      <c r="V21" s="157">
        <f t="shared" si="7"/>
        <v>0</v>
      </c>
      <c r="W21" s="158">
        <f t="shared" si="7"/>
        <v>0</v>
      </c>
    </row>
    <row r="22" spans="2:23" ht="5.25" customHeight="1" thickBot="1">
      <c r="B22" s="376"/>
      <c r="C22" s="184"/>
      <c r="D22" s="223"/>
      <c r="E22" s="216"/>
      <c r="F22" s="190"/>
      <c r="G22" s="33"/>
      <c r="H22" s="34"/>
      <c r="I22" s="34"/>
      <c r="J22" s="34"/>
      <c r="K22" s="34"/>
      <c r="L22" s="34"/>
      <c r="M22" s="35"/>
      <c r="O22" s="97" t="s">
        <v>42</v>
      </c>
      <c r="P22" s="98">
        <f t="shared" si="7"/>
        <v>12</v>
      </c>
      <c r="Q22" s="159">
        <f t="shared" si="7"/>
        <v>12</v>
      </c>
      <c r="R22" s="160">
        <f t="shared" si="7"/>
        <v>10</v>
      </c>
      <c r="S22" s="160">
        <f t="shared" si="7"/>
        <v>6</v>
      </c>
      <c r="T22" s="160">
        <f t="shared" si="7"/>
        <v>8</v>
      </c>
      <c r="U22" s="160">
        <f t="shared" si="7"/>
        <v>4</v>
      </c>
      <c r="V22" s="160">
        <f t="shared" si="7"/>
        <v>4</v>
      </c>
      <c r="W22" s="161">
        <f t="shared" si="7"/>
        <v>4</v>
      </c>
    </row>
    <row r="23" spans="2:23" ht="20" customHeight="1" thickTop="1">
      <c r="B23" s="378" t="s">
        <v>174</v>
      </c>
      <c r="C23" s="185" t="s">
        <v>175</v>
      </c>
      <c r="D23" s="204" t="s">
        <v>43</v>
      </c>
      <c r="E23" s="205" t="s">
        <v>5</v>
      </c>
      <c r="F23" s="191">
        <v>8</v>
      </c>
      <c r="G23" s="192">
        <v>6</v>
      </c>
      <c r="H23" s="193">
        <v>6</v>
      </c>
      <c r="I23" s="193">
        <v>6</v>
      </c>
      <c r="J23" s="193">
        <v>6</v>
      </c>
      <c r="K23" s="193">
        <v>6</v>
      </c>
      <c r="L23" s="193">
        <v>0</v>
      </c>
      <c r="M23" s="194">
        <v>0</v>
      </c>
    </row>
    <row r="24" spans="2:23" ht="20" customHeight="1">
      <c r="B24" s="339"/>
      <c r="C24" s="72" t="s">
        <v>176</v>
      </c>
      <c r="D24" s="118" t="s">
        <v>43</v>
      </c>
      <c r="E24" s="67" t="s">
        <v>5</v>
      </c>
      <c r="F24" s="64">
        <v>8</v>
      </c>
      <c r="G24" s="20">
        <v>6</v>
      </c>
      <c r="H24" s="21">
        <v>6</v>
      </c>
      <c r="I24" s="21">
        <v>6</v>
      </c>
      <c r="J24" s="21">
        <v>6</v>
      </c>
      <c r="K24" s="21">
        <v>6</v>
      </c>
      <c r="L24" s="21">
        <v>0</v>
      </c>
      <c r="M24" s="22">
        <v>0</v>
      </c>
    </row>
    <row r="25" spans="2:23" ht="6" customHeight="1" thickBot="1">
      <c r="B25" s="376"/>
      <c r="C25" s="184"/>
      <c r="D25" s="223"/>
      <c r="E25" s="216"/>
      <c r="F25" s="190"/>
      <c r="G25" s="33"/>
      <c r="H25" s="34"/>
      <c r="I25" s="34"/>
      <c r="J25" s="34"/>
      <c r="K25" s="34"/>
      <c r="L25" s="34"/>
      <c r="M25" s="35"/>
    </row>
    <row r="26" spans="2:23" ht="15" customHeight="1" thickTop="1" thickBot="1">
      <c r="B26" s="312" t="s">
        <v>187</v>
      </c>
      <c r="C26" s="302" t="s">
        <v>177</v>
      </c>
      <c r="D26" s="303" t="s">
        <v>42</v>
      </c>
      <c r="E26" s="304" t="s">
        <v>54</v>
      </c>
      <c r="F26" s="305">
        <v>2</v>
      </c>
      <c r="G26" s="306">
        <v>2</v>
      </c>
      <c r="H26" s="307">
        <v>2</v>
      </c>
      <c r="I26" s="307">
        <v>0</v>
      </c>
      <c r="J26" s="307">
        <v>0</v>
      </c>
      <c r="K26" s="307">
        <v>0</v>
      </c>
      <c r="L26" s="307">
        <v>0</v>
      </c>
      <c r="M26" s="308">
        <v>0</v>
      </c>
    </row>
    <row r="27" spans="2:23" ht="20" customHeight="1" thickTop="1">
      <c r="B27" s="163" t="s">
        <v>182</v>
      </c>
      <c r="C27" s="185" t="s">
        <v>184</v>
      </c>
      <c r="D27" s="204" t="s">
        <v>37</v>
      </c>
      <c r="E27" s="205" t="s">
        <v>57</v>
      </c>
      <c r="F27" s="191">
        <v>7</v>
      </c>
      <c r="G27" s="192">
        <v>7</v>
      </c>
      <c r="H27" s="193">
        <v>7</v>
      </c>
      <c r="I27" s="193">
        <v>6</v>
      </c>
      <c r="J27" s="193">
        <v>0</v>
      </c>
      <c r="K27" s="193">
        <v>0</v>
      </c>
      <c r="L27" s="193">
        <v>0</v>
      </c>
      <c r="M27" s="194">
        <v>0</v>
      </c>
    </row>
    <row r="28" spans="2:23" ht="20" customHeight="1">
      <c r="B28" s="163" t="s">
        <v>183</v>
      </c>
      <c r="C28" s="72" t="s">
        <v>184</v>
      </c>
      <c r="D28" s="118" t="s">
        <v>37</v>
      </c>
      <c r="E28" s="67" t="s">
        <v>57</v>
      </c>
      <c r="F28" s="64">
        <v>7</v>
      </c>
      <c r="G28" s="20">
        <v>7</v>
      </c>
      <c r="H28" s="21">
        <v>7</v>
      </c>
      <c r="I28" s="21">
        <v>6</v>
      </c>
      <c r="J28" s="21">
        <v>0</v>
      </c>
      <c r="K28" s="21">
        <v>0</v>
      </c>
      <c r="L28" s="21">
        <v>0</v>
      </c>
      <c r="M28" s="22">
        <v>0</v>
      </c>
    </row>
    <row r="29" spans="2:23" ht="20" customHeight="1">
      <c r="B29" s="163" t="s">
        <v>185</v>
      </c>
      <c r="C29" s="72" t="s">
        <v>186</v>
      </c>
      <c r="D29" s="118" t="s">
        <v>42</v>
      </c>
      <c r="E29" s="67" t="s">
        <v>56</v>
      </c>
      <c r="F29" s="64">
        <v>10</v>
      </c>
      <c r="G29" s="20">
        <v>10</v>
      </c>
      <c r="H29" s="21">
        <v>8</v>
      </c>
      <c r="I29" s="21">
        <v>6</v>
      </c>
      <c r="J29" s="21">
        <v>8</v>
      </c>
      <c r="K29" s="21">
        <v>4</v>
      </c>
      <c r="L29" s="21">
        <v>4</v>
      </c>
      <c r="M29" s="22">
        <v>4</v>
      </c>
    </row>
    <row r="30" spans="2:23" ht="20" customHeight="1" thickBot="1">
      <c r="B30" s="162"/>
      <c r="C30" s="73"/>
      <c r="D30" s="119"/>
      <c r="E30" s="68"/>
      <c r="F30" s="65"/>
      <c r="G30" s="49"/>
      <c r="H30" s="50"/>
      <c r="I30" s="50"/>
      <c r="J30" s="50"/>
      <c r="K30" s="50"/>
      <c r="L30" s="50"/>
      <c r="M30" s="51"/>
    </row>
    <row r="31" spans="2:23" ht="20" customHeight="1">
      <c r="B31" s="60"/>
      <c r="C31" s="60"/>
      <c r="D31" s="70"/>
      <c r="E31" s="60"/>
      <c r="F31" s="59" t="str">
        <f t="shared" ref="F31:M31" si="8">IF(SUM(F7:F30)=F6,"",IF(SUM(F7:F30)=0,"","ERR"))</f>
        <v/>
      </c>
      <c r="G31" s="59" t="str">
        <f t="shared" si="8"/>
        <v/>
      </c>
      <c r="H31" s="59" t="str">
        <f t="shared" si="8"/>
        <v/>
      </c>
      <c r="I31" s="59" t="str">
        <f t="shared" si="8"/>
        <v/>
      </c>
      <c r="J31" s="59" t="str">
        <f t="shared" si="8"/>
        <v/>
      </c>
      <c r="K31" s="59" t="str">
        <f t="shared" si="8"/>
        <v/>
      </c>
      <c r="L31" s="59" t="str">
        <f t="shared" si="8"/>
        <v/>
      </c>
      <c r="M31" s="59" t="str">
        <f t="shared" si="8"/>
        <v/>
      </c>
    </row>
    <row r="32" spans="2:23" ht="20" customHeight="1">
      <c r="G32"/>
    </row>
  </sheetData>
  <mergeCells count="20">
    <mergeCell ref="B20:B22"/>
    <mergeCell ref="B23:B25"/>
    <mergeCell ref="B15:B17"/>
    <mergeCell ref="B3:B4"/>
    <mergeCell ref="C3:C4"/>
    <mergeCell ref="D3:D4"/>
    <mergeCell ref="E3:E4"/>
    <mergeCell ref="G3:M3"/>
    <mergeCell ref="B5:E5"/>
    <mergeCell ref="S13:S14"/>
    <mergeCell ref="B6:E6"/>
    <mergeCell ref="B7:B9"/>
    <mergeCell ref="T13:T14"/>
    <mergeCell ref="U13:U14"/>
    <mergeCell ref="V13:V14"/>
    <mergeCell ref="B11:B13"/>
    <mergeCell ref="W13:W14"/>
    <mergeCell ref="P13:P14"/>
    <mergeCell ref="R13:R14"/>
    <mergeCell ref="Q13:Q14"/>
  </mergeCells>
  <conditionalFormatting sqref="Q17:W22">
    <cfRule type="expression" dxfId="7" priority="7">
      <formula>Q$13="S"</formula>
    </cfRule>
    <cfRule type="expression" dxfId="6" priority="8">
      <formula>Q$13&lt;TODAY()</formula>
    </cfRule>
  </conditionalFormatting>
  <conditionalFormatting sqref="G7:M30">
    <cfRule type="expression" dxfId="5" priority="5">
      <formula>G$2="S"</formula>
    </cfRule>
    <cfRule type="expression" dxfId="4" priority="6">
      <formula>G$4&lt;TODAY()</formula>
    </cfRule>
  </conditionalFormatting>
  <conditionalFormatting sqref="C10">
    <cfRule type="expression" dxfId="3" priority="97">
      <formula>#REF!="Done!"</formula>
    </cfRule>
    <cfRule type="expression" dxfId="2" priority="98">
      <formula>#REF!="Ongoing"</formula>
    </cfRule>
    <cfRule type="expression" dxfId="1" priority="99">
      <formula>#REF!="Blocked"</formula>
    </cfRule>
    <cfRule type="expression" dxfId="0" priority="100">
      <formula>#REF!="Dropped"</formula>
    </cfRule>
  </conditionalFormatting>
  <dataValidations count="1">
    <dataValidation type="whole" allowBlank="1" showInputMessage="1" showErrorMessage="1" sqref="F7:M30">
      <formula1>0</formula1>
      <formula2>89</formula2>
    </dataValidation>
  </dataValidations>
  <pageMargins left="0.75" right="0.75" top="1" bottom="1" header="0.5" footer="0.5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UNEXPECTED Value" error="The expected values are listed on sheet Validation.">
          <x14:formula1>
            <xm:f>Check!$D$2:$D$10</xm:f>
          </x14:formula1>
          <xm:sqref>E7:E30</xm:sqref>
        </x14:dataValidation>
        <x14:dataValidation type="list" errorStyle="warning" allowBlank="1" showInputMessage="1" showErrorMessage="1" errorTitle="UNEXPECTED Value" error="The expected values are listed on sheet Validation.">
          <x14:formula1>
            <xm:f>Check!$C$2:$C$7</xm:f>
          </x14:formula1>
          <xm:sqref>D7:D30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15" zoomScaleNormal="115" zoomScalePageLayoutView="115" workbookViewId="0">
      <selection activeCell="E9" sqref="E9"/>
    </sheetView>
  </sheetViews>
  <sheetFormatPr baseColWidth="10" defaultColWidth="10.83203125" defaultRowHeight="15" x14ac:dyDescent="0"/>
  <cols>
    <col min="1" max="2" width="12.83203125" style="2" customWidth="1"/>
    <col min="3" max="4" width="12.83203125" style="3" customWidth="1"/>
    <col min="5" max="16384" width="10.83203125" style="3"/>
  </cols>
  <sheetData>
    <row r="1" spans="1:7" s="4" customFormat="1" ht="30" customHeight="1">
      <c r="A1" s="99" t="s">
        <v>0</v>
      </c>
      <c r="B1" s="100" t="s">
        <v>2</v>
      </c>
      <c r="C1" s="100" t="s">
        <v>33</v>
      </c>
      <c r="D1" s="100" t="s">
        <v>11</v>
      </c>
    </row>
    <row r="2" spans="1:7">
      <c r="A2" s="101">
        <v>0</v>
      </c>
      <c r="B2" s="101" t="s">
        <v>8</v>
      </c>
      <c r="C2" s="102" t="s">
        <v>34</v>
      </c>
      <c r="D2" s="102" t="s">
        <v>53</v>
      </c>
    </row>
    <row r="3" spans="1:7">
      <c r="A3" s="101">
        <v>0.5</v>
      </c>
      <c r="B3" s="101" t="s">
        <v>10</v>
      </c>
      <c r="C3" s="102" t="s">
        <v>35</v>
      </c>
      <c r="D3" s="102" t="s">
        <v>54</v>
      </c>
    </row>
    <row r="4" spans="1:7">
      <c r="A4" s="101">
        <v>1</v>
      </c>
      <c r="B4" s="101" t="s">
        <v>9</v>
      </c>
      <c r="C4" s="102" t="s">
        <v>36</v>
      </c>
      <c r="D4" s="102" t="s">
        <v>55</v>
      </c>
    </row>
    <row r="5" spans="1:7">
      <c r="A5" s="101">
        <v>2</v>
      </c>
      <c r="B5" s="101" t="s">
        <v>4</v>
      </c>
      <c r="C5" s="102" t="s">
        <v>43</v>
      </c>
      <c r="D5" s="102" t="s">
        <v>56</v>
      </c>
    </row>
    <row r="6" spans="1:7">
      <c r="A6" s="101">
        <f>A5+A4</f>
        <v>3</v>
      </c>
      <c r="B6" s="101" t="s">
        <v>3</v>
      </c>
      <c r="C6" s="102" t="s">
        <v>37</v>
      </c>
      <c r="D6" s="102" t="s">
        <v>57</v>
      </c>
    </row>
    <row r="7" spans="1:7">
      <c r="A7" s="101">
        <f t="shared" ref="A7:A13" si="0">A6+A5</f>
        <v>5</v>
      </c>
      <c r="B7" s="101"/>
      <c r="C7" s="102" t="s">
        <v>42</v>
      </c>
      <c r="D7" s="102" t="s">
        <v>58</v>
      </c>
    </row>
    <row r="8" spans="1:7">
      <c r="A8" s="101">
        <f t="shared" si="0"/>
        <v>8</v>
      </c>
      <c r="B8" s="101"/>
      <c r="C8" s="102"/>
      <c r="D8" s="164" t="s">
        <v>5</v>
      </c>
      <c r="E8" s="165" t="s">
        <v>58</v>
      </c>
      <c r="F8" s="165" t="s">
        <v>56</v>
      </c>
      <c r="G8" s="166" t="s">
        <v>57</v>
      </c>
    </row>
    <row r="9" spans="1:7">
      <c r="A9" s="101">
        <f t="shared" si="0"/>
        <v>13</v>
      </c>
      <c r="B9" s="101"/>
      <c r="C9" s="102"/>
      <c r="D9" s="167" t="s">
        <v>6</v>
      </c>
      <c r="E9" s="168" t="s">
        <v>53</v>
      </c>
      <c r="F9" s="168" t="s">
        <v>55</v>
      </c>
      <c r="G9" s="169" t="s">
        <v>54</v>
      </c>
    </row>
    <row r="10" spans="1:7">
      <c r="A10" s="101">
        <f t="shared" si="0"/>
        <v>21</v>
      </c>
      <c r="B10" s="101"/>
      <c r="C10" s="102"/>
      <c r="D10" s="102" t="s">
        <v>7</v>
      </c>
    </row>
    <row r="11" spans="1:7">
      <c r="A11" s="101">
        <f t="shared" si="0"/>
        <v>34</v>
      </c>
      <c r="B11" s="101"/>
      <c r="C11" s="102"/>
      <c r="D11" s="102"/>
    </row>
    <row r="12" spans="1:7">
      <c r="A12" s="101">
        <f t="shared" si="0"/>
        <v>55</v>
      </c>
      <c r="B12" s="101"/>
      <c r="C12" s="102"/>
      <c r="D12" s="102"/>
    </row>
    <row r="13" spans="1:7">
      <c r="A13" s="101">
        <f t="shared" si="0"/>
        <v>89</v>
      </c>
      <c r="B13" s="101"/>
      <c r="C13" s="102"/>
      <c r="D13" s="102"/>
    </row>
    <row r="14" spans="1:7">
      <c r="A14" s="101" t="s">
        <v>1</v>
      </c>
      <c r="B14" s="101"/>
      <c r="C14" s="102"/>
      <c r="D14" s="10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Board</vt:lpstr>
      <vt:lpstr>Actual Spent Time</vt:lpstr>
      <vt:lpstr>Availability Estimate</vt:lpstr>
      <vt:lpstr>Product BackLog</vt:lpstr>
      <vt:lpstr>1st Sprint</vt:lpstr>
      <vt:lpstr>2nd Sprint</vt:lpstr>
      <vt:lpstr>3rd Sprint</vt:lpstr>
      <vt:lpstr>4th Sprint</vt:lpstr>
      <vt:lpstr>Check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cp:lastModifiedBy>David Dias</cp:lastModifiedBy>
  <dcterms:created xsi:type="dcterms:W3CDTF">2005-12-09T11:19:37Z</dcterms:created>
  <dcterms:modified xsi:type="dcterms:W3CDTF">2012-05-15T21:23:00Z</dcterms:modified>
</cp:coreProperties>
</file>