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0E8966A7-26FF-4D69-A0B5-D4123500F4B7}" xr6:coauthVersionLast="47" xr6:coauthVersionMax="47" xr10:uidLastSave="{00000000-0000-0000-0000-000000000000}"/>
  <bookViews>
    <workbookView xWindow="0" yWindow="0" windowWidth="19200" windowHeight="10800" firstSheet="8" activeTab="8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account'!$A$1:$I$323</definedName>
    <definedName name="_xlnm._FilterDatabase" localSheetId="11" hidden="1">Stripe!$A$1:$P$481</definedName>
  </definedNames>
  <calcPr calcId="191028"/>
  <pivotCaches>
    <pivotCache cacheId="0" r:id="rId15"/>
    <pivotCache cacheId="7" r:id="rId16"/>
    <pivotCache cacheId="1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8" i="10" l="1"/>
  <c r="F339" i="10" s="1"/>
  <c r="F340" i="10" s="1"/>
  <c r="F325" i="10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24" i="10"/>
  <c r="C24" i="6"/>
  <c r="D21" i="6"/>
  <c r="E21" i="6" s="1"/>
  <c r="G21" i="6"/>
  <c r="J21" i="6" s="1"/>
  <c r="D20" i="6"/>
  <c r="E20" i="6" s="1"/>
  <c r="G20" i="6"/>
  <c r="J20" i="6" s="1"/>
  <c r="D19" i="6"/>
  <c r="E19" i="6" s="1"/>
  <c r="G19" i="6"/>
  <c r="J19" i="6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 s="1"/>
  <c r="D15" i="6"/>
  <c r="E15" i="6" s="1"/>
  <c r="G15" i="6"/>
  <c r="J15" i="6" s="1"/>
  <c r="D14" i="6"/>
  <c r="E14" i="6"/>
  <c r="G14" i="6"/>
  <c r="J14" i="6" s="1"/>
  <c r="D13" i="6"/>
  <c r="E13" i="6" s="1"/>
  <c r="G13" i="6"/>
  <c r="D12" i="6"/>
  <c r="E12" i="6" s="1"/>
  <c r="G12" i="6"/>
  <c r="J12" i="6" s="1"/>
  <c r="J5" i="6"/>
  <c r="J6" i="6"/>
  <c r="G7" i="6"/>
  <c r="J7" i="6" s="1"/>
  <c r="G3" i="6"/>
  <c r="J3" i="6" s="1"/>
  <c r="G4" i="6"/>
  <c r="J4" i="6" s="1"/>
  <c r="G6" i="6"/>
  <c r="G8" i="6"/>
  <c r="J8" i="6" s="1"/>
  <c r="G9" i="6"/>
  <c r="J9" i="6" s="1"/>
  <c r="G10" i="6"/>
  <c r="J10" i="6" s="1"/>
  <c r="G11" i="6"/>
  <c r="J11" i="6" s="1"/>
  <c r="G2" i="6"/>
  <c r="J2" i="6" s="1"/>
  <c r="C23" i="6"/>
  <c r="D11" i="6"/>
  <c r="E11" i="6" s="1"/>
  <c r="D10" i="6"/>
  <c r="E10" i="6" s="1"/>
  <c r="C6" i="8"/>
  <c r="C5" i="8"/>
  <c r="D9" i="6"/>
  <c r="E9" i="6" s="1"/>
  <c r="D8" i="6"/>
  <c r="E8" i="6"/>
  <c r="D7" i="6"/>
  <c r="E7" i="6" s="1"/>
  <c r="H22" i="16"/>
  <c r="I12" i="16"/>
  <c r="D6" i="6"/>
  <c r="E6" i="6" s="1"/>
  <c r="D3" i="6"/>
  <c r="E3" i="6" s="1"/>
  <c r="D4" i="6"/>
  <c r="E4" i="6" s="1"/>
  <c r="D5" i="6"/>
  <c r="E5" i="6" s="1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H4" i="7"/>
  <c r="H5" i="7"/>
  <c r="H6" i="7"/>
  <c r="H7" i="7"/>
  <c r="H3" i="7"/>
  <c r="E2" i="4"/>
  <c r="E14" i="4"/>
  <c r="F4" i="13"/>
  <c r="F5" i="13"/>
  <c r="F6" i="13"/>
  <c r="F7" i="13"/>
  <c r="F8" i="13"/>
  <c r="F9" i="13"/>
  <c r="F10" i="13"/>
  <c r="F11" i="13"/>
  <c r="F12" i="13"/>
  <c r="F3" i="13"/>
  <c r="F23" i="8"/>
  <c r="O7" i="8"/>
  <c r="I2" i="7"/>
  <c r="F21" i="8"/>
  <c r="F20" i="8"/>
  <c r="F22" i="8"/>
  <c r="S7" i="8"/>
  <c r="O8" i="8"/>
  <c r="E17" i="7"/>
  <c r="K7" i="8"/>
  <c r="I16" i="7"/>
  <c r="O23" i="8"/>
  <c r="S4" i="8"/>
  <c r="S11" i="8"/>
  <c r="S13" i="8"/>
  <c r="S15" i="8"/>
  <c r="S17" i="8"/>
  <c r="S19" i="8"/>
  <c r="O4" i="8"/>
  <c r="T14" i="8"/>
  <c r="S14" i="8"/>
  <c r="S5" i="8"/>
  <c r="K23" i="8"/>
  <c r="K25" i="8"/>
  <c r="O9" i="8"/>
  <c r="O13" i="8"/>
  <c r="O6" i="8"/>
  <c r="O5" i="8"/>
  <c r="O12" i="8"/>
  <c r="T17" i="8"/>
  <c r="O10" i="8"/>
  <c r="S221" i="2"/>
  <c r="F24" i="8"/>
  <c r="F25" i="8"/>
  <c r="C27" i="8"/>
  <c r="C21" i="8"/>
  <c r="C20" i="8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T13" i="8"/>
  <c r="S6" i="8"/>
  <c r="S8" i="8"/>
  <c r="K4" i="8"/>
  <c r="T4" i="8"/>
  <c r="T15" i="8"/>
  <c r="S18" i="8"/>
  <c r="S21" i="8"/>
  <c r="O11" i="8"/>
  <c r="F26" i="8"/>
  <c r="C22" i="8"/>
  <c r="C30" i="8" s="1"/>
  <c r="S23" i="8"/>
  <c r="O15" i="8"/>
  <c r="X3" i="4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/>
  <c r="Z23" i="4"/>
  <c r="T26" i="4"/>
  <c r="C7" i="8"/>
  <c r="S220" i="2"/>
  <c r="S219" i="2"/>
  <c r="O30" i="8"/>
  <c r="K28" i="8"/>
  <c r="K30" i="8"/>
  <c r="F9" i="8"/>
  <c r="C12" i="8"/>
  <c r="F8" i="8"/>
  <c r="F5" i="8"/>
  <c r="F10" i="8"/>
  <c r="F7" i="8"/>
  <c r="F11" i="8" l="1"/>
  <c r="U21" i="8" s="1"/>
  <c r="V21" i="8" s="1"/>
  <c r="T19" i="8"/>
  <c r="C15" i="8"/>
  <c r="U8" i="8" s="1"/>
  <c r="T5" i="8"/>
  <c r="T18" i="8"/>
  <c r="U18" i="8" s="1"/>
  <c r="T11" i="8"/>
  <c r="T6" i="8"/>
  <c r="G23" i="6"/>
  <c r="D23" i="6"/>
  <c r="F30" i="8"/>
  <c r="F28" i="8"/>
  <c r="J13" i="6"/>
  <c r="J23" i="6" s="1"/>
  <c r="E2" i="6"/>
  <c r="E23" i="6" s="1"/>
  <c r="J24" i="6" s="1"/>
  <c r="T21" i="8" l="1"/>
  <c r="F15" i="8"/>
  <c r="F13" i="8"/>
  <c r="F33" i="8" s="1"/>
  <c r="K11" i="8" s="1"/>
  <c r="K15" i="8" s="1"/>
  <c r="U6" i="8"/>
  <c r="T8" i="8"/>
  <c r="T23" i="8"/>
  <c r="U23" i="8" s="1"/>
  <c r="J25" i="6"/>
  <c r="K19" i="8" l="1"/>
  <c r="O19" i="8" s="1"/>
  <c r="O17" i="8"/>
</calcChain>
</file>

<file path=xl/sharedStrings.xml><?xml version="1.0" encoding="utf-8"?>
<sst xmlns="http://schemas.openxmlformats.org/spreadsheetml/2006/main" count="4900" uniqueCount="2254">
  <si>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</si>
  <si>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</si>
  <si>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</si>
  <si>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</si>
  <si>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</si>
  <si>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</si>
  <si>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</si>
  <si>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</si>
  <si>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</si>
  <si>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</si>
  <si>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</si>
  <si>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</si>
  <si>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</si>
  <si>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</si>
  <si>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</si>
  <si>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</si>
  <si>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</si>
  <si>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</si>
  <si>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</si>
  <si>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</si>
  <si>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</si>
  <si>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</si>
  <si>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</si>
  <si>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</si>
  <si>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 xml:space="preserve">Oxon </t>
  </si>
  <si>
    <t>Craig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</si>
  <si>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</si>
  <si>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</si>
  <si>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</si>
  <si>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</si>
  <si>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</si>
  <si>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</si>
  <si>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no computer access or mobile!</t>
  </si>
  <si>
    <t>Witney</t>
  </si>
  <si>
    <t>Kassandra</t>
  </si>
  <si>
    <t>Isaacson</t>
  </si>
  <si>
    <t>Didcot</t>
  </si>
  <si>
    <t>Peter</t>
  </si>
  <si>
    <t>Lawrence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</si>
  <si>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</si>
  <si>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</si>
  <si>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</si>
  <si>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</si>
  <si>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</si>
  <si>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</si>
  <si>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</si>
  <si>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</si>
  <si>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</si>
  <si>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</si>
  <si>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</si>
  <si>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</si>
  <si>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</si>
  <si>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</si>
  <si>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</si>
  <si>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</si>
  <si>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</si>
  <si>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</si>
  <si>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</si>
  <si>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</si>
  <si>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</si>
  <si>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</si>
  <si>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</si>
  <si>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</si>
  <si>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Emma</t>
  </si>
  <si>
    <t>Aston Tirrold</t>
  </si>
  <si>
    <t>Helen</t>
  </si>
  <si>
    <t>Angie</t>
  </si>
  <si>
    <t>Hunt</t>
  </si>
  <si>
    <t>King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</si>
  <si>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</si>
  <si>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</si>
  <si>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</si>
  <si>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</si>
  <si>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</si>
  <si>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</si>
  <si>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</si>
  <si>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</si>
  <si>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Pakeman</t>
  </si>
  <si>
    <t>Crabby</t>
  </si>
  <si>
    <t>50 Rowell Way</t>
  </si>
  <si>
    <t>OX7 5BD</t>
  </si>
  <si>
    <t>ceramics@crabbytaylor.com</t>
  </si>
  <si>
    <t>01608 644158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</si>
  <si>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</si>
  <si>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</si>
  <si>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</si>
  <si>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</si>
  <si>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</si>
  <si>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</si>
  <si>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</si>
  <si>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</si>
  <si>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</si>
  <si>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</si>
  <si>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</si>
  <si>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</si>
  <si>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</si>
  <si>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</si>
  <si>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</si>
  <si>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</si>
  <si>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</si>
  <si>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Coleman-Jones</t>
  </si>
  <si>
    <t>Sandh</t>
  </si>
  <si>
    <t>C&amp;I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</si>
  <si>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</si>
  <si>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</si>
  <si>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</si>
  <si>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</si>
  <si>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</si>
  <si>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</si>
  <si>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</si>
  <si>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</si>
  <si>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Member</t>
  </si>
  <si>
    <t>Date</t>
  </si>
  <si>
    <t>BahARTS (bahar@bahartsinterior.com)</t>
  </si>
  <si>
    <t>Amount</t>
  </si>
  <si>
    <t>Fee</t>
  </si>
  <si>
    <t>Other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</si>
  <si>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</si>
  <si>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</si>
  <si>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</si>
  <si>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</si>
  <si>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</si>
  <si>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</si>
  <si>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</si>
  <si>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</si>
  <si>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</si>
  <si>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</si>
  <si>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</si>
  <si>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</si>
  <si>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</si>
  <si>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</si>
  <si>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</si>
  <si>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</si>
  <si>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</si>
  <si>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</si>
  <si>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</si>
  <si>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</si>
  <si>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</si>
  <si>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</si>
  <si>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</si>
  <si>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</si>
  <si>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</si>
  <si>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</si>
  <si>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</si>
  <si>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</si>
  <si>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</si>
  <si>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</si>
  <si>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</si>
  <si>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</si>
  <si>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</si>
  <si>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</si>
  <si>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</si>
  <si>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</si>
  <si>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</si>
  <si>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</si>
  <si>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</si>
  <si>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</si>
  <si>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</si>
  <si>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</si>
  <si>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</si>
  <si>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</si>
  <si>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</si>
  <si>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</si>
  <si>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</si>
  <si>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</si>
  <si>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</si>
  <si>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</si>
  <si>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</si>
  <si>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</si>
  <si>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</si>
  <si>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</si>
  <si>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</si>
  <si>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</si>
  <si>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</si>
  <si>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</si>
  <si>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</si>
  <si>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</si>
  <si>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</si>
  <si>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</si>
  <si>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</si>
  <si>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</si>
  <si>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</si>
  <si>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</si>
  <si>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</si>
  <si>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</si>
  <si>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</si>
  <si>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</si>
  <si>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</si>
  <si>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</si>
  <si>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</si>
  <si>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</si>
  <si>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</si>
  <si>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</si>
  <si>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</si>
  <si>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</si>
  <si>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</si>
  <si>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</si>
  <si>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</si>
  <si>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</si>
  <si>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</si>
  <si>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</si>
  <si>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</si>
  <si>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</si>
  <si>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</si>
  <si>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</si>
  <si>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</si>
  <si>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</si>
  <si>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</si>
  <si>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</si>
  <si>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</si>
  <si>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</si>
  <si>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</si>
  <si>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</si>
  <si>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</si>
  <si>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</si>
  <si>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</si>
  <si>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</si>
  <si>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</si>
  <si>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</si>
  <si>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</si>
  <si>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</si>
  <si>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</si>
  <si>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</si>
  <si>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</si>
  <si>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</si>
  <si>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</si>
  <si>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</si>
  <si>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</si>
  <si>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</si>
  <si>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</si>
  <si>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</si>
  <si>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</si>
  <si>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</si>
  <si>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</si>
  <si>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</si>
  <si>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</si>
  <si>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</si>
  <si>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</si>
  <si>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</si>
  <si>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</si>
  <si>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</si>
  <si>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</si>
  <si>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</si>
  <si>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</si>
  <si>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</si>
  <si>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</si>
  <si>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</si>
  <si>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</si>
  <si>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</si>
  <si>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</si>
  <si>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</si>
  <si>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</si>
  <si>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</si>
  <si>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</si>
  <si>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</si>
  <si>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</si>
  <si>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</si>
  <si>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</si>
  <si>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</si>
  <si>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</si>
  <si>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</si>
  <si>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</si>
  <si>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</si>
  <si>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</si>
  <si>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</si>
  <si>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</si>
  <si>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</si>
  <si>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</si>
  <si>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</si>
  <si>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</si>
  <si>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</si>
  <si>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</si>
  <si>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</si>
  <si>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</si>
  <si>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</si>
  <si>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</si>
  <si>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</si>
  <si>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</si>
  <si>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</si>
  <si>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</si>
  <si>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</si>
  <si>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</si>
  <si>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</si>
  <si>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</si>
  <si>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</si>
  <si>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</si>
  <si>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</si>
  <si>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</si>
  <si>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</si>
  <si>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</si>
  <si>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</si>
  <si>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</si>
  <si>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</si>
  <si>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</si>
  <si>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</si>
  <si>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</si>
  <si>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</si>
  <si>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</si>
  <si>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</si>
  <si>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</si>
  <si>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</si>
  <si>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</si>
  <si>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</si>
  <si>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</si>
  <si>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</si>
  <si>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</si>
  <si>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</si>
  <si>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</si>
  <si>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</si>
  <si>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</si>
  <si>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</si>
  <si>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</si>
  <si>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</si>
  <si>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</si>
  <si>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</si>
  <si>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</si>
  <si>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</si>
  <si>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</si>
  <si>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</si>
  <si>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</si>
  <si>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</si>
  <si>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</si>
  <si>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</si>
  <si>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</si>
  <si>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</si>
  <si>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</si>
  <si>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</si>
  <si>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</si>
  <si>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</si>
  <si>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</si>
  <si>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</si>
  <si>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</si>
  <si>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</si>
  <si>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</si>
  <si>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</si>
  <si>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</si>
  <si>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</si>
  <si>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</si>
  <si>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</si>
  <si>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</si>
  <si>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</si>
  <si>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</si>
  <si>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</si>
  <si>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</si>
  <si>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</si>
  <si>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</si>
  <si>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</si>
  <si>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</si>
  <si>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</si>
  <si>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</si>
  <si>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</si>
  <si>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</si>
  <si>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</si>
  <si>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</si>
  <si>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</si>
  <si>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</si>
  <si>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</si>
  <si>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</si>
  <si>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</si>
  <si>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</si>
  <si>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</si>
  <si>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</si>
  <si>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</si>
  <si>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</si>
  <si>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</si>
  <si>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</si>
  <si>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</si>
  <si>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</si>
  <si>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</si>
  <si>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</si>
  <si>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</si>
  <si>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</si>
  <si>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</si>
  <si>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</si>
  <si>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</si>
  <si>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</si>
  <si>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</si>
  <si>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</si>
  <si>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</si>
  <si>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</si>
  <si>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</si>
  <si>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</si>
  <si>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</si>
  <si>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</si>
  <si>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</si>
  <si>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</si>
  <si>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</si>
  <si>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</si>
  <si>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</si>
  <si>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</si>
  <si>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</si>
  <si>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</si>
  <si>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</si>
  <si>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</si>
  <si>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</si>
  <si>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</si>
  <si>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</si>
  <si>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</si>
  <si>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</si>
  <si>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</si>
  <si>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</si>
  <si>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</si>
  <si>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</si>
  <si>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</si>
  <si>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</si>
  <si>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</si>
  <si>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</si>
  <si>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</si>
  <si>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</si>
  <si>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</si>
  <si>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</si>
  <si>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</si>
  <si>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</si>
  <si>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</si>
  <si>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</si>
  <si>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</si>
  <si>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</si>
  <si>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</si>
  <si>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</si>
  <si>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</si>
  <si>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</si>
  <si>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</si>
  <si>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</si>
  <si>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</si>
  <si>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</si>
  <si>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</si>
  <si>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</si>
  <si>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</si>
  <si>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</si>
  <si>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</si>
  <si>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</si>
  <si>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</si>
  <si>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</si>
  <si>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</si>
  <si>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</si>
  <si>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</si>
  <si>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</si>
  <si>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</si>
  <si>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</si>
  <si>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</si>
  <si>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</si>
  <si>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</si>
  <si>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</si>
  <si>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</si>
  <si>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</si>
  <si>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</si>
  <si>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</si>
  <si>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</si>
  <si>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</si>
  <si>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</si>
  <si>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</si>
  <si>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</si>
  <si>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</si>
  <si>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</si>
  <si>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</si>
  <si>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</si>
  <si>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</si>
  <si>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</si>
  <si>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</si>
  <si>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</si>
  <si>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</si>
  <si>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</si>
  <si>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</si>
  <si>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</si>
  <si>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</si>
  <si>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</si>
  <si>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</si>
  <si>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</si>
  <si>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</si>
  <si>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</si>
  <si>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</si>
  <si>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</si>
  <si>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</si>
  <si>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</si>
  <si>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</si>
  <si>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</si>
  <si>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</si>
  <si>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</si>
  <si>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</si>
  <si>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</si>
  <si>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</si>
  <si>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</si>
  <si>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</si>
  <si>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</si>
  <si>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</si>
  <si>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</si>
  <si>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</si>
  <si>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</si>
  <si>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</si>
  <si>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</si>
  <si>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</si>
  <si>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</si>
  <si>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</si>
  <si>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</si>
  <si>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</si>
  <si>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</si>
  <si>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</si>
  <si>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</si>
  <si>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</si>
  <si>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</si>
  <si>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</si>
  <si>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</si>
  <si>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</si>
  <si>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</si>
  <si>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</si>
  <si>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</si>
  <si>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</si>
  <si>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</si>
  <si>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</si>
  <si>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</si>
  <si>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</si>
  <si>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</si>
  <si>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</si>
  <si>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</si>
  <si>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</si>
  <si>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</si>
  <si>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</si>
  <si>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</si>
  <si>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</si>
  <si>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</si>
  <si>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</si>
  <si>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</si>
  <si>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</si>
  <si>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</si>
  <si>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</si>
  <si>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</si>
  <si>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</si>
  <si>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</si>
  <si>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</si>
  <si>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</si>
  <si>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</si>
  <si>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</si>
  <si>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</si>
  <si>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</si>
  <si>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</si>
  <si>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</si>
  <si>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</si>
  <si>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</si>
  <si>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</si>
  <si>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</si>
  <si>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</si>
  <si>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</si>
  <si>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</si>
  <si>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</si>
  <si>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</si>
  <si>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</si>
  <si>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</si>
  <si>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</si>
  <si>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</si>
  <si>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</si>
  <si>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</si>
  <si>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</si>
  <si>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</si>
  <si>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</si>
  <si>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</si>
  <si>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</si>
  <si>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</si>
  <si>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</si>
  <si>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</si>
  <si>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</si>
  <si>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</si>
  <si>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</si>
  <si>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</si>
  <si>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</si>
  <si>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</si>
  <si>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</si>
  <si>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</si>
  <si>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</si>
  <si>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</si>
  <si>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</si>
  <si>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</si>
  <si>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</si>
  <si>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</si>
  <si>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</si>
  <si>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</si>
  <si>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</si>
  <si>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</si>
  <si>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</si>
  <si>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</si>
  <si>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</si>
  <si>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</si>
  <si>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</si>
  <si>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</si>
  <si>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</si>
  <si>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</si>
  <si>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</si>
  <si>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</si>
  <si>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</si>
  <si>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</si>
  <si>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</si>
  <si>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</si>
  <si>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</si>
  <si>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</si>
  <si>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</si>
  <si>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</si>
  <si>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</si>
  <si>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</si>
  <si>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</si>
  <si>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</si>
  <si>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</si>
  <si>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</si>
  <si>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</si>
  <si>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</si>
  <si>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</si>
  <si>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</si>
  <si>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</si>
  <si>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</si>
  <si>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</si>
  <si>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</si>
  <si>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</si>
  <si>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</si>
  <si>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</si>
  <si>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</si>
  <si>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</si>
  <si>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</si>
  <si>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</si>
  <si>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</si>
  <si>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</si>
  <si>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</si>
  <si>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</si>
  <si>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</si>
  <si>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</si>
  <si>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</si>
  <si>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</si>
  <si>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</si>
  <si>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</si>
  <si>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</si>
  <si>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</si>
  <si>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</si>
  <si>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</si>
  <si>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</si>
  <si>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</si>
  <si>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</si>
  <si>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</si>
  <si>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</si>
  <si>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</si>
  <si>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</si>
  <si>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</si>
  <si>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</si>
  <si>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</si>
  <si>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</si>
  <si>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</si>
  <si>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</si>
  <si>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</si>
  <si>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</si>
  <si>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</si>
  <si>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</si>
  <si>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</si>
  <si>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</si>
  <si>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</si>
  <si>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</si>
  <si>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</si>
  <si>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</si>
  <si>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</si>
  <si>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</si>
  <si>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</si>
  <si>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</si>
  <si>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</si>
  <si>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</si>
  <si>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</si>
  <si>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</si>
  <si>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</si>
  <si>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</si>
  <si>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</si>
  <si>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</si>
  <si>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</si>
  <si>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</si>
  <si>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</si>
  <si>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</si>
  <si>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</si>
  <si>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</si>
  <si>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</si>
  <si>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</si>
  <si>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</si>
  <si>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</si>
  <si>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</si>
  <si>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</si>
  <si>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</si>
  <si>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</si>
  <si>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</si>
  <si>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</si>
  <si>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</si>
  <si>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</si>
  <si>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</si>
  <si>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</si>
  <si>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</si>
  <si>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</si>
  <si>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</si>
  <si>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</si>
  <si>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</si>
  <si>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</si>
  <si>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</si>
  <si>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</si>
  <si>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</si>
  <si>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</si>
  <si>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</si>
  <si>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</si>
  <si>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</si>
  <si>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</si>
  <si>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</si>
  <si>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</si>
  <si>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</si>
  <si>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</si>
  <si>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</si>
  <si>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</si>
  <si>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</si>
  <si>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</si>
  <si>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</si>
  <si>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</si>
  <si>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</si>
  <si>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</si>
  <si>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</si>
  <si>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</si>
  <si>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</si>
  <si>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</si>
  <si>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</si>
  <si>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</si>
  <si>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</si>
  <si>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</si>
  <si>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</si>
  <si>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</si>
  <si>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</si>
  <si>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</si>
  <si>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</si>
  <si>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</si>
  <si>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</si>
  <si>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</si>
  <si>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</si>
  <si>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</si>
  <si>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</si>
  <si>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</si>
  <si>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</si>
  <si>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</si>
  <si>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</si>
  <si>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</si>
  <si>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</si>
  <si>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</si>
  <si>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</si>
  <si>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</si>
  <si>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</si>
  <si>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</si>
  <si>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</si>
  <si>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</si>
  <si>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</si>
  <si>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</si>
  <si>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</si>
  <si>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</si>
  <si>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</si>
  <si>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</si>
  <si>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</si>
  <si>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</si>
  <si>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</si>
  <si>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</si>
  <si>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</si>
  <si>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</si>
  <si>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</si>
  <si>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</si>
  <si>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</si>
  <si>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</si>
  <si>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</si>
  <si>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</si>
  <si>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</si>
  <si>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</si>
  <si>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</si>
  <si>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</si>
  <si>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</si>
  <si>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</si>
  <si>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</si>
  <si>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</si>
  <si>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</si>
  <si>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</si>
  <si>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</si>
  <si>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</si>
  <si>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</si>
  <si>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</si>
  <si>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</si>
  <si>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</si>
  <si>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</si>
  <si>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</si>
  <si>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</si>
  <si>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</si>
  <si>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</si>
  <si>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</si>
  <si>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</si>
  <si>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</si>
  <si>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</si>
  <si>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</si>
  <si>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</si>
  <si>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</si>
  <si>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</si>
  <si>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</si>
  <si>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</si>
  <si>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</si>
  <si>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</si>
  <si>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</si>
  <si>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ch_3OzIAtL2mw6tzYKU0bW7JXG9</t>
  </si>
  <si>
    <t>Entry ID: 1880, Product: Gathering to Dance by Helen Pakeman</t>
  </si>
  <si>
    <t>ch_3PBZE0L2mw6tzYKU0k0hrM65</t>
  </si>
  <si>
    <t>Order #25FA5A07FB,  (margaret@hauser.myzen.co.uk)</t>
  </si>
  <si>
    <t>ch_3PBx8mL2mw6tzYKU1oIXud4u</t>
  </si>
  <si>
    <t>Order #15A9A00A0B, Helen Ward (hward1820@btinternet.com)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</si>
  <si>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</si>
  <si>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</si>
  <si>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</si>
  <si>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</si>
  <si>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</si>
  <si>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</si>
  <si>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</si>
  <si>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</si>
  <si>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</si>
  <si>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</si>
  <si>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</si>
  <si>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</si>
  <si>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</si>
  <si>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</si>
  <si>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</si>
  <si>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</si>
  <si>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</si>
  <si>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</si>
  <si>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</si>
  <si>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</si>
  <si>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</si>
  <si>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</si>
  <si>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</si>
  <si>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</si>
  <si>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</si>
  <si>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</si>
  <si>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</si>
  <si>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</si>
  <si>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</si>
  <si>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</si>
  <si>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</si>
  <si>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</si>
  <si>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</si>
  <si>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</si>
  <si>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</si>
  <si>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</si>
  <si>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</si>
  <si>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</si>
  <si>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</si>
  <si>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</si>
  <si>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</si>
  <si>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</si>
  <si>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</si>
  <si>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</si>
  <si>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</si>
  <si>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</si>
  <si>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</si>
  <si>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</si>
  <si>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</si>
  <si>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</si>
  <si>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</si>
  <si>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</si>
  <si>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</si>
  <si>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</si>
  <si>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</si>
  <si>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</si>
  <si>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</si>
  <si>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</si>
  <si>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</si>
  <si>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</si>
  <si>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</si>
  <si>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</si>
  <si>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</si>
  <si>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</si>
  <si>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</si>
  <si>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</si>
  <si>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</si>
  <si>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</si>
  <si>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</si>
  <si>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</si>
  <si>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</si>
  <si>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</si>
  <si>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</si>
  <si>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</si>
  <si>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</si>
  <si>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</si>
  <si>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</si>
  <si>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</si>
  <si>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</si>
  <si>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</si>
  <si>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</si>
  <si>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</si>
  <si>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</si>
  <si>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</si>
  <si>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</si>
  <si>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</si>
  <si>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</si>
  <si>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</si>
  <si>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</si>
  <si>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</si>
  <si>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</si>
  <si>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</si>
  <si>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</si>
  <si>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</si>
  <si>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</si>
  <si>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</si>
  <si>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</si>
  <si>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</si>
  <si>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</si>
  <si>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</si>
  <si>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ch_3PmyNCL2mw6tzYKU0yr9rz6S</t>
  </si>
  <si>
    <t>Entry ID: 1894,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</si>
  <si>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</si>
  <si>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</si>
  <si>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</si>
  <si>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</si>
  <si>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</si>
  <si>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</si>
  <si>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</si>
  <si>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</si>
  <si>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</si>
  <si>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</si>
  <si>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</si>
  <si>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</si>
  <si>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</si>
  <si>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</si>
  <si>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</si>
  <si>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</si>
  <si>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</si>
  <si>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</si>
  <si>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</si>
  <si>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</si>
  <si>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</si>
  <si>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</si>
  <si>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</si>
  <si>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</si>
  <si>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</si>
  <si>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</si>
  <si>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</si>
  <si>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</si>
  <si>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</si>
  <si>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</si>
  <si>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</si>
  <si>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</si>
  <si>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</si>
  <si>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</si>
  <si>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</si>
  <si>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</si>
  <si>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</si>
  <si>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</si>
  <si>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</si>
  <si>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</si>
  <si>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</si>
  <si>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</si>
  <si>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</si>
  <si>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</si>
  <si>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</si>
  <si>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</si>
  <si>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</si>
  <si>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</si>
  <si>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</si>
  <si>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</si>
  <si>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</si>
  <si>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</si>
  <si>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</si>
  <si>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</si>
  <si>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</si>
  <si>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</si>
  <si>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</si>
  <si>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</si>
  <si>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</si>
  <si>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</si>
  <si>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</si>
  <si>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</si>
  <si>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</si>
  <si>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</si>
  <si>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</si>
  <si>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</si>
  <si>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</si>
  <si>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</si>
  <si>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</si>
  <si>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</si>
  <si>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</si>
  <si>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</si>
  <si>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</si>
  <si>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</si>
  <si>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</si>
  <si>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</si>
  <si>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</si>
  <si>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</si>
  <si>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</si>
  <si>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</si>
  <si>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</si>
  <si>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</si>
  <si>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</si>
  <si>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</si>
  <si>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</si>
  <si>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</si>
  <si>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</si>
  <si>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</si>
  <si>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</si>
  <si>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</si>
  <si>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</si>
  <si>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</si>
  <si>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</si>
  <si>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</si>
  <si>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</si>
  <si>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</si>
  <si>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</si>
  <si>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</si>
  <si>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</si>
  <si>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</si>
  <si>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</si>
  <si>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</si>
  <si>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</si>
  <si>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</si>
  <si>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</si>
  <si>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</si>
  <si>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</si>
  <si>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</si>
  <si>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</si>
  <si>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</si>
  <si>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</si>
  <si>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</si>
  <si>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</si>
  <si>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</si>
  <si>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</si>
  <si>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</si>
  <si>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</si>
  <si>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</si>
  <si>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</si>
  <si>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</si>
  <si>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</si>
  <si>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</si>
  <si>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</si>
  <si>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</si>
  <si>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</si>
  <si>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</si>
  <si>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</si>
  <si>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</si>
  <si>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</si>
  <si>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</si>
  <si>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</si>
  <si>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</si>
  <si>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</si>
  <si>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</si>
  <si>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</si>
  <si>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</si>
  <si>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</si>
  <si>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</si>
  <si>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</si>
  <si>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</si>
  <si>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</si>
  <si>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</si>
  <si>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</si>
  <si>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</si>
  <si>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</si>
  <si>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</si>
  <si>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</si>
  <si>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</si>
  <si>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</si>
  <si>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</si>
  <si>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</si>
  <si>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</si>
  <si>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</si>
  <si>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</si>
  <si>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</si>
  <si>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</si>
  <si>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</si>
  <si>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</si>
  <si>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</si>
  <si>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</si>
  <si>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</si>
  <si>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</si>
  <si>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</si>
  <si>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</si>
  <si>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</si>
  <si>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</si>
  <si>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</si>
  <si>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</si>
  <si>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</si>
  <si>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</si>
  <si>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</si>
  <si>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</si>
  <si>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</si>
  <si>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</si>
  <si>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</si>
  <si>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</si>
  <si>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</si>
  <si>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</si>
  <si>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</si>
  <si>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</si>
  <si>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</si>
  <si>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</si>
  <si>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</si>
  <si>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</si>
  <si>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</si>
  <si>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</si>
  <si>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</si>
  <si>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</si>
  <si>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</si>
  <si>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</si>
  <si>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</si>
  <si>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</si>
  <si>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</si>
  <si>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</si>
  <si>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</si>
  <si>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</si>
  <si>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</si>
  <si>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</si>
  <si>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</si>
  <si>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</si>
  <si>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</si>
  <si>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</si>
  <si>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</si>
  <si>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</si>
  <si>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</si>
  <si>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</si>
  <si>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</si>
  <si>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</si>
  <si>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</si>
  <si>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</si>
  <si>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</si>
  <si>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</si>
  <si>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</si>
  <si>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</si>
  <si>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</si>
  <si>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</si>
  <si>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</si>
  <si>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</si>
  <si>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</si>
  <si>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</si>
  <si>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</si>
  <si>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</si>
  <si>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</si>
  <si>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</si>
  <si>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</si>
  <si>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</si>
  <si>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</si>
  <si>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</si>
  <si>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</si>
  <si>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</si>
  <si>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</si>
  <si>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</si>
  <si>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</si>
  <si>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</si>
  <si>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</si>
  <si>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</si>
  <si>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</si>
  <si>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</si>
  <si>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</si>
  <si>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</si>
  <si>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</si>
  <si>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</si>
  <si>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</si>
  <si>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</si>
  <si>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</si>
  <si>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</si>
  <si>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</si>
  <si>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</si>
  <si>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</si>
  <si>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</si>
  <si>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</si>
  <si>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</si>
  <si>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</si>
  <si>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</si>
  <si>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</si>
  <si>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</si>
  <si>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</si>
  <si>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</si>
  <si>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</si>
  <si>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</si>
  <si>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</si>
  <si>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</si>
  <si>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</si>
  <si>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</si>
  <si>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</si>
  <si>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</si>
  <si>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</si>
  <si>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</si>
  <si>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</si>
  <si>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</si>
  <si>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</si>
  <si>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</si>
  <si>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</si>
  <si>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</si>
  <si>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</si>
  <si>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</si>
  <si>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</si>
  <si>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</si>
  <si>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</si>
  <si>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</si>
  <si>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</si>
  <si>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</si>
  <si>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</si>
  <si>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</si>
  <si>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</si>
  <si>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</si>
  <si>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</si>
  <si>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</si>
  <si>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</si>
  <si>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</si>
  <si>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</si>
  <si>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</si>
  <si>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</si>
  <si>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</si>
  <si>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</si>
  <si>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</si>
  <si>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</si>
  <si>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</si>
  <si>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</si>
  <si>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</si>
  <si>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</si>
  <si>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</si>
  <si>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</si>
  <si>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</si>
  <si>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</si>
  <si>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</si>
  <si>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</si>
  <si>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</si>
  <si>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</si>
  <si>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</si>
  <si>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</si>
  <si>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</si>
  <si>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</si>
  <si>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</si>
  <si>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</si>
  <si>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</si>
  <si>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</si>
  <si>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</si>
  <si>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</si>
  <si>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</si>
  <si>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</si>
  <si>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</si>
  <si>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</si>
  <si>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</si>
  <si>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</si>
  <si>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</si>
  <si>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</si>
  <si>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</si>
  <si>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</si>
  <si>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</si>
  <si>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</si>
  <si>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</si>
  <si>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</si>
  <si>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</si>
  <si>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</si>
  <si>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</si>
  <si>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</si>
  <si>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</si>
  <si>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</si>
  <si>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</si>
  <si>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</si>
  <si>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</si>
  <si>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</si>
  <si>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</si>
  <si>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</si>
  <si>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</si>
  <si>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</si>
  <si>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</si>
  <si>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</si>
  <si>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</si>
  <si>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</si>
  <si>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</si>
  <si>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</si>
  <si>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</si>
  <si>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</si>
  <si>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</si>
  <si>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</si>
  <si>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</si>
  <si>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</si>
  <si>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</si>
  <si>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</si>
  <si>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</si>
  <si>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</si>
  <si>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</si>
  <si>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</si>
  <si>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</si>
  <si>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</si>
  <si>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</si>
  <si>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</si>
  <si>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</si>
  <si>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</si>
  <si>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</si>
  <si>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</si>
  <si>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</si>
  <si>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</si>
  <si>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</si>
  <si>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</si>
  <si>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</si>
  <si>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</si>
  <si>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</si>
  <si>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</si>
  <si>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</si>
  <si>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</si>
  <si>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</si>
  <si>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</si>
  <si>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</si>
  <si>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</si>
  <si>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</si>
  <si>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</si>
  <si>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</si>
  <si>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</si>
  <si>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</si>
  <si>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</si>
  <si>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</si>
  <si>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</si>
  <si>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</si>
  <si>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</si>
  <si>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</si>
  <si>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</si>
  <si>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</si>
  <si>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</si>
  <si>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</si>
  <si>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</si>
  <si>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</si>
  <si>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</si>
  <si>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</si>
  <si>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ch_3Pw3R1L2mw6tzYKU1pNiRKvn</t>
  </si>
  <si>
    <t>Entry ID: 2093,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</si>
  <si>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</si>
  <si>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</si>
  <si>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</si>
  <si>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</si>
  <si>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</si>
  <si>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</si>
  <si>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</si>
  <si>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</si>
  <si>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</si>
  <si>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</si>
  <si>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</si>
  <si>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</si>
  <si>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</si>
  <si>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</si>
  <si>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</si>
  <si>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</si>
  <si>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</si>
  <si>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</si>
  <si>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</si>
  <si>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</si>
  <si>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</si>
  <si>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</si>
  <si>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</si>
  <si>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</si>
  <si>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</si>
  <si>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</si>
  <si>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</si>
  <si>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</si>
  <si>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</si>
  <si>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</si>
  <si>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</si>
  <si>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</si>
  <si>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</si>
  <si>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</si>
  <si>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</si>
  <si>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</si>
  <si>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</si>
  <si>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</si>
  <si>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</si>
  <si>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</si>
  <si>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</si>
  <si>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</si>
  <si>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</si>
  <si>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</si>
  <si>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</si>
  <si>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</si>
  <si>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</si>
  <si>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</si>
  <si>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</si>
  <si>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</si>
  <si>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</si>
  <si>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</si>
  <si>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</si>
  <si>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</si>
  <si>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</si>
  <si>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</si>
  <si>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</si>
  <si>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</si>
  <si>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</si>
  <si>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</si>
  <si>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</si>
  <si>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</si>
  <si>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</si>
  <si>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</si>
  <si>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</si>
  <si>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</si>
  <si>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</si>
  <si>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</si>
  <si>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</si>
  <si>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</si>
  <si>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</si>
  <si>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</si>
  <si>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</si>
  <si>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</si>
  <si>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</si>
  <si>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</si>
  <si>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</si>
  <si>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</si>
  <si>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</si>
  <si>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</si>
  <si>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</si>
  <si>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</si>
  <si>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</si>
  <si>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</si>
  <si>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</si>
  <si>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</si>
  <si>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</si>
  <si>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</si>
  <si>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</si>
  <si>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</si>
  <si>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</si>
  <si>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</si>
  <si>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</si>
  <si>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</si>
  <si>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</si>
  <si>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</si>
  <si>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</si>
  <si>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</si>
  <si>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</si>
  <si>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</si>
  <si>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</si>
  <si>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</si>
  <si>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</si>
  <si>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</si>
  <si>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</si>
  <si>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</si>
  <si>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</si>
  <si>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</si>
  <si>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</si>
  <si>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</si>
  <si>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</si>
  <si>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</si>
  <si>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</si>
  <si>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</si>
  <si>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</si>
  <si>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</si>
  <si>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</si>
  <si>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</si>
  <si>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ch_3PwnSTL2mw6tzYKU1fpi5ylC</t>
  </si>
  <si>
    <t>Entry ID: 2154,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</si>
  <si>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</si>
  <si>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</si>
  <si>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</si>
  <si>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</si>
  <si>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</si>
  <si>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</si>
  <si>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</si>
  <si>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</si>
  <si>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</si>
  <si>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</si>
  <si>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</si>
  <si>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</si>
  <si>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</si>
  <si>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</si>
  <si>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</si>
  <si>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</si>
  <si>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</si>
  <si>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</si>
  <si>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</si>
  <si>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</si>
  <si>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</si>
  <si>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</si>
  <si>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</si>
  <si>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</si>
  <si>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</si>
  <si>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</si>
  <si>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</si>
  <si>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</si>
  <si>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</si>
  <si>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</si>
  <si>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</si>
  <si>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</si>
  <si>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</si>
  <si>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</si>
  <si>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</si>
  <si>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</si>
  <si>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ch_3PwrYRL2mw6tzYKU188pDGNr</t>
  </si>
  <si>
    <t>Entry ID: 2173,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</si>
  <si>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</si>
  <si>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</si>
  <si>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</si>
  <si>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</si>
  <si>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</si>
  <si>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</si>
  <si>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</si>
  <si>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</si>
  <si>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</si>
  <si>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</si>
  <si>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</si>
  <si>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</si>
  <si>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</si>
  <si>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</si>
  <si>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</si>
  <si>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</si>
  <si>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</si>
  <si>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</si>
  <si>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</si>
  <si>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</si>
  <si>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</si>
  <si>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</si>
  <si>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</si>
  <si>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</si>
  <si>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</si>
  <si>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</si>
  <si>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</si>
  <si>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</si>
  <si>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</si>
  <si>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</si>
  <si>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</si>
  <si>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</si>
  <si>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</si>
  <si>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</si>
  <si>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</si>
  <si>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</si>
  <si>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</si>
  <si>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</si>
  <si>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</si>
  <si>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</si>
  <si>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</si>
  <si>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</si>
  <si>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</si>
  <si>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</si>
  <si>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</si>
  <si>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</si>
  <si>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</si>
  <si>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</si>
  <si>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</si>
  <si>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</si>
  <si>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</si>
  <si>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</si>
  <si>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</si>
  <si>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</si>
  <si>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</si>
  <si>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</si>
  <si>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</si>
  <si>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</si>
  <si>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</si>
  <si>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</si>
  <si>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</si>
  <si>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</si>
  <si>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</si>
  <si>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</si>
  <si>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</si>
  <si>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</si>
  <si>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</si>
  <si>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</si>
  <si>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</si>
  <si>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</si>
  <si>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</si>
  <si>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</si>
  <si>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</si>
  <si>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</si>
  <si>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</si>
  <si>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</si>
  <si>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</si>
  <si>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</si>
  <si>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</si>
  <si>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</si>
  <si>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</si>
  <si>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</si>
  <si>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</si>
  <si>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</si>
  <si>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</si>
  <si>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</si>
  <si>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</si>
  <si>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</si>
  <si>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</si>
  <si>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</si>
  <si>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</si>
  <si>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</si>
  <si>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</si>
  <si>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</si>
  <si>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</si>
  <si>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</si>
  <si>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</si>
  <si>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</si>
  <si>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</si>
  <si>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</si>
  <si>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</si>
  <si>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</si>
  <si>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</si>
  <si>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</si>
  <si>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</si>
  <si>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</si>
  <si>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</si>
  <si>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</si>
  <si>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</si>
  <si>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</si>
  <si>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</si>
  <si>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</si>
  <si>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</si>
  <si>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</si>
  <si>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</si>
  <si>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</si>
  <si>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</si>
  <si>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</si>
  <si>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</si>
  <si>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</si>
  <si>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</si>
  <si>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</si>
  <si>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</si>
  <si>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</si>
  <si>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</si>
  <si>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</si>
  <si>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</si>
  <si>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</si>
  <si>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</si>
  <si>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</si>
  <si>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</si>
  <si>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</si>
  <si>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</si>
  <si>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</si>
  <si>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</si>
  <si>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</si>
  <si>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</si>
  <si>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</si>
  <si>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</si>
  <si>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</si>
  <si>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</si>
  <si>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</si>
  <si>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</si>
  <si>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</si>
  <si>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</si>
  <si>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</si>
  <si>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</si>
  <si>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</si>
  <si>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</si>
  <si>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</si>
  <si>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</si>
  <si>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</si>
  <si>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</si>
  <si>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</si>
  <si>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</si>
  <si>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</si>
  <si>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</si>
  <si>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</si>
  <si>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</si>
  <si>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</si>
  <si>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</si>
  <si>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</si>
  <si>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</si>
  <si>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</si>
  <si>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</si>
  <si>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</si>
  <si>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</si>
  <si>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</si>
  <si>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</si>
  <si>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</si>
  <si>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</si>
  <si>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</si>
  <si>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</si>
  <si>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</si>
  <si>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</si>
  <si>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</si>
  <si>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</si>
  <si>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</si>
  <si>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</si>
  <si>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</si>
  <si>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</si>
  <si>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</si>
  <si>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</si>
  <si>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</si>
  <si>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</si>
  <si>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</si>
  <si>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</si>
  <si>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</si>
  <si>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</si>
  <si>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</si>
  <si>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</si>
  <si>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</si>
  <si>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</si>
  <si>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</si>
  <si>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</si>
  <si>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</si>
  <si>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</si>
  <si>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</si>
  <si>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</si>
  <si>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</si>
  <si>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</si>
  <si>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</si>
  <si>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</si>
  <si>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</si>
  <si>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</si>
  <si>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</si>
  <si>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</si>
  <si>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</si>
  <si>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</si>
  <si>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</si>
  <si>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</si>
  <si>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</si>
  <si>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</si>
  <si>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</si>
  <si>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</si>
  <si>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</si>
  <si>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</si>
  <si>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</si>
  <si>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</si>
  <si>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</si>
  <si>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</si>
  <si>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</si>
  <si>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</si>
  <si>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</si>
  <si>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</si>
  <si>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</si>
  <si>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</si>
  <si>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</si>
  <si>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</si>
  <si>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</si>
  <si>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</si>
  <si>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</si>
  <si>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</si>
  <si>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</si>
  <si>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</si>
  <si>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</si>
  <si>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</si>
  <si>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</si>
  <si>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</si>
  <si>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</si>
  <si>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</si>
  <si>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</si>
  <si>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</si>
  <si>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</si>
  <si>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</si>
  <si>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</si>
  <si>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</si>
  <si>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</si>
  <si>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</si>
  <si>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</si>
  <si>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</si>
  <si>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</si>
  <si>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</si>
  <si>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</si>
  <si>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</si>
  <si>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</si>
  <si>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</si>
  <si>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</si>
  <si>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</si>
  <si>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</si>
  <si>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</si>
  <si>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</si>
  <si>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</si>
  <si>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</si>
  <si>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</si>
  <si>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</si>
  <si>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</si>
  <si>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</si>
  <si>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</si>
  <si>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</si>
  <si>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</si>
  <si>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</si>
  <si>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</si>
  <si>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</si>
  <si>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</si>
  <si>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</si>
  <si>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</si>
  <si>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</si>
  <si>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</si>
  <si>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</si>
  <si>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</si>
  <si>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</si>
  <si>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</si>
  <si>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</si>
  <si>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</si>
  <si>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</si>
  <si>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</si>
  <si>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</si>
  <si>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</si>
  <si>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</si>
  <si>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</si>
  <si>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</si>
  <si>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</si>
  <si>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</si>
  <si>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</si>
  <si>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</si>
  <si>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</si>
  <si>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</si>
  <si>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</si>
  <si>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</si>
  <si>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</si>
  <si>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</si>
  <si>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</si>
  <si>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</si>
  <si>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</si>
  <si>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</si>
  <si>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</si>
  <si>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</si>
  <si>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</si>
  <si>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</si>
  <si>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</si>
  <si>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</si>
  <si>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</si>
  <si>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</si>
  <si>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</si>
  <si>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</si>
  <si>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</si>
  <si>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</si>
  <si>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</si>
  <si>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</si>
  <si>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</si>
  <si>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</si>
  <si>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</si>
  <si>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</si>
  <si>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</si>
  <si>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</si>
  <si>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</si>
  <si>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</si>
  <si>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</si>
  <si>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</si>
  <si>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</si>
  <si>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</si>
  <si>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</si>
  <si>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</si>
  <si>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</si>
  <si>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</si>
  <si>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</si>
  <si>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</si>
  <si>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</si>
  <si>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</si>
  <si>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</si>
  <si>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</si>
  <si>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</si>
  <si>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</si>
  <si>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</si>
  <si>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</si>
  <si>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</si>
  <si>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</si>
  <si>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</si>
  <si>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</si>
  <si>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</si>
  <si>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</si>
  <si>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</si>
  <si>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</si>
  <si>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</si>
  <si>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</si>
  <si>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</si>
  <si>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</si>
  <si>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</si>
  <si>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</si>
  <si>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</si>
  <si>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</si>
  <si>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</si>
  <si>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</si>
  <si>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</si>
  <si>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</si>
  <si>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</si>
  <si>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</si>
  <si>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</si>
  <si>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</si>
  <si>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</si>
  <si>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</si>
  <si>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</si>
  <si>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</si>
  <si>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</si>
  <si>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</si>
  <si>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</si>
  <si>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</si>
  <si>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</si>
  <si>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</si>
  <si>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</si>
  <si>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</si>
  <si>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</si>
  <si>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</si>
  <si>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</si>
  <si>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</si>
  <si>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</si>
  <si>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</si>
  <si>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</si>
  <si>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</si>
  <si>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</si>
  <si>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</si>
  <si>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</si>
  <si>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</si>
  <si>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</si>
  <si>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</si>
  <si>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</si>
  <si>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</si>
  <si>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</si>
  <si>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</si>
  <si>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</si>
  <si>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</si>
  <si>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</si>
  <si>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</si>
  <si>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</si>
  <si>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</si>
  <si>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</si>
  <si>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</si>
  <si>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</si>
  <si>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</si>
  <si>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</si>
  <si>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</si>
  <si>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</si>
  <si>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</si>
  <si>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</si>
  <si>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</si>
  <si>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</si>
  <si>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</si>
  <si>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</si>
  <si>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</si>
  <si>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</si>
  <si>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</si>
  <si>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</si>
  <si>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</si>
  <si>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</si>
  <si>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</si>
  <si>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</si>
  <si>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</si>
  <si>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</si>
  <si>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</si>
  <si>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</si>
  <si>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</si>
  <si>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</si>
  <si>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</si>
  <si>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Refunded</t>
  </si>
  <si>
    <t>pm_1OzIAsL2mw6tzYKUgck1VMVJ</t>
  </si>
  <si>
    <t>po_1P0whmL2mw6tzYKU2jskE6VL</t>
  </si>
  <si>
    <t>pm_1PBZDxL2mw6tzYKUp2qyjHr4</t>
  </si>
  <si>
    <t>pm_1PBx8kL2mw6tzYKU43wbLqh9</t>
  </si>
  <si>
    <t>cus_Q21BjkgUZwzKTh</t>
  </si>
  <si>
    <t>Helen Ward (hward1820@btinternet.com)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</si>
  <si>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</si>
  <si>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</si>
  <si>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</si>
  <si>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</si>
  <si>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</si>
  <si>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</si>
  <si>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</si>
  <si>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</si>
  <si>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</si>
  <si>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</si>
  <si>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</si>
  <si>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</si>
  <si>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</si>
  <si>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</si>
  <si>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</si>
  <si>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pm_1PmyNBL2mw6tzYKU2B1p81oO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</si>
  <si>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</si>
  <si>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</si>
  <si>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</si>
  <si>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</si>
  <si>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</si>
  <si>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</si>
  <si>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</si>
  <si>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</si>
  <si>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</si>
  <si>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</si>
  <si>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</si>
  <si>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</si>
  <si>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</si>
  <si>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</si>
  <si>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</si>
  <si>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</si>
  <si>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</si>
  <si>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</si>
  <si>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</si>
  <si>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</si>
  <si>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</si>
  <si>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</si>
  <si>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</si>
  <si>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</si>
  <si>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</si>
  <si>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</si>
  <si>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</si>
  <si>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</si>
  <si>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</si>
  <si>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</si>
  <si>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</si>
  <si>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</si>
  <si>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</si>
  <si>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</si>
  <si>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</si>
  <si>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</si>
  <si>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</si>
  <si>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</si>
  <si>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</si>
  <si>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</si>
  <si>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</si>
  <si>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</si>
  <si>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</si>
  <si>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</si>
  <si>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</si>
  <si>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</si>
  <si>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</si>
  <si>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</si>
  <si>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</si>
  <si>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</si>
  <si>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</si>
  <si>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</si>
  <si>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</si>
  <si>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</si>
  <si>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</si>
  <si>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</si>
  <si>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</si>
  <si>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</si>
  <si>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</si>
  <si>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</si>
  <si>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</si>
  <si>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</si>
  <si>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</si>
  <si>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</si>
  <si>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</si>
  <si>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</si>
  <si>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</si>
  <si>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</si>
  <si>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</si>
  <si>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</si>
  <si>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</si>
  <si>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</si>
  <si>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</si>
  <si>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</si>
  <si>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</si>
  <si>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</si>
  <si>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</si>
  <si>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</si>
  <si>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</si>
  <si>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</si>
  <si>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</si>
  <si>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</si>
  <si>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</si>
  <si>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</si>
  <si>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</si>
  <si>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</si>
  <si>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</si>
  <si>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</si>
  <si>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</si>
  <si>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</si>
  <si>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</si>
  <si>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</si>
  <si>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</si>
  <si>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</si>
  <si>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</si>
  <si>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</si>
  <si>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</si>
  <si>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</si>
  <si>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</si>
  <si>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</si>
  <si>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</si>
  <si>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</si>
  <si>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</si>
  <si>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</si>
  <si>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</si>
  <si>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</si>
  <si>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</si>
  <si>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</si>
  <si>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</si>
  <si>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</si>
  <si>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</si>
  <si>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</si>
  <si>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</si>
  <si>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</si>
  <si>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</si>
  <si>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</si>
  <si>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</si>
  <si>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</si>
  <si>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</si>
  <si>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</si>
  <si>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</si>
  <si>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</si>
  <si>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</si>
  <si>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</si>
  <si>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</si>
  <si>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</si>
  <si>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</si>
  <si>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</si>
  <si>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</si>
  <si>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</si>
  <si>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</si>
  <si>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</si>
  <si>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</si>
  <si>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</si>
  <si>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</si>
  <si>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</si>
  <si>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</si>
  <si>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</si>
  <si>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</si>
  <si>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</si>
  <si>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</si>
  <si>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</si>
  <si>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</si>
  <si>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</si>
  <si>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</si>
  <si>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</si>
  <si>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</si>
  <si>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</si>
  <si>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</si>
  <si>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</si>
  <si>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</si>
  <si>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</si>
  <si>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</si>
  <si>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</si>
  <si>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</si>
  <si>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</si>
  <si>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</si>
  <si>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</si>
  <si>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</si>
  <si>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</si>
  <si>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</si>
  <si>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</si>
  <si>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</si>
  <si>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</si>
  <si>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</si>
  <si>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</si>
  <si>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</si>
  <si>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</si>
  <si>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</si>
  <si>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</si>
  <si>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</si>
  <si>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</si>
  <si>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</si>
  <si>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</si>
  <si>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</si>
  <si>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</si>
  <si>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</si>
  <si>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</si>
  <si>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</si>
  <si>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</si>
  <si>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</si>
  <si>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</si>
  <si>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</si>
  <si>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</si>
  <si>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</si>
  <si>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</si>
  <si>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</si>
  <si>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</si>
  <si>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</si>
  <si>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</si>
  <si>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</si>
  <si>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</si>
  <si>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</si>
  <si>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</si>
  <si>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</si>
  <si>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</si>
  <si>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pm_1Pw3YpL2mw6tzYKU30wgqQYd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</si>
  <si>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</si>
  <si>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</si>
  <si>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</si>
  <si>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</si>
  <si>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</si>
  <si>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</si>
  <si>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</si>
  <si>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</si>
  <si>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</si>
  <si>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</si>
  <si>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</si>
  <si>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</si>
  <si>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</si>
  <si>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</si>
  <si>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</si>
  <si>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</si>
  <si>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</si>
  <si>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</si>
  <si>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</si>
  <si>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</si>
  <si>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</si>
  <si>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</si>
  <si>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</si>
  <si>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</si>
  <si>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</si>
  <si>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</si>
  <si>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</si>
  <si>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</si>
  <si>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</si>
  <si>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</si>
  <si>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</si>
  <si>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</si>
  <si>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</si>
  <si>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</si>
  <si>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</si>
  <si>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</si>
  <si>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</si>
  <si>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</si>
  <si>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</si>
  <si>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</si>
  <si>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</si>
  <si>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</si>
  <si>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</si>
  <si>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</si>
  <si>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</si>
  <si>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</si>
  <si>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</si>
  <si>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</si>
  <si>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</si>
  <si>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</si>
  <si>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</si>
  <si>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</si>
  <si>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</si>
  <si>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</si>
  <si>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</si>
  <si>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</si>
  <si>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</si>
  <si>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</si>
  <si>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</si>
  <si>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pm_1PwnSSL2mw6tzYKUJBlnocYJ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</si>
  <si>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</si>
  <si>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</si>
  <si>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</si>
  <si>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</si>
  <si>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</si>
  <si>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</si>
  <si>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</si>
  <si>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</si>
  <si>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</si>
  <si>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</si>
  <si>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</si>
  <si>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</si>
  <si>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</si>
  <si>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</si>
  <si>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</si>
  <si>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</si>
  <si>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</si>
  <si>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</si>
  <si>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pm_1PwrYQL2mw6tzYKUwnNsiu16</t>
  </si>
  <si>
    <t>pm_1PwrnvL2mw6tzYKUUl7I4ykp</t>
  </si>
  <si>
    <t>Total submission fees less refunds</t>
  </si>
  <si>
    <t>Stripe fees (including fees paid on refunds)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</si>
  <si>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</si>
  <si>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</si>
  <si>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</si>
  <si>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</si>
  <si>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</si>
  <si>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</si>
  <si>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</si>
  <si>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>Honoraria</t>
  </si>
  <si>
    <t xml:space="preserve">Reimbursement </t>
  </si>
  <si>
    <t>Corina LacurezeunuOAS</t>
  </si>
  <si>
    <t>Helen Ward OSS</t>
  </si>
  <si>
    <t>SumUp Payments AccMDD PID727979</t>
  </si>
  <si>
    <t>12 works</t>
  </si>
  <si>
    <t>Split payment with above</t>
  </si>
  <si>
    <t>OASA OAS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</si>
  <si>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</si>
  <si>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</si>
  <si>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</si>
  <si>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</si>
  <si>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</si>
  <si>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</si>
  <si>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</si>
  <si>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</si>
  <si>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</si>
  <si>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SumUp Payments AccMDD PID731586</t>
  </si>
  <si>
    <t>Two sales?</t>
  </si>
  <si>
    <t>SumUp Payments AccMDD PID736355</t>
  </si>
  <si>
    <t>Martyn Burdon OAS prize</t>
  </si>
  <si>
    <t>SumUp Payments AccMDD PID737882</t>
  </si>
  <si>
    <t xml:space="preserve">Prizewinner forgot to cash cheque </t>
  </si>
  <si>
    <t>SumUp Payments AccMDD PID741362</t>
  </si>
  <si>
    <t>SumUp Payments AccMDD PID743225</t>
  </si>
  <si>
    <t>SumUp Payments AccMDD PID748134</t>
  </si>
  <si>
    <t>Vivian Shelton OAS</t>
  </si>
  <si>
    <t>Mrs C E Hopton OAS</t>
  </si>
  <si>
    <t>Miranda Miller OAS</t>
  </si>
  <si>
    <t>Anna Kolos OAS</t>
  </si>
  <si>
    <t>Peter Collins OAS</t>
  </si>
  <si>
    <t>Melinda Kenneway OAS</t>
  </si>
  <si>
    <t>Claire Drinkwater OAS</t>
  </si>
  <si>
    <t>John Day OAS</t>
  </si>
  <si>
    <t>Hannah Farncombe OAS</t>
  </si>
  <si>
    <t>Harriet Calfo OAS</t>
  </si>
  <si>
    <t>June Dent OAS</t>
  </si>
  <si>
    <t>Gerry Coles PrintsOAS</t>
  </si>
  <si>
    <t>Eirian Griffiths OAS</t>
  </si>
  <si>
    <t>Rod Craig OAS</t>
  </si>
  <si>
    <t>Tereza Horacek OAS</t>
  </si>
  <si>
    <t>Lizzie Wheeler 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</si>
</sst>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  <xf numFmtId="0" fontId="0" fillId="0" borderId="0" xfId="0" applyNumberForma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3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75.635887037039" createdVersion="8" refreshedVersion="8" minRefreshableVersion="3" recordCount="340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4-10-11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Other income"/>
        <s v="Bar sales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Exhibitions db"/>
        <s v="Other expenses"/>
        <s v="Transfer Out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75.635936921295" createdVersion="8" refreshedVersion="8" minRefreshableVersion="3" recordCount="340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4-10-11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Other income"/>
        <s v="Bar sales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Exhibitions db"/>
        <s v="Other expenses"/>
        <s v="Transfer Out"/>
        <m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5"/>
    <x v="0"/>
    <m/>
  </r>
  <r>
    <d v="2024-03-25T00:00:00"/>
    <s v="CR"/>
    <s v="SumUp Payments Acc MDD PID473221"/>
    <m/>
    <n v="178.99"/>
    <n v="14806.09"/>
    <x v="6"/>
    <x v="1"/>
    <m/>
  </r>
  <r>
    <d v="2024-03-25T00:00:00"/>
    <s v="CR"/>
    <s v="Split payment with above"/>
    <m/>
    <n v="663.59"/>
    <n v="15469.68"/>
    <x v="7"/>
    <x v="1"/>
    <m/>
  </r>
  <r>
    <d v="2024-03-27T00:00:00"/>
    <s v="CR"/>
    <s v="SumUp Payments Acc MDD PID475037"/>
    <m/>
    <n v="324.42"/>
    <n v="15794.1"/>
    <x v="7"/>
    <x v="1"/>
    <m/>
  </r>
  <r>
    <d v="2024-03-28T00:00:00"/>
    <s v="CR"/>
    <s v="Stripe Payments UK STRIPE"/>
    <m/>
    <n v="344.4"/>
    <n v="16138.5"/>
    <x v="7"/>
    <x v="1"/>
    <m/>
  </r>
  <r>
    <d v="2024-03-28T00:00:00"/>
    <s v="CR"/>
    <s v="SumUp Payments Acc MDD PID476101"/>
    <m/>
    <n v="580.02"/>
    <n v="16718.52"/>
    <x v="7"/>
    <x v="1"/>
    <m/>
  </r>
  <r>
    <d v="2024-04-03T00:00:00"/>
    <s v="CR"/>
    <s v="SumUp Payments Acc MDD PID480647"/>
    <m/>
    <n v="663.59"/>
    <n v="17382.11"/>
    <x v="7"/>
    <x v="1"/>
    <m/>
  </r>
  <r>
    <d v="2024-04-03T00:00:00"/>
    <s v="CR"/>
    <s v="SumUp Payments Acc MDD PID481651"/>
    <m/>
    <n v="304.76"/>
    <n v="17686.87"/>
    <x v="7"/>
    <x v="1"/>
    <m/>
  </r>
  <r>
    <d v="2024-04-04T00:00:00"/>
    <s v="CHQ"/>
    <n v="101415"/>
    <n v="100"/>
    <m/>
    <n v="17586.87"/>
    <x v="8"/>
    <x v="1"/>
    <m/>
  </r>
  <r>
    <d v="2024-04-04T00:00:00"/>
    <s v="CR"/>
    <s v="Stripe Payments UK STRIPE"/>
    <m/>
    <n v="172.7"/>
    <n v="17759.57"/>
    <x v="7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9"/>
    <x v="0"/>
    <s v="Payment to web manager"/>
  </r>
  <r>
    <d v="2024-04-05T00:00:00"/>
    <s v="BP"/>
    <s v="OXFORD VISUAL ARTS OAS"/>
    <n v="175"/>
    <m/>
    <n v="16020.59"/>
    <x v="10"/>
    <x v="1"/>
    <m/>
  </r>
  <r>
    <d v="2024-04-05T00:00:00"/>
    <s v="BP"/>
    <s v="CAROL OAS"/>
    <n v="1500"/>
    <m/>
    <n v="14520.59"/>
    <x v="11"/>
    <x v="1"/>
    <m/>
  </r>
  <r>
    <d v="2024-04-08T00:00:00"/>
    <s v="CR"/>
    <s v="SumUp Payments Acc MDD PID486749"/>
    <m/>
    <n v="570.20000000000005"/>
    <n v="15090.79"/>
    <x v="7"/>
    <x v="1"/>
    <m/>
  </r>
  <r>
    <d v="2024-04-09T00:00:00"/>
    <s v="CHQ"/>
    <n v="101413"/>
    <n v="100"/>
    <m/>
    <n v="14990.79"/>
    <x v="8"/>
    <x v="1"/>
    <m/>
  </r>
  <r>
    <d v="2024-04-11T00:00:00"/>
    <s v="DD"/>
    <s v="STRIPE"/>
    <n v="175"/>
    <m/>
    <n v="14815.79"/>
    <x v="12"/>
    <x v="1"/>
    <s v="Painting sold twice!"/>
  </r>
  <r>
    <d v="2024-04-11T00:00:00"/>
    <s v="CHQ"/>
    <n v="101412"/>
    <n v="100"/>
    <m/>
    <n v="14715.79"/>
    <x v="8"/>
    <x v="1"/>
    <m/>
  </r>
  <r>
    <d v="2024-04-18T00:00:00"/>
    <s v="CHQ"/>
    <n v="101416"/>
    <n v="100"/>
    <m/>
    <n v="14615.79"/>
    <x v="8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3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10"/>
    <x v="1"/>
    <m/>
  </r>
  <r>
    <d v="2024-04-29T00:00:00"/>
    <s v="BP"/>
    <s v="Rani Rai Oxford Art Society"/>
    <n v="262.5"/>
    <m/>
    <n v="12666.69"/>
    <x v="14"/>
    <x v="1"/>
    <m/>
  </r>
  <r>
    <d v="2024-04-29T00:00:00"/>
    <s v="BP"/>
    <s v="Morna Rhys OAS"/>
    <n v="232.5"/>
    <m/>
    <n v="12434.19"/>
    <x v="14"/>
    <x v="1"/>
    <m/>
  </r>
  <r>
    <d v="2024-04-29T00:00:00"/>
    <s v="BP"/>
    <s v="Helen Pakeman OAS"/>
    <n v="131.25"/>
    <m/>
    <n v="12302.94"/>
    <x v="14"/>
    <x v="1"/>
    <m/>
  </r>
  <r>
    <d v="2024-04-29T00:00:00"/>
    <s v="BP"/>
    <s v="Kassandra Isaacson OAS"/>
    <n v="187.5"/>
    <m/>
    <n v="12115.44"/>
    <x v="14"/>
    <x v="1"/>
    <m/>
  </r>
  <r>
    <d v="2024-04-29T00:00:00"/>
    <s v="BP"/>
    <s v="Fredrica Craig OAS"/>
    <n v="221.25"/>
    <m/>
    <n v="11894.19"/>
    <x v="14"/>
    <x v="1"/>
    <m/>
  </r>
  <r>
    <d v="2024-04-29T00:00:00"/>
    <s v="BP"/>
    <s v="Camilla Dowse OAS"/>
    <n v="221.25"/>
    <m/>
    <n v="11672.94"/>
    <x v="14"/>
    <x v="1"/>
    <m/>
  </r>
  <r>
    <d v="2024-04-29T00:00:00"/>
    <s v="BP"/>
    <s v="Emma Coleman Jones OAS"/>
    <n v="247.5"/>
    <m/>
    <n v="11425.44"/>
    <x v="14"/>
    <x v="1"/>
    <m/>
  </r>
  <r>
    <d v="2024-04-29T00:00:00"/>
    <s v="BP"/>
    <s v="Ella Clocksin OAS"/>
    <n v="435"/>
    <m/>
    <n v="10990.44"/>
    <x v="14"/>
    <x v="1"/>
    <m/>
  </r>
  <r>
    <d v="2024-04-29T00:00:00"/>
    <s v="BP"/>
    <s v="Angie Hunt OAS"/>
    <n v="318.75"/>
    <m/>
    <n v="10671.69"/>
    <x v="14"/>
    <x v="1"/>
    <m/>
  </r>
  <r>
    <d v="2024-04-29T00:00:00"/>
    <s v="BP"/>
    <s v="Patricia Hyland OAS"/>
    <n v="285"/>
    <m/>
    <n v="10386.69"/>
    <x v="14"/>
    <x v="1"/>
    <m/>
  </r>
  <r>
    <d v="2024-05-06T00:00:00"/>
    <s v="BP"/>
    <s v="Annie Wootton OAS"/>
    <n v="90"/>
    <m/>
    <n v="10296.69"/>
    <x v="14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5"/>
    <x v="0"/>
    <s v="AGM drinks"/>
  </r>
  <r>
    <d v="2024-06-11T00:00:00"/>
    <s v="DD"/>
    <s v="STRIPE"/>
    <n v="30"/>
    <m/>
    <n v="10307.239999999996"/>
    <x v="12"/>
    <x v="0"/>
    <m/>
  </r>
  <r>
    <d v="2024-06-12T00:00:00"/>
    <s v="BP"/>
    <s v="Emma Davis OAS"/>
    <n v="30"/>
    <m/>
    <n v="10277.239999999996"/>
    <x v="12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6"/>
    <x v="0"/>
    <m/>
  </r>
  <r>
    <d v="2024-07-04T00:00:00"/>
    <s v="BP"/>
    <s v="Oxford University 78531"/>
    <n v="400"/>
    <m/>
    <n v="9649.7399999999961"/>
    <x v="16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8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7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8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9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10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2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5"/>
    <x v="0"/>
    <m/>
  </r>
  <r>
    <d v="2024-09-19T00:00:00"/>
    <s v="BP"/>
    <s v="Kall Kwik Oxford 006746"/>
    <n v="66"/>
    <m/>
    <n v="15285.349999999995"/>
    <x v="20"/>
    <x v="2"/>
    <m/>
  </r>
  <r>
    <d v="2024-09-19T00:00:00"/>
    <s v="BP"/>
    <s v="Kall Kwik Oxford 006746"/>
    <n v="165"/>
    <m/>
    <n v="15120.349999999995"/>
    <x v="20"/>
    <x v="2"/>
    <m/>
  </r>
  <r>
    <d v="2024-09-20T00:00:00"/>
    <s v="CR"/>
    <s v="WHITEHOUSE F PBM 1FIONA WHITEHOUSE"/>
    <m/>
    <n v="90"/>
    <n v="15210.349999999995"/>
    <x v="7"/>
    <x v="2"/>
    <m/>
  </r>
  <r>
    <d v="2024-09-21T00:00:00"/>
    <s v="CHG"/>
    <s v="TOTAL CHARGES TO 30AUG2024"/>
    <n v="5"/>
    <m/>
    <n v="15205.349999999995"/>
    <x v="21"/>
    <x v="0"/>
    <m/>
  </r>
  <r>
    <d v="2024-09-23T00:00:00"/>
    <s v="CR"/>
    <s v="SumUp Payments AccMDD PID724802"/>
    <m/>
    <n v="116.57"/>
    <n v="15321.919999999995"/>
    <x v="6"/>
    <x v="2"/>
    <m/>
  </r>
  <r>
    <d v="2024-09-23T00:00:00"/>
    <m/>
    <s v="SumUp payment split"/>
    <m/>
    <n v="1558.21"/>
    <n v="16880.129999999994"/>
    <x v="7"/>
    <x v="2"/>
    <m/>
  </r>
  <r>
    <d v="2024-09-25T00:00:00"/>
    <s v="TFR"/>
    <s v="403535 41336827 INTERNET TRANSFER"/>
    <n v="6000"/>
    <m/>
    <n v="10880.129999999994"/>
    <x v="22"/>
    <x v="0"/>
    <m/>
  </r>
  <r>
    <d v="2024-09-25T00:00:00"/>
    <s v="BP"/>
    <s v="Corina LacurezeunuOAS"/>
    <n v="18"/>
    <m/>
    <n v="10862.129999999994"/>
    <x v="12"/>
    <x v="2"/>
    <m/>
  </r>
  <r>
    <d v="2024-09-25T00:00:00"/>
    <s v="BP"/>
    <s v="Helen Ward OSS"/>
    <n v="118.95"/>
    <m/>
    <n v="10743.179999999993"/>
    <x v="18"/>
    <x v="0"/>
    <m/>
  </r>
  <r>
    <d v="2024-09-25T00:00:00"/>
    <s v="CR"/>
    <s v="SumUp Payments AccMDD PID727979"/>
    <m/>
    <n v="457.14"/>
    <n v="11200.319999999992"/>
    <x v="7"/>
    <x v="2"/>
    <m/>
  </r>
  <r>
    <d v="2024-09-26T00:00:00"/>
    <s v="BP"/>
    <s v="OASA OAS"/>
    <n v="650"/>
    <m/>
    <n v="10550.319999999992"/>
    <x v="16"/>
    <x v="0"/>
    <m/>
  </r>
  <r>
    <d v="2024-09-27T00:00:00"/>
    <s v="BP"/>
    <s v="David Barron OAS"/>
    <n v="200"/>
    <m/>
    <n v="10350.319999999992"/>
    <x v="8"/>
    <x v="2"/>
    <s v="Reimbursement "/>
  </r>
  <r>
    <d v="2024-09-27T00:00:00"/>
    <s v="CR"/>
    <s v="SumUp Payments AccMDD PID731586"/>
    <m/>
    <n v="294.93"/>
    <n v="10645.249999999993"/>
    <x v="7"/>
    <x v="2"/>
    <m/>
  </r>
  <r>
    <d v="2024-09-30T00:00:00"/>
    <s v="CR"/>
    <s v="Stripe Payments UKSTRIPE"/>
    <m/>
    <n v="344.55"/>
    <n v="10989.799999999992"/>
    <x v="7"/>
    <x v="2"/>
    <m/>
  </r>
  <r>
    <d v="2024-09-30T00:00:00"/>
    <s v="CR"/>
    <s v="SumUp Payments AccMDD PID736355"/>
    <m/>
    <n v="742.24"/>
    <n v="11732.039999999992"/>
    <x v="7"/>
    <x v="2"/>
    <m/>
  </r>
  <r>
    <d v="2024-10-01T00:00:00"/>
    <s v="BP"/>
    <s v="Martyn Burdon OAS prize"/>
    <n v="100"/>
    <m/>
    <n v="11632.039999999992"/>
    <x v="8"/>
    <x v="1"/>
    <s v="Prizewinner forgot to cash cheque "/>
  </r>
  <r>
    <d v="2024-10-01T00:00:00"/>
    <s v="CR"/>
    <s v="SumUp Payments AccMDD PID737882"/>
    <m/>
    <n v="221.2"/>
    <n v="11853.239999999993"/>
    <x v="7"/>
    <x v="2"/>
    <m/>
  </r>
  <r>
    <d v="2024-10-03T00:00:00"/>
    <s v="CR"/>
    <s v="SumUp Payments AccMDD PID741362"/>
    <m/>
    <n v="879.87"/>
    <n v="12733.109999999993"/>
    <x v="7"/>
    <x v="2"/>
    <m/>
  </r>
  <r>
    <d v="2024-10-04T00:00:00"/>
    <s v="CR"/>
    <s v="SumUp Payments AccMDD PID743225"/>
    <m/>
    <n v="2949.3"/>
    <n v="15682.409999999993"/>
    <x v="7"/>
    <x v="2"/>
    <m/>
  </r>
  <r>
    <d v="2024-10-07T00:00:00"/>
    <s v="CR"/>
    <s v="SumUp Payments AccMDD PID748134"/>
    <m/>
    <n v="1327.17"/>
    <n v="17009.579999999994"/>
    <x v="7"/>
    <x v="2"/>
    <m/>
  </r>
  <r>
    <d v="2024-10-08T00:00:00"/>
    <s v="BP"/>
    <s v="Vivian Shelton OAS"/>
    <n v="112.87"/>
    <m/>
    <n v="16896.709999999995"/>
    <x v="20"/>
    <x v="2"/>
    <m/>
  </r>
  <r>
    <d v="2024-10-09T00:00:00"/>
    <s v="BP"/>
    <s v="Mrs C E Hopton OAS"/>
    <n v="45"/>
    <m/>
    <n v="16851.709999999995"/>
    <x v="14"/>
    <x v="2"/>
    <m/>
  </r>
  <r>
    <d v="2024-10-09T00:00:00"/>
    <s v="BP"/>
    <s v="Miranda Miller OAS"/>
    <n v="60"/>
    <m/>
    <n v="16791.709999999995"/>
    <x v="14"/>
    <x v="2"/>
    <m/>
  </r>
  <r>
    <d v="2024-10-09T00:00:00"/>
    <s v="BP"/>
    <s v="Anna Kolos OAS"/>
    <n v="262.5"/>
    <m/>
    <n v="16529.209999999995"/>
    <x v="14"/>
    <x v="2"/>
    <m/>
  </r>
  <r>
    <d v="2024-10-09T00:00:00"/>
    <s v="BP"/>
    <s v="Peter Collins OAS"/>
    <n v="67.5"/>
    <m/>
    <n v="16461.709999999995"/>
    <x v="14"/>
    <x v="2"/>
    <m/>
  </r>
  <r>
    <d v="2024-10-09T00:00:00"/>
    <s v="BP"/>
    <s v="Melinda Kenneway OAS"/>
    <n v="896.25"/>
    <m/>
    <n v="15565.459999999995"/>
    <x v="14"/>
    <x v="2"/>
    <m/>
  </r>
  <r>
    <d v="2024-10-09T00:00:00"/>
    <s v="BP"/>
    <s v="Claire Drinkwater OAS"/>
    <n v="93.75"/>
    <m/>
    <n v="15471.709999999995"/>
    <x v="14"/>
    <x v="2"/>
    <m/>
  </r>
  <r>
    <d v="2024-10-09T00:00:00"/>
    <s v="BP"/>
    <s v="John Day OAS"/>
    <n v="108.75"/>
    <m/>
    <n v="15362.959999999995"/>
    <x v="14"/>
    <x v="2"/>
    <m/>
  </r>
  <r>
    <d v="2024-10-09T00:00:00"/>
    <s v="BP"/>
    <s v="Hannah Farncombe OAS"/>
    <n v="168.75"/>
    <m/>
    <n v="15194.209999999995"/>
    <x v="14"/>
    <x v="2"/>
    <m/>
  </r>
  <r>
    <d v="2024-10-09T00:00:00"/>
    <s v="BP"/>
    <s v="Harriet Calfo OAS"/>
    <n v="262.5"/>
    <m/>
    <n v="14931.709999999995"/>
    <x v="14"/>
    <x v="2"/>
    <m/>
  </r>
  <r>
    <d v="2024-10-09T00:00:00"/>
    <s v="BP"/>
    <s v="June Dent OAS"/>
    <n v="221.25"/>
    <m/>
    <n v="14710.459999999995"/>
    <x v="14"/>
    <x v="2"/>
    <m/>
  </r>
  <r>
    <d v="2024-10-09T00:00:00"/>
    <s v="BP"/>
    <s v="Gerry Coles PrintsOAS"/>
    <n v="48.75"/>
    <m/>
    <n v="14661.709999999995"/>
    <x v="14"/>
    <x v="2"/>
    <m/>
  </r>
  <r>
    <d v="2024-10-09T00:00:00"/>
    <s v="BP"/>
    <s v="Eirian Griffiths OAS"/>
    <n v="172.5"/>
    <m/>
    <n v="14489.209999999995"/>
    <x v="14"/>
    <x v="2"/>
    <m/>
  </r>
  <r>
    <d v="2024-10-09T00:00:00"/>
    <s v="BP"/>
    <s v="Rod Craig OAS"/>
    <n v="671.25"/>
    <m/>
    <n v="13817.959999999995"/>
    <x v="14"/>
    <x v="2"/>
    <m/>
  </r>
  <r>
    <d v="2024-10-10T00:00:00"/>
    <s v="BP"/>
    <s v="Tereza Horacek OAS"/>
    <n v="187.5"/>
    <m/>
    <n v="13630.459999999995"/>
    <x v="14"/>
    <x v="2"/>
    <m/>
  </r>
  <r>
    <d v="2024-10-10T00:00:00"/>
    <s v="BP"/>
    <s v="Lizzie Wheeler OAS"/>
    <n v="240"/>
    <m/>
    <n v="13390.459999999995"/>
    <x v="14"/>
    <x v="2"/>
    <m/>
  </r>
  <r>
    <d v="2024-10-10T00:00:00"/>
    <s v="CR"/>
    <s v="Stripe Payments UKSTRIPE"/>
    <m/>
    <n v="29.2"/>
    <n v="13419.659999999996"/>
    <x v="0"/>
    <x v="0"/>
    <m/>
  </r>
  <r>
    <m/>
    <m/>
    <m/>
    <m/>
    <m/>
    <m/>
    <x v="23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5"/>
    <m/>
  </r>
  <r>
    <d v="2024-03-25T00:00:00"/>
    <s v="CR"/>
    <s v="SumUp Payments Acc MDD PID473221"/>
    <m/>
    <n v="178.99"/>
    <n v="14806.09"/>
    <x v="6"/>
    <s v="Members"/>
  </r>
  <r>
    <d v="2024-03-25T00:00:00"/>
    <s v="CR"/>
    <s v="Split payment with above"/>
    <m/>
    <n v="663.59"/>
    <n v="15469.68"/>
    <x v="7"/>
    <s v="Members"/>
  </r>
  <r>
    <d v="2024-03-27T00:00:00"/>
    <s v="CR"/>
    <s v="SumUp Payments Acc MDD PID475037"/>
    <m/>
    <n v="324.42"/>
    <n v="15794.1"/>
    <x v="7"/>
    <s v="Members"/>
  </r>
  <r>
    <d v="2024-03-28T00:00:00"/>
    <s v="CR"/>
    <s v="Stripe Payments UK STRIPE"/>
    <m/>
    <n v="344.4"/>
    <n v="16138.5"/>
    <x v="7"/>
    <s v="Members"/>
  </r>
  <r>
    <d v="2024-03-28T00:00:00"/>
    <s v="CR"/>
    <s v="SumUp Payments Acc MDD PID476101"/>
    <m/>
    <n v="580.02"/>
    <n v="16718.52"/>
    <x v="7"/>
    <s v="Members"/>
  </r>
  <r>
    <d v="2024-04-03T00:00:00"/>
    <s v="CR"/>
    <s v="SumUp Payments Acc MDD PID480647"/>
    <m/>
    <n v="663.59"/>
    <n v="17382.11"/>
    <x v="7"/>
    <s v="Members"/>
  </r>
  <r>
    <d v="2024-04-03T00:00:00"/>
    <s v="CR"/>
    <s v="SumUp Payments Acc MDD PID481651"/>
    <m/>
    <n v="304.76"/>
    <n v="17686.87"/>
    <x v="7"/>
    <s v="Members"/>
  </r>
  <r>
    <d v="2024-04-04T00:00:00"/>
    <s v="CHQ"/>
    <n v="101415"/>
    <n v="100"/>
    <m/>
    <n v="17586.87"/>
    <x v="8"/>
    <s v="Members"/>
  </r>
  <r>
    <d v="2024-04-04T00:00:00"/>
    <s v="CR"/>
    <s v="Stripe Payments UK STRIPE"/>
    <m/>
    <n v="172.7"/>
    <n v="17759.57"/>
    <x v="7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9"/>
    <m/>
  </r>
  <r>
    <d v="2024-04-05T00:00:00"/>
    <s v="BP"/>
    <s v="OXFORD VISUAL ARTS OAS"/>
    <n v="175"/>
    <m/>
    <n v="16020.59"/>
    <x v="10"/>
    <s v="Members"/>
  </r>
  <r>
    <d v="2024-04-05T00:00:00"/>
    <s v="BP"/>
    <s v="CAROL OAS"/>
    <n v="1500"/>
    <m/>
    <n v="14520.59"/>
    <x v="11"/>
    <s v="Members"/>
  </r>
  <r>
    <d v="2024-04-08T00:00:00"/>
    <s v="CR"/>
    <s v="SumUp Payments Acc MDD PID486749"/>
    <m/>
    <n v="570.20000000000005"/>
    <n v="15090.79"/>
    <x v="7"/>
    <s v="Members"/>
  </r>
  <r>
    <d v="2024-04-09T00:00:00"/>
    <s v="CHQ"/>
    <n v="101413"/>
    <n v="100"/>
    <m/>
    <n v="14990.79"/>
    <x v="8"/>
    <s v="Members"/>
  </r>
  <r>
    <d v="2024-04-11T00:00:00"/>
    <s v="DD"/>
    <s v="STRIPE"/>
    <n v="175"/>
    <m/>
    <n v="14815.79"/>
    <x v="12"/>
    <s v="Members"/>
  </r>
  <r>
    <d v="2024-04-11T00:00:00"/>
    <s v="CHQ"/>
    <n v="101412"/>
    <n v="100"/>
    <m/>
    <n v="14715.79"/>
    <x v="8"/>
    <s v="Members"/>
  </r>
  <r>
    <d v="2024-04-18T00:00:00"/>
    <s v="CHQ"/>
    <n v="101416"/>
    <n v="100"/>
    <m/>
    <n v="14615.79"/>
    <x v="8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3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10"/>
    <s v="Members"/>
  </r>
  <r>
    <d v="2024-04-29T00:00:00"/>
    <s v="BP"/>
    <s v="Rani Rai Oxford Art Society"/>
    <n v="262.5"/>
    <m/>
    <n v="12666.69"/>
    <x v="14"/>
    <s v="Members"/>
  </r>
  <r>
    <d v="2024-04-29T00:00:00"/>
    <s v="BP"/>
    <s v="Morna Rhys OAS"/>
    <n v="232.5"/>
    <m/>
    <n v="12434.19"/>
    <x v="14"/>
    <s v="Members"/>
  </r>
  <r>
    <d v="2024-04-29T00:00:00"/>
    <s v="BP"/>
    <s v="Helen Pakeman OAS"/>
    <n v="131.25"/>
    <m/>
    <n v="12302.94"/>
    <x v="14"/>
    <s v="Members"/>
  </r>
  <r>
    <d v="2024-04-29T00:00:00"/>
    <s v="BP"/>
    <s v="Kassandra Isaacson OAS"/>
    <n v="187.5"/>
    <m/>
    <n v="12115.44"/>
    <x v="14"/>
    <s v="Members"/>
  </r>
  <r>
    <d v="2024-04-29T00:00:00"/>
    <s v="BP"/>
    <s v="Fredrica Craig OAS"/>
    <n v="221.25"/>
    <m/>
    <n v="11894.19"/>
    <x v="14"/>
    <s v="Members"/>
  </r>
  <r>
    <d v="2024-04-29T00:00:00"/>
    <s v="BP"/>
    <s v="Camilla Dowse OAS"/>
    <n v="221.25"/>
    <m/>
    <n v="11672.94"/>
    <x v="14"/>
    <s v="Members"/>
  </r>
  <r>
    <d v="2024-04-29T00:00:00"/>
    <s v="BP"/>
    <s v="Emma Coleman Jones OAS"/>
    <n v="247.5"/>
    <m/>
    <n v="11425.44"/>
    <x v="14"/>
    <s v="Members"/>
  </r>
  <r>
    <d v="2024-04-29T00:00:00"/>
    <s v="BP"/>
    <s v="Ella Clocksin OAS"/>
    <n v="435"/>
    <m/>
    <n v="10990.44"/>
    <x v="14"/>
    <s v="Members"/>
  </r>
  <r>
    <d v="2024-04-29T00:00:00"/>
    <s v="BP"/>
    <s v="Angie Hunt OAS"/>
    <n v="318.75"/>
    <m/>
    <n v="10671.69"/>
    <x v="14"/>
    <s v="Members"/>
  </r>
  <r>
    <d v="2024-04-29T00:00:00"/>
    <s v="BP"/>
    <s v="Patricia Hyland OAS"/>
    <n v="285"/>
    <m/>
    <n v="10386.69"/>
    <x v="14"/>
    <s v="Members"/>
  </r>
  <r>
    <d v="2024-05-06T00:00:00"/>
    <s v="BP"/>
    <s v="Annie Wootton OAS"/>
    <n v="90"/>
    <m/>
    <n v="10296.69"/>
    <x v="14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5"/>
    <m/>
  </r>
  <r>
    <d v="2024-06-11T00:00:00"/>
    <s v="DD"/>
    <s v="STRIPE"/>
    <n v="30"/>
    <m/>
    <n v="10307.239999999996"/>
    <x v="12"/>
    <m/>
  </r>
  <r>
    <d v="2024-06-12T00:00:00"/>
    <s v="BP"/>
    <s v="Emma Davis OAS"/>
    <n v="30"/>
    <m/>
    <n v="10277.239999999996"/>
    <x v="12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6"/>
    <m/>
  </r>
  <r>
    <d v="2024-07-04T00:00:00"/>
    <s v="BP"/>
    <s v="Oxford University 78531"/>
    <n v="400"/>
    <m/>
    <n v="9649.7399999999961"/>
    <x v="16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8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7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8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9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10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2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5"/>
    <m/>
  </r>
  <r>
    <d v="2024-09-19T00:00:00"/>
    <s v="BP"/>
    <s v="Kall Kwik Oxford 006746"/>
    <n v="66"/>
    <m/>
    <n v="15285.349999999995"/>
    <x v="20"/>
    <s v="Open"/>
  </r>
  <r>
    <d v="2024-09-19T00:00:00"/>
    <s v="BP"/>
    <s v="Kall Kwik Oxford 006746"/>
    <n v="165"/>
    <m/>
    <n v="15120.349999999995"/>
    <x v="20"/>
    <s v="Open"/>
  </r>
  <r>
    <d v="2024-09-20T00:00:00"/>
    <s v="CR"/>
    <s v="WHITEHOUSE F PBM 1FIONA WHITEHOUSE"/>
    <m/>
    <n v="90"/>
    <n v="15210.349999999995"/>
    <x v="7"/>
    <s v="Open"/>
  </r>
  <r>
    <d v="2024-09-21T00:00:00"/>
    <s v="CHG"/>
    <s v="TOTAL CHARGES TO 30AUG2024"/>
    <n v="5"/>
    <m/>
    <n v="15205.349999999995"/>
    <x v="21"/>
    <m/>
  </r>
  <r>
    <d v="2024-09-23T00:00:00"/>
    <s v="CR"/>
    <s v="SumUp Payments AccMDD PID724802"/>
    <m/>
    <n v="116.57"/>
    <n v="15321.919999999995"/>
    <x v="6"/>
    <s v="Open"/>
  </r>
  <r>
    <d v="2024-09-23T00:00:00"/>
    <m/>
    <s v="SumUp payment split"/>
    <m/>
    <n v="1558.21"/>
    <n v="16880.129999999994"/>
    <x v="7"/>
    <s v="Open"/>
  </r>
  <r>
    <d v="2024-09-25T00:00:00"/>
    <s v="TFR"/>
    <s v="403535 41336827 INTERNET TRANSFER"/>
    <n v="6000"/>
    <m/>
    <n v="10880.129999999994"/>
    <x v="22"/>
    <m/>
  </r>
  <r>
    <d v="2024-09-25T00:00:00"/>
    <s v="BP"/>
    <s v="Corina LacurezeunuOAS"/>
    <n v="18"/>
    <m/>
    <n v="10862.129999999994"/>
    <x v="12"/>
    <s v="Open"/>
  </r>
  <r>
    <d v="2024-09-25T00:00:00"/>
    <s v="BP"/>
    <s v="Helen Ward OSS"/>
    <n v="118.95"/>
    <m/>
    <n v="10743.179999999993"/>
    <x v="18"/>
    <m/>
  </r>
  <r>
    <d v="2024-09-25T00:00:00"/>
    <s v="CR"/>
    <s v="SumUp Payments AccMDD PID727979"/>
    <m/>
    <n v="457.14"/>
    <n v="11200.319999999992"/>
    <x v="7"/>
    <s v="Open"/>
  </r>
  <r>
    <d v="2024-09-26T00:00:00"/>
    <s v="BP"/>
    <s v="OASA OAS"/>
    <n v="650"/>
    <m/>
    <n v="10550.319999999992"/>
    <x v="16"/>
    <m/>
  </r>
  <r>
    <d v="2024-09-27T00:00:00"/>
    <s v="BP"/>
    <s v="David Barron OAS"/>
    <n v="200"/>
    <m/>
    <n v="10350.319999999992"/>
    <x v="8"/>
    <s v="Open"/>
  </r>
  <r>
    <d v="2024-09-27T00:00:00"/>
    <s v="CR"/>
    <s v="SumUp Payments AccMDD PID731586"/>
    <m/>
    <n v="294.93"/>
    <n v="10645.249999999993"/>
    <x v="7"/>
    <s v="Open"/>
  </r>
  <r>
    <d v="2024-09-30T00:00:00"/>
    <s v="CR"/>
    <s v="Stripe Payments UKSTRIPE"/>
    <m/>
    <n v="344.55"/>
    <n v="10989.799999999992"/>
    <x v="7"/>
    <s v="Open"/>
  </r>
  <r>
    <d v="2024-09-30T00:00:00"/>
    <s v="CR"/>
    <s v="SumUp Payments AccMDD PID736355"/>
    <m/>
    <n v="742.24"/>
    <n v="11732.039999999992"/>
    <x v="7"/>
    <s v="Open"/>
  </r>
  <r>
    <d v="2024-10-01T00:00:00"/>
    <s v="BP"/>
    <s v="Martyn Burdon OAS prize"/>
    <n v="100"/>
    <m/>
    <n v="11632.039999999992"/>
    <x v="8"/>
    <s v="Members"/>
  </r>
  <r>
    <d v="2024-10-01T00:00:00"/>
    <s v="CR"/>
    <s v="SumUp Payments AccMDD PID737882"/>
    <m/>
    <n v="221.2"/>
    <n v="11853.239999999993"/>
    <x v="7"/>
    <s v="Open"/>
  </r>
  <r>
    <d v="2024-10-03T00:00:00"/>
    <s v="CR"/>
    <s v="SumUp Payments AccMDD PID741362"/>
    <m/>
    <n v="879.87"/>
    <n v="12733.109999999993"/>
    <x v="7"/>
    <s v="Open"/>
  </r>
  <r>
    <d v="2024-10-04T00:00:00"/>
    <s v="CR"/>
    <s v="SumUp Payments AccMDD PID743225"/>
    <m/>
    <n v="2949.3"/>
    <n v="15682.409999999993"/>
    <x v="7"/>
    <s v="Open"/>
  </r>
  <r>
    <d v="2024-10-07T00:00:00"/>
    <s v="CR"/>
    <s v="SumUp Payments AccMDD PID748134"/>
    <m/>
    <n v="1327.17"/>
    <n v="17009.579999999994"/>
    <x v="7"/>
    <s v="Open"/>
  </r>
  <r>
    <d v="2024-10-08T00:00:00"/>
    <s v="BP"/>
    <s v="Vivian Shelton OAS"/>
    <n v="112.87"/>
    <m/>
    <n v="16896.709999999995"/>
    <x v="20"/>
    <s v="Open"/>
  </r>
  <r>
    <d v="2024-10-09T00:00:00"/>
    <s v="BP"/>
    <s v="Mrs C E Hopton OAS"/>
    <n v="45"/>
    <m/>
    <n v="16851.709999999995"/>
    <x v="14"/>
    <s v="Open"/>
  </r>
  <r>
    <d v="2024-10-09T00:00:00"/>
    <s v="BP"/>
    <s v="Miranda Miller OAS"/>
    <n v="60"/>
    <m/>
    <n v="16791.709999999995"/>
    <x v="14"/>
    <s v="Open"/>
  </r>
  <r>
    <d v="2024-10-09T00:00:00"/>
    <s v="BP"/>
    <s v="Anna Kolos OAS"/>
    <n v="262.5"/>
    <m/>
    <n v="16529.209999999995"/>
    <x v="14"/>
    <s v="Open"/>
  </r>
  <r>
    <d v="2024-10-09T00:00:00"/>
    <s v="BP"/>
    <s v="Peter Collins OAS"/>
    <n v="67.5"/>
    <m/>
    <n v="16461.709999999995"/>
    <x v="14"/>
    <s v="Open"/>
  </r>
  <r>
    <d v="2024-10-09T00:00:00"/>
    <s v="BP"/>
    <s v="Melinda Kenneway OAS"/>
    <n v="896.25"/>
    <m/>
    <n v="15565.459999999995"/>
    <x v="14"/>
    <s v="Open"/>
  </r>
  <r>
    <d v="2024-10-09T00:00:00"/>
    <s v="BP"/>
    <s v="Claire Drinkwater OAS"/>
    <n v="93.75"/>
    <m/>
    <n v="15471.709999999995"/>
    <x v="14"/>
    <s v="Open"/>
  </r>
  <r>
    <d v="2024-10-09T00:00:00"/>
    <s v="BP"/>
    <s v="John Day OAS"/>
    <n v="108.75"/>
    <m/>
    <n v="15362.959999999995"/>
    <x v="14"/>
    <s v="Open"/>
  </r>
  <r>
    <d v="2024-10-09T00:00:00"/>
    <s v="BP"/>
    <s v="Hannah Farncombe OAS"/>
    <n v="168.75"/>
    <m/>
    <n v="15194.209999999995"/>
    <x v="14"/>
    <s v="Open"/>
  </r>
  <r>
    <d v="2024-10-09T00:00:00"/>
    <s v="BP"/>
    <s v="Harriet Calfo OAS"/>
    <n v="262.5"/>
    <m/>
    <n v="14931.709999999995"/>
    <x v="14"/>
    <s v="Open"/>
  </r>
  <r>
    <d v="2024-10-09T00:00:00"/>
    <s v="BP"/>
    <s v="June Dent OAS"/>
    <n v="221.25"/>
    <m/>
    <n v="14710.459999999995"/>
    <x v="14"/>
    <s v="Open"/>
  </r>
  <r>
    <d v="2024-10-09T00:00:00"/>
    <s v="BP"/>
    <s v="Gerry Coles PrintsOAS"/>
    <n v="48.75"/>
    <m/>
    <n v="14661.709999999995"/>
    <x v="14"/>
    <s v="Open"/>
  </r>
  <r>
    <d v="2024-10-09T00:00:00"/>
    <s v="BP"/>
    <s v="Eirian Griffiths OAS"/>
    <n v="172.5"/>
    <m/>
    <n v="14489.209999999995"/>
    <x v="14"/>
    <s v="Open"/>
  </r>
  <r>
    <d v="2024-10-09T00:00:00"/>
    <s v="BP"/>
    <s v="Rod Craig OAS"/>
    <n v="671.25"/>
    <m/>
    <n v="13817.959999999995"/>
    <x v="14"/>
    <s v="Open"/>
  </r>
  <r>
    <d v="2024-10-10T00:00:00"/>
    <s v="BP"/>
    <s v="Tereza Horacek OAS"/>
    <n v="187.5"/>
    <m/>
    <n v="13630.459999999995"/>
    <x v="14"/>
    <s v="Open"/>
  </r>
  <r>
    <d v="2024-10-10T00:00:00"/>
    <s v="BP"/>
    <s v="Lizzie Wheeler OAS"/>
    <n v="240"/>
    <m/>
    <n v="13390.459999999995"/>
    <x v="14"/>
    <s v="Open"/>
  </r>
  <r>
    <d v="2024-10-10T00:00:00"/>
    <s v="CR"/>
    <s v="Stripe Payments UKSTRIPE"/>
    <m/>
    <n v="29.2"/>
    <n v="13419.659999999996"/>
    <x v="0"/>
    <m/>
  </r>
  <r>
    <m/>
    <m/>
    <m/>
    <m/>
    <m/>
    <m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4"/>
        <item x="8"/>
        <item x="13"/>
        <item x="12"/>
        <item x="7"/>
        <item x="14"/>
        <item x="0"/>
        <item x="3"/>
        <item x="16"/>
        <item x="23"/>
        <item x="2"/>
        <item x="10"/>
        <item x="11"/>
        <item x="15"/>
        <item x="18"/>
        <item x="19"/>
        <item x="17"/>
        <item x="5"/>
        <item x="20"/>
        <item x="9"/>
        <item x="21"/>
        <item x="6"/>
        <item x="22"/>
        <item t="default"/>
      </items>
    </pivotField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3"/>
        <item x="5"/>
        <item x="20"/>
        <item x="9"/>
        <item x="21"/>
        <item x="6"/>
        <item x="2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1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8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3"/>
        <item x="5"/>
        <item x="20"/>
        <item x="9"/>
        <item x="21"/>
        <item x="6"/>
        <item x="2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9">
    <i>
      <x v="7"/>
    </i>
    <i>
      <x v="9"/>
    </i>
    <i>
      <x v="10"/>
    </i>
    <i>
      <x v="11"/>
    </i>
    <i>
      <x v="12"/>
    </i>
    <i>
      <x v="13"/>
    </i>
    <i>
      <x v="19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F15" sqref="F15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36328125" style="5" customWidth="1"/>
    <col min="11" max="12" width="8.1796875" style="5"/>
    <col min="13" max="13" width="22.36328125" style="5" customWidth="1"/>
    <col min="14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21" ht="14" x14ac:dyDescent="0.3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 t="s">
        <v>150</v>
      </c>
      <c r="K1" s="15"/>
      <c r="L1" s="15"/>
      <c r="M1" s="15"/>
      <c r="N1" s="15"/>
      <c r="O1" s="15"/>
    </row>
    <row r="2" spans="1:21" x14ac:dyDescent="0.3">
      <c r="A2" s="16"/>
      <c r="B2" s="16" t="s">
        <v>123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124</v>
      </c>
      <c r="M2" s="16"/>
      <c r="N2" s="16"/>
      <c r="O2" s="16"/>
    </row>
    <row r="3" spans="1:21" x14ac:dyDescent="0.3">
      <c r="A3" s="17" t="s">
        <v>125</v>
      </c>
      <c r="B3" s="18"/>
      <c r="C3" s="18"/>
      <c r="D3" s="18"/>
      <c r="E3" s="17" t="s">
        <v>126</v>
      </c>
      <c r="F3" s="18"/>
      <c r="G3" s="18"/>
      <c r="H3" s="18"/>
      <c r="I3" s="17" t="s">
        <v>125</v>
      </c>
      <c r="J3" s="18"/>
      <c r="K3" s="18"/>
      <c r="L3" s="18"/>
      <c r="M3" s="17" t="s">
        <v>126</v>
      </c>
      <c r="N3" s="18"/>
      <c r="O3" s="18"/>
    </row>
    <row r="4" spans="1:21" x14ac:dyDescent="0.3">
      <c r="A4" s="17" t="s">
        <v>127</v>
      </c>
      <c r="B4" s="18"/>
      <c r="C4" s="19"/>
      <c r="D4" s="19"/>
      <c r="E4" s="19"/>
      <c r="F4" s="19"/>
      <c r="G4" s="19"/>
      <c r="H4" s="19"/>
      <c r="I4" s="19" t="s">
        <v>128</v>
      </c>
      <c r="J4" s="19" t="s">
        <v>157</v>
      </c>
      <c r="K4" s="19">
        <f>Main!D360</f>
        <v>0</v>
      </c>
      <c r="L4" s="19"/>
      <c r="M4" s="19" t="s">
        <v>162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2217</v>
      </c>
      <c r="C5" s="19">
        <f>'Members Exhibition'!C14</f>
        <v>3510</v>
      </c>
      <c r="D5" s="19"/>
      <c r="E5" s="19" t="s">
        <v>10</v>
      </c>
      <c r="F5" s="19">
        <f>GETPIVOTDATA("Sum of Expenditure",Exhibitions!$A$3,"Category","Prizes")</f>
        <v>600</v>
      </c>
      <c r="G5" s="19"/>
      <c r="H5" s="19"/>
      <c r="I5" s="19"/>
      <c r="J5" s="19" t="s">
        <v>158</v>
      </c>
      <c r="K5" s="19"/>
      <c r="L5" s="19"/>
      <c r="M5" s="19" t="s">
        <v>129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2429.98</v>
      </c>
    </row>
    <row r="6" spans="1:21" x14ac:dyDescent="0.3">
      <c r="A6" s="18" t="s">
        <v>132</v>
      </c>
      <c r="B6" s="18"/>
      <c r="C6" s="20">
        <f>-'Members Exhibition'!E14</f>
        <v>-2632.5</v>
      </c>
      <c r="D6" s="19"/>
      <c r="E6" s="19" t="s">
        <v>130</v>
      </c>
      <c r="F6" s="19"/>
      <c r="G6" s="19"/>
      <c r="H6" s="19"/>
      <c r="I6" s="19"/>
      <c r="J6" s="19"/>
      <c r="K6" s="19"/>
      <c r="L6" s="19"/>
      <c r="M6" s="19" t="s">
        <v>131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1027.5</v>
      </c>
      <c r="U6" s="13">
        <f>S6-T6</f>
        <v>-1027.5</v>
      </c>
    </row>
    <row r="7" spans="1:21" x14ac:dyDescent="0.3">
      <c r="A7" s="18"/>
      <c r="B7" s="18"/>
      <c r="C7" s="19">
        <f>SUM(C5:C6)</f>
        <v>877.5</v>
      </c>
      <c r="D7" s="29"/>
      <c r="E7" s="19" t="s">
        <v>156</v>
      </c>
      <c r="F7" s="19">
        <f>GETPIVOTDATA("Sum of Expenditure",Exhibitions!$A$3,"Category","Exhibition organisers fees")</f>
        <v>1500</v>
      </c>
      <c r="G7" s="19"/>
      <c r="H7" s="19"/>
      <c r="I7" s="19" t="s">
        <v>133</v>
      </c>
      <c r="J7" s="19"/>
      <c r="K7" s="19">
        <f>Savings!E17</f>
        <v>134.89000000000001</v>
      </c>
      <c r="L7" s="19"/>
      <c r="M7" s="19" t="s">
        <v>134</v>
      </c>
      <c r="N7" s="19"/>
      <c r="O7" s="19">
        <f>Main!M195+Main!M341+Main!M351</f>
        <v>0</v>
      </c>
      <c r="R7" s="5" t="s">
        <v>164</v>
      </c>
      <c r="S7" s="13">
        <f>Main!I360</f>
        <v>0</v>
      </c>
    </row>
    <row r="8" spans="1:21" x14ac:dyDescent="0.3">
      <c r="D8" s="19"/>
      <c r="E8" s="19" t="s">
        <v>135</v>
      </c>
      <c r="F8" s="19">
        <f>GETPIVOTDATA("Sum of Expenditure",Exhibitions!$A$3,"Category","Venue hire")</f>
        <v>1261.68</v>
      </c>
      <c r="G8" s="19"/>
      <c r="H8" s="19"/>
      <c r="I8" s="19"/>
      <c r="J8" s="19"/>
      <c r="K8" s="19"/>
      <c r="L8" s="19"/>
      <c r="M8" s="19" t="s">
        <v>136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3457.48</v>
      </c>
      <c r="U8" s="28">
        <f>K4+K9+C15+C30</f>
        <v>3457.48</v>
      </c>
    </row>
    <row r="9" spans="1:21" x14ac:dyDescent="0.3">
      <c r="A9" s="18"/>
      <c r="B9" s="18"/>
      <c r="C9" s="19"/>
      <c r="D9" s="19"/>
      <c r="E9" s="19" t="s">
        <v>137</v>
      </c>
      <c r="F9" s="19">
        <f>GETPIVOTDATA("Sum of Expenditure",Exhibitions!$A$3,"Category","Publicity")</f>
        <v>550</v>
      </c>
      <c r="G9" s="19"/>
      <c r="H9" s="19"/>
      <c r="I9" s="19" t="s">
        <v>161</v>
      </c>
      <c r="J9" s="19"/>
      <c r="K9" s="19">
        <v>150</v>
      </c>
      <c r="L9" s="19"/>
      <c r="M9" s="19" t="s">
        <v>138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139</v>
      </c>
      <c r="F10" s="19">
        <f>-(C5-GETPIVOTDATA("Sum of Income",Exhibitions!$A$3,"Category","Sales cr"))</f>
        <v>113.68000000000029</v>
      </c>
      <c r="G10" s="19"/>
      <c r="H10" s="19"/>
      <c r="I10" s="19"/>
      <c r="J10" s="19"/>
      <c r="K10" s="19"/>
      <c r="L10" s="19"/>
      <c r="M10" s="19" t="s">
        <v>140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4025.3600000000006</v>
      </c>
      <c r="G11" s="19"/>
      <c r="H11" s="19"/>
      <c r="I11" s="19" t="s">
        <v>141</v>
      </c>
      <c r="J11" s="19"/>
      <c r="K11" s="19">
        <f>F33</f>
        <v>960.43999999999937</v>
      </c>
      <c r="L11" s="19"/>
      <c r="M11" s="19" t="s">
        <v>139</v>
      </c>
      <c r="N11" s="19"/>
      <c r="O11" s="19">
        <f>Main!K360-SUM(Main!K363:K364)</f>
        <v>0</v>
      </c>
      <c r="R11" s="5" t="s">
        <v>15</v>
      </c>
      <c r="S11" s="13">
        <f>Main!K360</f>
        <v>0</v>
      </c>
      <c r="T11" s="28">
        <f>O11+F10+F25</f>
        <v>113.68000000000029</v>
      </c>
    </row>
    <row r="12" spans="1:21" x14ac:dyDescent="0.3">
      <c r="A12" s="18" t="s">
        <v>142</v>
      </c>
      <c r="B12" s="18" t="s">
        <v>169</v>
      </c>
      <c r="C12" s="19">
        <f>GETPIVOTDATA("Sum of Income",Exhibitions!$A$3,"Category","Submissions")-GETPIVOTDATA("Sum of Expenditure",Exhibitions!$A$3,"Category","Refunds")</f>
        <v>2429.98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159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143</v>
      </c>
      <c r="F13" s="19">
        <f>C15-F11</f>
        <v>-717.88000000000056</v>
      </c>
      <c r="G13" s="19"/>
      <c r="H13" s="19"/>
      <c r="I13" s="19"/>
      <c r="J13" s="19"/>
      <c r="K13" s="19"/>
      <c r="L13" s="19"/>
      <c r="M13" s="19" t="s">
        <v>154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144</v>
      </c>
      <c r="L14" s="19"/>
      <c r="M14" s="19"/>
      <c r="N14" s="19"/>
      <c r="O14" s="21" t="s">
        <v>144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3307.48</v>
      </c>
      <c r="D15" s="19"/>
      <c r="E15" s="19"/>
      <c r="F15" s="22">
        <f>C15</f>
        <v>3307.48</v>
      </c>
      <c r="G15" s="19"/>
      <c r="H15" s="19"/>
      <c r="I15" s="19"/>
      <c r="J15" s="19"/>
      <c r="K15" s="19">
        <f>SUM(K4:K11)</f>
        <v>1245.3299999999995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145</v>
      </c>
      <c r="N17" s="19"/>
      <c r="O17" s="19">
        <f>K15-O15</f>
        <v>1245.3299999999995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1633.3600000000004</v>
      </c>
      <c r="U18" s="13">
        <f>S18-T18</f>
        <v>-1633.3600000000004</v>
      </c>
    </row>
    <row r="19" spans="1:22" ht="13.5" thickBot="1" x14ac:dyDescent="0.35">
      <c r="A19" s="17" t="s">
        <v>167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1245.3299999999995</v>
      </c>
      <c r="L19" s="19"/>
      <c r="M19" s="19"/>
      <c r="N19" s="19"/>
      <c r="O19" s="22">
        <f>K19</f>
        <v>1245.3299999999995</v>
      </c>
      <c r="R19" s="5" t="s">
        <v>10</v>
      </c>
      <c r="S19" s="13">
        <f>Main!S360</f>
        <v>0</v>
      </c>
      <c r="T19" s="28">
        <f>F5+F20</f>
        <v>600</v>
      </c>
    </row>
    <row r="20" spans="1:22" ht="13.5" thickTop="1" x14ac:dyDescent="0.3">
      <c r="A20" s="18" t="s">
        <v>2</v>
      </c>
      <c r="B20" s="18" t="s">
        <v>155</v>
      </c>
      <c r="C20" s="19">
        <f>'Open Exhibition'!AC6</f>
        <v>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132</v>
      </c>
      <c r="B21" s="18"/>
      <c r="C21" s="21">
        <f>-'Open Exhibition'!AH6</f>
        <v>0</v>
      </c>
      <c r="D21" s="19"/>
      <c r="E21" s="19" t="s">
        <v>130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146</v>
      </c>
      <c r="M21" s="19"/>
      <c r="N21" s="19"/>
      <c r="O21" s="19"/>
      <c r="S21" s="5">
        <f>SUM(S10:S19)</f>
        <v>0</v>
      </c>
      <c r="T21" s="5">
        <f>SUM(T10:T19)</f>
        <v>2347.0400000000009</v>
      </c>
      <c r="U21" s="28">
        <f>O15+F11+F26</f>
        <v>2347.0400000000009</v>
      </c>
      <c r="V21" s="28">
        <f>S21-U21</f>
        <v>-2347.0400000000009</v>
      </c>
    </row>
    <row r="22" spans="1:22" x14ac:dyDescent="0.3">
      <c r="A22" s="18"/>
      <c r="B22" s="18"/>
      <c r="C22" s="19">
        <f>C20+C21</f>
        <v>0</v>
      </c>
      <c r="D22" s="19"/>
      <c r="E22" s="19" t="s">
        <v>156</v>
      </c>
      <c r="F22" s="19">
        <f>Main!R323-178.32+SUM(Main!R335:R336)</f>
        <v>-178.32</v>
      </c>
      <c r="G22" s="19"/>
      <c r="H22" s="19"/>
      <c r="I22" s="23" t="s">
        <v>147</v>
      </c>
      <c r="J22" s="19"/>
      <c r="K22" s="19"/>
      <c r="L22" s="19"/>
      <c r="M22" s="23" t="s">
        <v>160</v>
      </c>
      <c r="N22" s="19"/>
      <c r="O22" s="19"/>
    </row>
    <row r="23" spans="1:22" x14ac:dyDescent="0.3">
      <c r="A23" s="18"/>
      <c r="B23" s="18"/>
      <c r="C23" s="19"/>
      <c r="D23" s="19"/>
      <c r="E23" s="19" t="s">
        <v>135</v>
      </c>
      <c r="F23" s="19">
        <f>Main!R328+Main!R352</f>
        <v>0</v>
      </c>
      <c r="G23" s="19"/>
      <c r="H23" s="19"/>
      <c r="I23" s="19" t="s">
        <v>148</v>
      </c>
      <c r="J23" s="19"/>
      <c r="K23" s="19">
        <f>Main!T2+Savings!H2</f>
        <v>16329.339999999989</v>
      </c>
      <c r="L23" s="19"/>
      <c r="M23" s="19" t="s">
        <v>148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1110.4399999999991</v>
      </c>
      <c r="U23" s="13">
        <f>S23-T23</f>
        <v>-1110.4399999999991</v>
      </c>
    </row>
    <row r="24" spans="1:22" x14ac:dyDescent="0.3">
      <c r="A24" s="18"/>
      <c r="B24" s="18"/>
      <c r="C24" s="19"/>
      <c r="D24" s="19"/>
      <c r="E24" s="19" t="s">
        <v>137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139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142</v>
      </c>
      <c r="B27" s="18" t="s">
        <v>168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143</v>
      </c>
      <c r="F28" s="19">
        <f>C30-F26</f>
        <v>1678.32</v>
      </c>
      <c r="G28" s="19"/>
      <c r="H28" s="19"/>
      <c r="I28" s="19" t="s">
        <v>145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0</v>
      </c>
      <c r="D30" s="19"/>
      <c r="E30" s="19"/>
      <c r="F30" s="22">
        <f>C30</f>
        <v>0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149</v>
      </c>
      <c r="B33" s="18"/>
      <c r="C33" s="19"/>
      <c r="D33" s="19"/>
      <c r="E33" s="19"/>
      <c r="F33" s="24">
        <f>F28+F13</f>
        <v>960.43999999999937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8"/>
  <sheetViews>
    <sheetView topLeftCell="A3" workbookViewId="0">
      <selection activeCell="B23" sqref="B23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33" t="s">
        <v>871</v>
      </c>
      <c r="B1" t="s">
        <v>869</v>
      </c>
    </row>
    <row r="3" spans="1:9" x14ac:dyDescent="0.25">
      <c r="A3" s="33" t="s">
        <v>572</v>
      </c>
      <c r="B3" t="s">
        <v>925</v>
      </c>
      <c r="C3" t="s">
        <v>926</v>
      </c>
    </row>
    <row r="4" spans="1:9" x14ac:dyDescent="0.25">
      <c r="A4" s="34" t="s">
        <v>812</v>
      </c>
      <c r="B4" s="40">
        <v>100</v>
      </c>
      <c r="C4" s="40"/>
    </row>
    <row r="5" spans="1:9" x14ac:dyDescent="0.25">
      <c r="A5" s="34" t="s">
        <v>864</v>
      </c>
      <c r="B5" s="40"/>
      <c r="C5" s="40">
        <v>1500</v>
      </c>
    </row>
    <row r="6" spans="1:9" x14ac:dyDescent="0.25">
      <c r="A6" s="34" t="s">
        <v>10</v>
      </c>
      <c r="B6" s="40"/>
      <c r="C6" s="40">
        <v>600</v>
      </c>
    </row>
    <row r="7" spans="1:9" x14ac:dyDescent="0.25">
      <c r="A7" s="34" t="s">
        <v>137</v>
      </c>
      <c r="B7" s="40"/>
      <c r="C7" s="40">
        <v>550</v>
      </c>
    </row>
    <row r="8" spans="1:9" x14ac:dyDescent="0.25">
      <c r="A8" s="34" t="s">
        <v>5</v>
      </c>
      <c r="B8" s="40"/>
      <c r="C8" s="40">
        <v>175</v>
      </c>
    </row>
    <row r="9" spans="1:9" x14ac:dyDescent="0.25">
      <c r="A9" s="34" t="s">
        <v>808</v>
      </c>
      <c r="B9" s="40">
        <v>3623.6800000000003</v>
      </c>
      <c r="C9" s="40"/>
    </row>
    <row r="10" spans="1:9" x14ac:dyDescent="0.25">
      <c r="A10" s="34" t="s">
        <v>809</v>
      </c>
      <c r="B10" s="40"/>
      <c r="C10" s="40">
        <v>2632.5</v>
      </c>
    </row>
    <row r="11" spans="1:9" x14ac:dyDescent="0.25">
      <c r="A11" s="34" t="s">
        <v>1</v>
      </c>
      <c r="B11" s="40">
        <v>2604.98</v>
      </c>
      <c r="C11" s="40"/>
    </row>
    <row r="12" spans="1:9" x14ac:dyDescent="0.25">
      <c r="A12" s="34" t="s">
        <v>863</v>
      </c>
      <c r="B12" s="40"/>
      <c r="C12" s="40">
        <v>1261.68</v>
      </c>
      <c r="I12">
        <f>7695.3-7590.3</f>
        <v>105</v>
      </c>
    </row>
    <row r="13" spans="1:9" x14ac:dyDescent="0.25">
      <c r="A13" s="34" t="s">
        <v>2207</v>
      </c>
      <c r="B13" s="40">
        <v>178.99</v>
      </c>
      <c r="C13" s="40"/>
    </row>
    <row r="14" spans="1:9" x14ac:dyDescent="0.25">
      <c r="A14" s="34" t="s">
        <v>573</v>
      </c>
      <c r="B14" s="40">
        <v>6507.65</v>
      </c>
      <c r="C14" s="40">
        <v>6719.18</v>
      </c>
    </row>
    <row r="17" spans="1:9" x14ac:dyDescent="0.25">
      <c r="A17" s="33" t="s">
        <v>871</v>
      </c>
      <c r="B17" t="s">
        <v>870</v>
      </c>
    </row>
    <row r="18" spans="1:9" x14ac:dyDescent="0.25">
      <c r="E18" t="s">
        <v>931</v>
      </c>
    </row>
    <row r="19" spans="1:9" x14ac:dyDescent="0.25">
      <c r="A19" s="33" t="s">
        <v>572</v>
      </c>
      <c r="B19" t="s">
        <v>925</v>
      </c>
      <c r="C19" t="s">
        <v>926</v>
      </c>
      <c r="E19" t="s">
        <v>932</v>
      </c>
      <c r="F19">
        <v>120</v>
      </c>
      <c r="H19">
        <v>7872</v>
      </c>
      <c r="I19" t="s">
        <v>2203</v>
      </c>
    </row>
    <row r="20" spans="1:9" x14ac:dyDescent="0.25">
      <c r="A20" s="34" t="s">
        <v>10</v>
      </c>
      <c r="B20" s="40"/>
      <c r="C20" s="40">
        <v>200</v>
      </c>
      <c r="E20" t="s">
        <v>933</v>
      </c>
      <c r="F20">
        <v>43.2</v>
      </c>
      <c r="H20">
        <v>-176.35</v>
      </c>
      <c r="I20" t="s">
        <v>2204</v>
      </c>
    </row>
    <row r="21" spans="1:9" x14ac:dyDescent="0.25">
      <c r="A21" s="34" t="s">
        <v>137</v>
      </c>
      <c r="B21" s="40"/>
      <c r="C21" s="40">
        <v>223</v>
      </c>
      <c r="E21" t="s">
        <v>934</v>
      </c>
      <c r="F21">
        <v>118.5</v>
      </c>
      <c r="H21">
        <v>312</v>
      </c>
    </row>
    <row r="22" spans="1:9" x14ac:dyDescent="0.25">
      <c r="A22" s="34" t="s">
        <v>5</v>
      </c>
      <c r="B22" s="40"/>
      <c r="C22" s="40">
        <v>126</v>
      </c>
      <c r="E22" t="s">
        <v>823</v>
      </c>
      <c r="F22">
        <f>SUM(F19:F21)</f>
        <v>281.7</v>
      </c>
      <c r="H22">
        <f>SUM(H19:H21)</f>
        <v>8007.65</v>
      </c>
    </row>
    <row r="23" spans="1:9" x14ac:dyDescent="0.25">
      <c r="A23" s="34" t="s">
        <v>808</v>
      </c>
      <c r="B23" s="40">
        <v>8864.61</v>
      </c>
      <c r="C23" s="40"/>
    </row>
    <row r="24" spans="1:9" x14ac:dyDescent="0.25">
      <c r="A24" s="34" t="s">
        <v>809</v>
      </c>
      <c r="B24" s="40"/>
      <c r="C24" s="40">
        <v>3506.25</v>
      </c>
    </row>
    <row r="25" spans="1:9" x14ac:dyDescent="0.25">
      <c r="A25" s="34" t="s">
        <v>1</v>
      </c>
      <c r="B25" s="40">
        <v>8007.4999999999991</v>
      </c>
      <c r="C25" s="40"/>
    </row>
    <row r="26" spans="1:9" x14ac:dyDescent="0.25">
      <c r="A26" s="34" t="s">
        <v>811</v>
      </c>
      <c r="B26" s="40"/>
      <c r="C26" s="40">
        <v>343.87</v>
      </c>
    </row>
    <row r="27" spans="1:9" x14ac:dyDescent="0.25">
      <c r="A27" s="34" t="s">
        <v>2207</v>
      </c>
      <c r="B27" s="40">
        <v>116.57</v>
      </c>
      <c r="C27" s="40"/>
    </row>
    <row r="28" spans="1:9" x14ac:dyDescent="0.25">
      <c r="A28" s="34" t="s">
        <v>573</v>
      </c>
      <c r="B28" s="40">
        <v>16988.68</v>
      </c>
      <c r="C28" s="40">
        <v>4399.12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40"/>
  <sheetViews>
    <sheetView topLeftCell="A317" workbookViewId="0">
      <selection activeCell="H340" sqref="H340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112</v>
      </c>
      <c r="B1" t="s">
        <v>194</v>
      </c>
      <c r="C1" t="s">
        <v>107</v>
      </c>
      <c r="D1" t="s">
        <v>923</v>
      </c>
      <c r="E1" t="s">
        <v>924</v>
      </c>
      <c r="F1" s="32" t="s">
        <v>11</v>
      </c>
      <c r="G1" t="s">
        <v>824</v>
      </c>
      <c r="H1" t="s">
        <v>871</v>
      </c>
      <c r="I1" t="s">
        <v>872</v>
      </c>
    </row>
    <row r="2" spans="1:9" x14ac:dyDescent="0.25">
      <c r="A2" s="31">
        <v>45292</v>
      </c>
      <c r="B2" t="s">
        <v>396</v>
      </c>
      <c r="C2" t="s">
        <v>397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396</v>
      </c>
      <c r="C3" t="s">
        <v>398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396</v>
      </c>
      <c r="C4" t="s">
        <v>399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396</v>
      </c>
      <c r="C5" t="s">
        <v>400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396</v>
      </c>
      <c r="C6" t="s">
        <v>401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396</v>
      </c>
      <c r="C7" t="s">
        <v>402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396</v>
      </c>
      <c r="C8" t="s">
        <v>403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396</v>
      </c>
      <c r="C9" t="s">
        <v>404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396</v>
      </c>
      <c r="C10" t="s">
        <v>405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396</v>
      </c>
      <c r="C11" t="s">
        <v>406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396</v>
      </c>
      <c r="C12" t="s">
        <v>407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396</v>
      </c>
      <c r="C13" t="s">
        <v>408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396</v>
      </c>
      <c r="C14" t="s">
        <v>409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396</v>
      </c>
      <c r="C15" t="s">
        <v>410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396</v>
      </c>
      <c r="C16" t="s">
        <v>411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396</v>
      </c>
      <c r="C17" t="s">
        <v>412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396</v>
      </c>
      <c r="C18" t="s">
        <v>413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396</v>
      </c>
      <c r="C19" t="s">
        <v>414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396</v>
      </c>
      <c r="C20" t="s">
        <v>415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396</v>
      </c>
      <c r="C21" t="s">
        <v>416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396</v>
      </c>
      <c r="C22" t="s">
        <v>417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396</v>
      </c>
      <c r="C23" t="s">
        <v>418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396</v>
      </c>
      <c r="C24" t="s">
        <v>419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396</v>
      </c>
      <c r="C25" t="s">
        <v>420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396</v>
      </c>
      <c r="C26" t="s">
        <v>421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396</v>
      </c>
      <c r="C27" t="s">
        <v>422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396</v>
      </c>
      <c r="C28" t="s">
        <v>423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396</v>
      </c>
      <c r="C29" t="s">
        <v>424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396</v>
      </c>
      <c r="C30" t="s">
        <v>425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396</v>
      </c>
      <c r="C31" t="s">
        <v>426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396</v>
      </c>
      <c r="C32" t="s">
        <v>427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396</v>
      </c>
      <c r="C33" t="s">
        <v>428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396</v>
      </c>
      <c r="C34" t="s">
        <v>429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396</v>
      </c>
      <c r="C35" t="s">
        <v>430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396</v>
      </c>
      <c r="C36" t="s">
        <v>431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396</v>
      </c>
      <c r="C37" t="s">
        <v>432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396</v>
      </c>
      <c r="C38" t="s">
        <v>433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396</v>
      </c>
      <c r="C39" t="s">
        <v>434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396</v>
      </c>
      <c r="C40" t="s">
        <v>435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396</v>
      </c>
      <c r="C41" t="s">
        <v>436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396</v>
      </c>
      <c r="C42" t="s">
        <v>437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396</v>
      </c>
      <c r="C43" t="s">
        <v>438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396</v>
      </c>
      <c r="C44" t="s">
        <v>439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396</v>
      </c>
      <c r="C45" t="s">
        <v>440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396</v>
      </c>
      <c r="C46" t="s">
        <v>441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396</v>
      </c>
      <c r="C47" t="s">
        <v>442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396</v>
      </c>
      <c r="C48" t="s">
        <v>443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396</v>
      </c>
      <c r="C49" t="s">
        <v>444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396</v>
      </c>
      <c r="C50" t="s">
        <v>445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396</v>
      </c>
      <c r="C51" t="s">
        <v>446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396</v>
      </c>
      <c r="C52" t="s">
        <v>447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396</v>
      </c>
      <c r="C53" t="s">
        <v>448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396</v>
      </c>
      <c r="C54" t="s">
        <v>449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396</v>
      </c>
      <c r="C55" t="s">
        <v>450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396</v>
      </c>
      <c r="C56" t="s">
        <v>451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396</v>
      </c>
      <c r="C57" t="s">
        <v>452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396</v>
      </c>
      <c r="C58" t="s">
        <v>453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396</v>
      </c>
      <c r="C59" t="s">
        <v>454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396</v>
      </c>
      <c r="C60" t="s">
        <v>455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396</v>
      </c>
      <c r="C61" t="s">
        <v>456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396</v>
      </c>
      <c r="C62" t="s">
        <v>457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396</v>
      </c>
      <c r="C63" t="s">
        <v>458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396</v>
      </c>
      <c r="C64" t="s">
        <v>459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396</v>
      </c>
      <c r="C65" t="s">
        <v>460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396</v>
      </c>
      <c r="C66" t="s">
        <v>461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396</v>
      </c>
      <c r="C67" t="s">
        <v>462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396</v>
      </c>
      <c r="C68" t="s">
        <v>463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396</v>
      </c>
      <c r="C69" t="s">
        <v>464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396</v>
      </c>
      <c r="C70" t="s">
        <v>465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396</v>
      </c>
      <c r="C71" t="s">
        <v>466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396</v>
      </c>
      <c r="C72" t="s">
        <v>467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396</v>
      </c>
      <c r="C73" t="s">
        <v>468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396</v>
      </c>
      <c r="C74" t="s">
        <v>469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396</v>
      </c>
      <c r="C75" t="s">
        <v>470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396</v>
      </c>
      <c r="C76" t="s">
        <v>471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396</v>
      </c>
      <c r="C77" t="s">
        <v>472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396</v>
      </c>
      <c r="C78" t="s">
        <v>473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396</v>
      </c>
      <c r="C79" t="s">
        <v>474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396</v>
      </c>
      <c r="C80" t="s">
        <v>475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396</v>
      </c>
      <c r="C81" t="s">
        <v>476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396</v>
      </c>
      <c r="C82" t="s">
        <v>477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396</v>
      </c>
      <c r="C83" t="s">
        <v>478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396</v>
      </c>
      <c r="C84" t="s">
        <v>479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396</v>
      </c>
      <c r="C85" t="s">
        <v>480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396</v>
      </c>
      <c r="C86" t="s">
        <v>481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396</v>
      </c>
      <c r="C87" t="s">
        <v>482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396</v>
      </c>
      <c r="C88" t="s">
        <v>483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396</v>
      </c>
      <c r="C89" t="s">
        <v>484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396</v>
      </c>
      <c r="C90" t="s">
        <v>485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396</v>
      </c>
      <c r="C91" t="s">
        <v>486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396</v>
      </c>
      <c r="C92" t="s">
        <v>487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396</v>
      </c>
      <c r="C93" t="s">
        <v>488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396</v>
      </c>
      <c r="C94" t="s">
        <v>489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396</v>
      </c>
      <c r="C95" t="s">
        <v>490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396</v>
      </c>
      <c r="C96" t="s">
        <v>491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396</v>
      </c>
      <c r="C97" t="s">
        <v>492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396</v>
      </c>
      <c r="C98" t="s">
        <v>493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396</v>
      </c>
      <c r="C99" t="s">
        <v>494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396</v>
      </c>
      <c r="C100" t="s">
        <v>495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396</v>
      </c>
      <c r="C101" t="s">
        <v>496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396</v>
      </c>
      <c r="C102" t="s">
        <v>497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396</v>
      </c>
      <c r="C103" t="s">
        <v>498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396</v>
      </c>
      <c r="C104" t="s">
        <v>499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396</v>
      </c>
      <c r="C105" t="s">
        <v>500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396</v>
      </c>
      <c r="C106" t="s">
        <v>501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396</v>
      </c>
      <c r="C107" t="s">
        <v>502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396</v>
      </c>
      <c r="C108" t="s">
        <v>503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396</v>
      </c>
      <c r="C109" t="s">
        <v>504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396</v>
      </c>
      <c r="C110" t="s">
        <v>505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396</v>
      </c>
      <c r="C111" t="s">
        <v>506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396</v>
      </c>
      <c r="C112" t="s">
        <v>507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396</v>
      </c>
      <c r="C113" t="s">
        <v>508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396</v>
      </c>
      <c r="C114" t="s">
        <v>509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396</v>
      </c>
      <c r="C115" t="s">
        <v>510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396</v>
      </c>
      <c r="C116" t="s">
        <v>511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396</v>
      </c>
      <c r="C117" t="s">
        <v>512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396</v>
      </c>
      <c r="C118" t="s">
        <v>513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396</v>
      </c>
      <c r="C119" t="s">
        <v>514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396</v>
      </c>
      <c r="C120" t="s">
        <v>515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396</v>
      </c>
      <c r="C121" t="s">
        <v>516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396</v>
      </c>
      <c r="C122" t="s">
        <v>517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396</v>
      </c>
      <c r="C123" t="s">
        <v>518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396</v>
      </c>
      <c r="C124" t="s">
        <v>519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396</v>
      </c>
      <c r="C125" t="s">
        <v>520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396</v>
      </c>
      <c r="C126" t="s">
        <v>521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396</v>
      </c>
      <c r="C127" t="s">
        <v>522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396</v>
      </c>
      <c r="C128" t="s">
        <v>523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396</v>
      </c>
      <c r="C129" t="s">
        <v>524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396</v>
      </c>
      <c r="C130" t="s">
        <v>525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396</v>
      </c>
      <c r="C131" t="s">
        <v>526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396</v>
      </c>
      <c r="C132" t="s">
        <v>527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396</v>
      </c>
      <c r="C133" t="s">
        <v>528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396</v>
      </c>
      <c r="C134" t="s">
        <v>529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396</v>
      </c>
      <c r="C135" t="s">
        <v>530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396</v>
      </c>
      <c r="C136" t="s">
        <v>526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396</v>
      </c>
      <c r="C137" t="s">
        <v>531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396</v>
      </c>
      <c r="C138" t="s">
        <v>532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396</v>
      </c>
      <c r="C139" t="s">
        <v>533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396</v>
      </c>
      <c r="C140" t="s">
        <v>534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396</v>
      </c>
      <c r="C141" t="s">
        <v>526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396</v>
      </c>
      <c r="C142" t="s">
        <v>535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396</v>
      </c>
      <c r="C143" t="s">
        <v>536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396</v>
      </c>
      <c r="C144" t="s">
        <v>537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396</v>
      </c>
      <c r="C145" t="s">
        <v>538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396</v>
      </c>
      <c r="C146" t="s">
        <v>539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396</v>
      </c>
      <c r="C147" t="s">
        <v>526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396</v>
      </c>
      <c r="C148" t="s">
        <v>540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541</v>
      </c>
      <c r="C149" t="s">
        <v>542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541</v>
      </c>
      <c r="C150" t="s">
        <v>543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396</v>
      </c>
      <c r="C151" t="s">
        <v>544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396</v>
      </c>
      <c r="C152" t="s">
        <v>526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396</v>
      </c>
      <c r="C153" t="s">
        <v>526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396</v>
      </c>
      <c r="C154" t="s">
        <v>545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396</v>
      </c>
      <c r="C155" t="s">
        <v>526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396</v>
      </c>
      <c r="C156" t="s">
        <v>526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396</v>
      </c>
      <c r="C157" t="s">
        <v>546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396</v>
      </c>
      <c r="C158" t="s">
        <v>526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547</v>
      </c>
      <c r="C159" t="s">
        <v>548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396</v>
      </c>
      <c r="C160" t="s">
        <v>549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396</v>
      </c>
      <c r="C161" t="s">
        <v>526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396</v>
      </c>
      <c r="C162" t="s">
        <v>550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396</v>
      </c>
      <c r="C163" t="s">
        <v>526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396</v>
      </c>
      <c r="C164" t="s">
        <v>551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396</v>
      </c>
      <c r="C165" t="s">
        <v>526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396</v>
      </c>
      <c r="C166" t="s">
        <v>552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396</v>
      </c>
      <c r="C167" t="s">
        <v>526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396</v>
      </c>
      <c r="C168" t="s">
        <v>553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396</v>
      </c>
      <c r="C169" t="s">
        <v>526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396</v>
      </c>
      <c r="C170" t="s">
        <v>526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541</v>
      </c>
      <c r="C171" t="s">
        <v>554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396</v>
      </c>
      <c r="C172" t="s">
        <v>555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396</v>
      </c>
      <c r="C173" t="s">
        <v>526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396</v>
      </c>
      <c r="C174" t="s">
        <v>526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396</v>
      </c>
      <c r="C175" t="s">
        <v>526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396</v>
      </c>
      <c r="C176" t="s">
        <v>526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396</v>
      </c>
      <c r="C177" t="s">
        <v>526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396</v>
      </c>
      <c r="C178" t="s">
        <v>526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396</v>
      </c>
      <c r="C179" t="s">
        <v>526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396</v>
      </c>
      <c r="C180" t="s">
        <v>526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547</v>
      </c>
      <c r="C181" t="s">
        <v>556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396</v>
      </c>
      <c r="C182" t="s">
        <v>526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396</v>
      </c>
      <c r="C183" t="s">
        <v>526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396</v>
      </c>
      <c r="C184" t="s">
        <v>526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396</v>
      </c>
      <c r="C185" t="s">
        <v>526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396</v>
      </c>
      <c r="C186" t="s">
        <v>526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396</v>
      </c>
      <c r="C187" t="s">
        <v>557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396</v>
      </c>
      <c r="C188" t="s">
        <v>558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396</v>
      </c>
      <c r="C189" t="s">
        <v>526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396</v>
      </c>
      <c r="C190" t="s">
        <v>526</v>
      </c>
      <c r="E190">
        <v>73.27</v>
      </c>
      <c r="F190" s="32">
        <f t="shared" si="2"/>
        <v>12278.430000000002</v>
      </c>
      <c r="G190" t="s">
        <v>1</v>
      </c>
      <c r="H190" t="s">
        <v>869</v>
      </c>
    </row>
    <row r="191" spans="1:8" x14ac:dyDescent="0.25">
      <c r="A191" s="31">
        <v>45356</v>
      </c>
      <c r="B191" t="s">
        <v>396</v>
      </c>
      <c r="C191" t="s">
        <v>526</v>
      </c>
      <c r="E191">
        <v>88.05</v>
      </c>
      <c r="F191" s="32">
        <f t="shared" si="2"/>
        <v>12366.480000000001</v>
      </c>
      <c r="G191" t="s">
        <v>1</v>
      </c>
      <c r="H191" t="s">
        <v>869</v>
      </c>
    </row>
    <row r="192" spans="1:8" x14ac:dyDescent="0.25">
      <c r="A192" s="31">
        <v>45358</v>
      </c>
      <c r="B192" t="s">
        <v>396</v>
      </c>
      <c r="C192" t="s">
        <v>526</v>
      </c>
      <c r="E192">
        <v>439.89</v>
      </c>
      <c r="F192" s="32">
        <f t="shared" si="2"/>
        <v>12806.37</v>
      </c>
      <c r="G192" t="s">
        <v>1</v>
      </c>
      <c r="H192" t="s">
        <v>869</v>
      </c>
    </row>
    <row r="193" spans="1:9" x14ac:dyDescent="0.25">
      <c r="A193" s="31">
        <v>45358</v>
      </c>
      <c r="B193" t="s">
        <v>396</v>
      </c>
      <c r="C193" t="s">
        <v>559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396</v>
      </c>
      <c r="C194" t="s">
        <v>526</v>
      </c>
      <c r="E194">
        <v>161.11000000000001</v>
      </c>
      <c r="F194" s="32">
        <f t="shared" si="2"/>
        <v>12997.480000000001</v>
      </c>
      <c r="G194" t="s">
        <v>1</v>
      </c>
      <c r="H194" t="s">
        <v>869</v>
      </c>
    </row>
    <row r="195" spans="1:9" x14ac:dyDescent="0.25">
      <c r="A195" s="31">
        <v>45359</v>
      </c>
      <c r="B195" t="s">
        <v>396</v>
      </c>
      <c r="C195" t="s">
        <v>560</v>
      </c>
      <c r="E195">
        <v>55</v>
      </c>
      <c r="F195" s="32">
        <f t="shared" si="2"/>
        <v>13052.480000000001</v>
      </c>
      <c r="G195" t="s">
        <v>1</v>
      </c>
      <c r="H195" t="s">
        <v>869</v>
      </c>
    </row>
    <row r="196" spans="1:9" x14ac:dyDescent="0.25">
      <c r="A196" s="31">
        <v>45362</v>
      </c>
      <c r="B196" t="s">
        <v>396</v>
      </c>
      <c r="C196" t="s">
        <v>526</v>
      </c>
      <c r="E196">
        <v>131.97</v>
      </c>
      <c r="F196" s="32">
        <f t="shared" ref="F196:F260" si="3">F195+E196-D196</f>
        <v>13184.45</v>
      </c>
      <c r="G196" t="s">
        <v>1</v>
      </c>
      <c r="H196" t="s">
        <v>869</v>
      </c>
    </row>
    <row r="197" spans="1:9" x14ac:dyDescent="0.25">
      <c r="A197" s="31">
        <v>45363</v>
      </c>
      <c r="B197" t="s">
        <v>396</v>
      </c>
      <c r="C197" t="s">
        <v>526</v>
      </c>
      <c r="E197">
        <v>204.64</v>
      </c>
      <c r="F197" s="32">
        <f t="shared" si="3"/>
        <v>13389.09</v>
      </c>
      <c r="G197" t="s">
        <v>1</v>
      </c>
      <c r="H197" t="s">
        <v>869</v>
      </c>
    </row>
    <row r="198" spans="1:9" x14ac:dyDescent="0.25">
      <c r="A198" s="31">
        <v>45364</v>
      </c>
      <c r="B198" t="s">
        <v>396</v>
      </c>
      <c r="C198" t="s">
        <v>526</v>
      </c>
      <c r="E198">
        <v>205.45</v>
      </c>
      <c r="F198" s="32">
        <f t="shared" si="3"/>
        <v>13594.54</v>
      </c>
      <c r="G198" t="s">
        <v>1</v>
      </c>
      <c r="H198" t="s">
        <v>869</v>
      </c>
    </row>
    <row r="199" spans="1:9" x14ac:dyDescent="0.25">
      <c r="A199" s="31">
        <v>45364</v>
      </c>
      <c r="B199" t="s">
        <v>396</v>
      </c>
      <c r="C199" t="s">
        <v>487</v>
      </c>
      <c r="E199">
        <v>15</v>
      </c>
      <c r="F199" s="32">
        <f t="shared" si="3"/>
        <v>13609.54</v>
      </c>
      <c r="G199" t="s">
        <v>1</v>
      </c>
      <c r="H199" t="s">
        <v>869</v>
      </c>
    </row>
    <row r="200" spans="1:9" x14ac:dyDescent="0.25">
      <c r="A200" s="31">
        <v>45365</v>
      </c>
      <c r="B200" t="s">
        <v>396</v>
      </c>
      <c r="C200" t="s">
        <v>526</v>
      </c>
      <c r="E200">
        <v>527.54999999999995</v>
      </c>
      <c r="F200" s="32">
        <f t="shared" si="3"/>
        <v>14137.09</v>
      </c>
      <c r="G200" t="s">
        <v>1</v>
      </c>
      <c r="H200" t="s">
        <v>869</v>
      </c>
    </row>
    <row r="201" spans="1:9" x14ac:dyDescent="0.25">
      <c r="A201" s="31">
        <v>45366</v>
      </c>
      <c r="B201" t="s">
        <v>396</v>
      </c>
      <c r="C201" t="s">
        <v>526</v>
      </c>
      <c r="E201">
        <v>307.41000000000003</v>
      </c>
      <c r="F201" s="32">
        <f t="shared" si="3"/>
        <v>14444.5</v>
      </c>
      <c r="G201" t="s">
        <v>1</v>
      </c>
      <c r="H201" t="s">
        <v>869</v>
      </c>
    </row>
    <row r="202" spans="1:9" x14ac:dyDescent="0.25">
      <c r="A202" s="31">
        <v>45366</v>
      </c>
      <c r="B202" t="s">
        <v>396</v>
      </c>
      <c r="C202" t="s">
        <v>561</v>
      </c>
      <c r="E202">
        <v>15</v>
      </c>
      <c r="F202" s="32">
        <f t="shared" si="3"/>
        <v>14459.5</v>
      </c>
      <c r="G202" t="s">
        <v>1</v>
      </c>
      <c r="H202" t="s">
        <v>869</v>
      </c>
    </row>
    <row r="203" spans="1:9" x14ac:dyDescent="0.25">
      <c r="A203" s="31">
        <v>45366</v>
      </c>
      <c r="B203" t="s">
        <v>541</v>
      </c>
      <c r="C203" t="s">
        <v>562</v>
      </c>
      <c r="D203">
        <v>309.02</v>
      </c>
      <c r="F203" s="32">
        <f t="shared" si="3"/>
        <v>14150.48</v>
      </c>
      <c r="G203" t="s">
        <v>7</v>
      </c>
      <c r="I203" t="s">
        <v>2213</v>
      </c>
    </row>
    <row r="204" spans="1:9" x14ac:dyDescent="0.25">
      <c r="A204" s="31">
        <v>45367</v>
      </c>
      <c r="B204" t="s">
        <v>396</v>
      </c>
      <c r="C204" t="s">
        <v>563</v>
      </c>
      <c r="E204">
        <v>100</v>
      </c>
      <c r="F204" s="32">
        <f t="shared" si="3"/>
        <v>14250.48</v>
      </c>
      <c r="G204" t="s">
        <v>812</v>
      </c>
      <c r="H204" t="s">
        <v>869</v>
      </c>
      <c r="I204" t="s">
        <v>867</v>
      </c>
    </row>
    <row r="205" spans="1:9" x14ac:dyDescent="0.25">
      <c r="A205" s="31">
        <v>45369</v>
      </c>
      <c r="B205" t="s">
        <v>396</v>
      </c>
      <c r="C205" t="s">
        <v>526</v>
      </c>
      <c r="E205">
        <v>351.29</v>
      </c>
      <c r="F205" s="32">
        <f t="shared" si="3"/>
        <v>14601.77</v>
      </c>
      <c r="G205" t="s">
        <v>1</v>
      </c>
      <c r="H205" t="s">
        <v>869</v>
      </c>
    </row>
    <row r="206" spans="1:9" x14ac:dyDescent="0.25">
      <c r="A206" s="31">
        <v>45370</v>
      </c>
      <c r="B206" t="s">
        <v>396</v>
      </c>
      <c r="C206" t="s">
        <v>526</v>
      </c>
      <c r="E206">
        <v>29.35</v>
      </c>
      <c r="F206" s="32">
        <f t="shared" si="3"/>
        <v>14631.12</v>
      </c>
      <c r="G206" t="s">
        <v>1</v>
      </c>
      <c r="H206" t="s">
        <v>869</v>
      </c>
    </row>
    <row r="207" spans="1:9" x14ac:dyDescent="0.25">
      <c r="A207" s="31">
        <v>45372</v>
      </c>
      <c r="B207" t="s">
        <v>547</v>
      </c>
      <c r="C207" t="s">
        <v>564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396</v>
      </c>
      <c r="C208" t="s">
        <v>565</v>
      </c>
      <c r="E208">
        <v>0.98</v>
      </c>
      <c r="F208" s="32">
        <f t="shared" si="3"/>
        <v>14627.1</v>
      </c>
      <c r="G208" t="s">
        <v>929</v>
      </c>
    </row>
    <row r="209" spans="1:9" x14ac:dyDescent="0.25">
      <c r="A209" s="31">
        <v>45376</v>
      </c>
      <c r="B209" t="s">
        <v>396</v>
      </c>
      <c r="C209" t="s">
        <v>566</v>
      </c>
      <c r="E209">
        <v>178.99</v>
      </c>
      <c r="F209" s="32">
        <f t="shared" si="3"/>
        <v>14806.09</v>
      </c>
      <c r="G209" t="s">
        <v>2207</v>
      </c>
      <c r="H209" t="s">
        <v>869</v>
      </c>
    </row>
    <row r="210" spans="1:9" x14ac:dyDescent="0.25">
      <c r="A210" s="31">
        <v>45376</v>
      </c>
      <c r="B210" t="s">
        <v>396</v>
      </c>
      <c r="C210" t="s">
        <v>2218</v>
      </c>
      <c r="E210">
        <v>663.59</v>
      </c>
      <c r="F210" s="32">
        <f t="shared" si="3"/>
        <v>15469.68</v>
      </c>
      <c r="G210" t="s">
        <v>808</v>
      </c>
      <c r="H210" t="s">
        <v>869</v>
      </c>
    </row>
    <row r="211" spans="1:9" x14ac:dyDescent="0.25">
      <c r="A211" s="31">
        <v>45378</v>
      </c>
      <c r="B211" t="s">
        <v>396</v>
      </c>
      <c r="C211" t="s">
        <v>567</v>
      </c>
      <c r="E211">
        <v>324.42</v>
      </c>
      <c r="F211" s="32">
        <f t="shared" si="3"/>
        <v>15794.1</v>
      </c>
      <c r="G211" t="s">
        <v>808</v>
      </c>
      <c r="H211" t="s">
        <v>869</v>
      </c>
    </row>
    <row r="212" spans="1:9" x14ac:dyDescent="0.25">
      <c r="A212" s="31">
        <v>45379</v>
      </c>
      <c r="B212" t="s">
        <v>396</v>
      </c>
      <c r="C212" t="s">
        <v>526</v>
      </c>
      <c r="E212">
        <v>344.4</v>
      </c>
      <c r="F212" s="32">
        <f t="shared" si="3"/>
        <v>16138.5</v>
      </c>
      <c r="G212" t="s">
        <v>808</v>
      </c>
      <c r="H212" t="s">
        <v>869</v>
      </c>
    </row>
    <row r="213" spans="1:9" x14ac:dyDescent="0.25">
      <c r="A213" s="31">
        <v>45379</v>
      </c>
      <c r="B213" t="s">
        <v>396</v>
      </c>
      <c r="C213" t="s">
        <v>568</v>
      </c>
      <c r="E213">
        <v>580.02</v>
      </c>
      <c r="F213" s="32">
        <f t="shared" si="3"/>
        <v>16718.52</v>
      </c>
      <c r="G213" t="s">
        <v>808</v>
      </c>
      <c r="H213" t="s">
        <v>869</v>
      </c>
    </row>
    <row r="214" spans="1:9" x14ac:dyDescent="0.25">
      <c r="A214" s="31">
        <v>45385</v>
      </c>
      <c r="B214" t="s">
        <v>396</v>
      </c>
      <c r="C214" t="s">
        <v>577</v>
      </c>
      <c r="E214">
        <v>663.59</v>
      </c>
      <c r="F214" s="32">
        <f t="shared" si="3"/>
        <v>17382.11</v>
      </c>
      <c r="G214" t="s">
        <v>808</v>
      </c>
      <c r="H214" t="s">
        <v>869</v>
      </c>
    </row>
    <row r="215" spans="1:9" x14ac:dyDescent="0.25">
      <c r="A215" s="31">
        <v>45385</v>
      </c>
      <c r="B215" t="s">
        <v>396</v>
      </c>
      <c r="C215" t="s">
        <v>578</v>
      </c>
      <c r="E215">
        <v>304.76</v>
      </c>
      <c r="F215" s="32">
        <f t="shared" si="3"/>
        <v>17686.87</v>
      </c>
      <c r="G215" t="s">
        <v>808</v>
      </c>
      <c r="H215" t="s">
        <v>869</v>
      </c>
    </row>
    <row r="216" spans="1:9" x14ac:dyDescent="0.25">
      <c r="A216" s="31">
        <v>45386</v>
      </c>
      <c r="B216" t="s">
        <v>579</v>
      </c>
      <c r="C216" s="34">
        <v>101415</v>
      </c>
      <c r="D216">
        <v>100</v>
      </c>
      <c r="F216" s="32">
        <f t="shared" si="3"/>
        <v>17586.87</v>
      </c>
      <c r="G216" t="s">
        <v>10</v>
      </c>
      <c r="H216" t="s">
        <v>869</v>
      </c>
    </row>
    <row r="217" spans="1:9" x14ac:dyDescent="0.25">
      <c r="A217" s="31">
        <v>45386</v>
      </c>
      <c r="B217" t="s">
        <v>396</v>
      </c>
      <c r="C217" t="s">
        <v>526</v>
      </c>
      <c r="E217">
        <v>172.7</v>
      </c>
      <c r="F217" s="32">
        <f t="shared" si="3"/>
        <v>17759.57</v>
      </c>
      <c r="G217" t="s">
        <v>808</v>
      </c>
      <c r="H217" t="s">
        <v>869</v>
      </c>
    </row>
    <row r="218" spans="1:9" x14ac:dyDescent="0.25">
      <c r="A218" s="31">
        <v>45387</v>
      </c>
      <c r="B218" t="s">
        <v>541</v>
      </c>
      <c r="C218" t="s">
        <v>580</v>
      </c>
      <c r="D218">
        <v>63.98</v>
      </c>
      <c r="F218" s="32">
        <f t="shared" si="3"/>
        <v>17695.59</v>
      </c>
      <c r="G218" t="s">
        <v>6</v>
      </c>
      <c r="I218" t="s">
        <v>873</v>
      </c>
    </row>
    <row r="219" spans="1:9" x14ac:dyDescent="0.25">
      <c r="A219" s="31">
        <v>45387</v>
      </c>
      <c r="B219" t="s">
        <v>541</v>
      </c>
      <c r="C219" t="s">
        <v>562</v>
      </c>
      <c r="D219">
        <v>1500</v>
      </c>
      <c r="F219" s="32">
        <f t="shared" si="3"/>
        <v>16195.59</v>
      </c>
      <c r="G219" t="s">
        <v>2212</v>
      </c>
      <c r="I219" t="s">
        <v>865</v>
      </c>
    </row>
    <row r="220" spans="1:9" x14ac:dyDescent="0.25">
      <c r="A220" s="31">
        <v>45387</v>
      </c>
      <c r="B220" t="s">
        <v>541</v>
      </c>
      <c r="C220" t="s">
        <v>581</v>
      </c>
      <c r="D220">
        <v>175</v>
      </c>
      <c r="F220" s="32">
        <f t="shared" si="3"/>
        <v>16020.59</v>
      </c>
      <c r="G220" t="s">
        <v>137</v>
      </c>
      <c r="H220" t="s">
        <v>869</v>
      </c>
    </row>
    <row r="221" spans="1:9" x14ac:dyDescent="0.25">
      <c r="A221" s="31">
        <v>45387</v>
      </c>
      <c r="B221" t="s">
        <v>541</v>
      </c>
      <c r="C221" t="s">
        <v>582</v>
      </c>
      <c r="D221">
        <v>1500</v>
      </c>
      <c r="F221" s="32">
        <f t="shared" si="3"/>
        <v>14520.59</v>
      </c>
      <c r="G221" t="s">
        <v>864</v>
      </c>
      <c r="H221" t="s">
        <v>869</v>
      </c>
    </row>
    <row r="222" spans="1:9" x14ac:dyDescent="0.25">
      <c r="A222" s="31">
        <v>45390</v>
      </c>
      <c r="B222" t="s">
        <v>396</v>
      </c>
      <c r="C222" t="s">
        <v>583</v>
      </c>
      <c r="E222">
        <v>570.20000000000005</v>
      </c>
      <c r="F222" s="32">
        <f t="shared" si="3"/>
        <v>15090.79</v>
      </c>
      <c r="G222" t="s">
        <v>808</v>
      </c>
      <c r="H222" t="s">
        <v>869</v>
      </c>
    </row>
    <row r="223" spans="1:9" x14ac:dyDescent="0.25">
      <c r="A223" s="31">
        <v>45391</v>
      </c>
      <c r="B223" t="s">
        <v>579</v>
      </c>
      <c r="C223" s="34">
        <v>101413</v>
      </c>
      <c r="D223">
        <v>100</v>
      </c>
      <c r="F223" s="32">
        <f t="shared" si="3"/>
        <v>14990.79</v>
      </c>
      <c r="G223" t="s">
        <v>10</v>
      </c>
      <c r="H223" t="s">
        <v>869</v>
      </c>
    </row>
    <row r="224" spans="1:9" x14ac:dyDescent="0.25">
      <c r="A224" s="31">
        <v>45393</v>
      </c>
      <c r="B224" t="s">
        <v>584</v>
      </c>
      <c r="C224" t="s">
        <v>585</v>
      </c>
      <c r="D224">
        <v>175</v>
      </c>
      <c r="F224" s="32">
        <f t="shared" si="3"/>
        <v>14815.79</v>
      </c>
      <c r="G224" t="s">
        <v>5</v>
      </c>
      <c r="H224" t="s">
        <v>869</v>
      </c>
      <c r="I224" t="s">
        <v>866</v>
      </c>
    </row>
    <row r="225" spans="1:9" x14ac:dyDescent="0.25">
      <c r="A225" s="31">
        <v>45393</v>
      </c>
      <c r="B225" t="s">
        <v>579</v>
      </c>
      <c r="C225" s="34">
        <v>101412</v>
      </c>
      <c r="D225">
        <v>100</v>
      </c>
      <c r="F225" s="32">
        <f t="shared" si="3"/>
        <v>14715.79</v>
      </c>
      <c r="G225" t="s">
        <v>10</v>
      </c>
      <c r="H225" t="s">
        <v>869</v>
      </c>
    </row>
    <row r="226" spans="1:9" x14ac:dyDescent="0.25">
      <c r="A226" s="31">
        <v>45400</v>
      </c>
      <c r="B226" t="s">
        <v>579</v>
      </c>
      <c r="C226" s="34">
        <v>101416</v>
      </c>
      <c r="D226">
        <v>100</v>
      </c>
      <c r="F226" s="32">
        <f t="shared" si="3"/>
        <v>14615.79</v>
      </c>
      <c r="G226" t="s">
        <v>10</v>
      </c>
      <c r="H226" t="s">
        <v>869</v>
      </c>
    </row>
    <row r="227" spans="1:9" x14ac:dyDescent="0.25">
      <c r="A227" s="31">
        <v>45403</v>
      </c>
      <c r="B227" t="s">
        <v>547</v>
      </c>
      <c r="C227" t="s">
        <v>586</v>
      </c>
      <c r="D227">
        <v>5</v>
      </c>
      <c r="F227" s="32">
        <f t="shared" si="3"/>
        <v>14610.79</v>
      </c>
      <c r="G227" t="s">
        <v>6</v>
      </c>
    </row>
    <row r="228" spans="1:9" x14ac:dyDescent="0.25">
      <c r="A228" s="31">
        <v>45407</v>
      </c>
      <c r="B228" t="s">
        <v>541</v>
      </c>
      <c r="C228" t="s">
        <v>587</v>
      </c>
      <c r="D228">
        <v>916.6</v>
      </c>
      <c r="F228" s="32">
        <f t="shared" si="3"/>
        <v>13694.19</v>
      </c>
      <c r="G228" t="s">
        <v>8</v>
      </c>
    </row>
    <row r="229" spans="1:9" x14ac:dyDescent="0.25">
      <c r="A229" s="31">
        <v>45407</v>
      </c>
      <c r="B229" t="s">
        <v>541</v>
      </c>
      <c r="C229" t="s">
        <v>588</v>
      </c>
      <c r="D229">
        <v>390</v>
      </c>
      <c r="F229" s="32">
        <f t="shared" si="3"/>
        <v>13304.19</v>
      </c>
      <c r="G229" t="s">
        <v>6</v>
      </c>
      <c r="I229" t="s">
        <v>874</v>
      </c>
    </row>
    <row r="230" spans="1:9" x14ac:dyDescent="0.25">
      <c r="A230" s="31">
        <v>45407</v>
      </c>
      <c r="B230" t="s">
        <v>541</v>
      </c>
      <c r="C230" t="s">
        <v>589</v>
      </c>
      <c r="D230">
        <v>375</v>
      </c>
      <c r="F230" s="32">
        <f t="shared" si="3"/>
        <v>12929.19</v>
      </c>
      <c r="G230" t="s">
        <v>137</v>
      </c>
      <c r="H230" t="s">
        <v>869</v>
      </c>
    </row>
    <row r="231" spans="1:9" x14ac:dyDescent="0.25">
      <c r="A231" s="31">
        <v>45411</v>
      </c>
      <c r="B231" t="s">
        <v>541</v>
      </c>
      <c r="C231" t="s">
        <v>590</v>
      </c>
      <c r="D231">
        <v>262.5</v>
      </c>
      <c r="F231" s="32">
        <f t="shared" si="3"/>
        <v>12666.69</v>
      </c>
      <c r="G231" t="s">
        <v>809</v>
      </c>
      <c r="H231" t="s">
        <v>869</v>
      </c>
    </row>
    <row r="232" spans="1:9" x14ac:dyDescent="0.25">
      <c r="A232" s="31">
        <v>45411</v>
      </c>
      <c r="B232" t="s">
        <v>541</v>
      </c>
      <c r="C232" t="s">
        <v>591</v>
      </c>
      <c r="D232">
        <v>232.5</v>
      </c>
      <c r="F232" s="32">
        <f t="shared" si="3"/>
        <v>12434.19</v>
      </c>
      <c r="G232" t="s">
        <v>809</v>
      </c>
      <c r="H232" t="s">
        <v>869</v>
      </c>
    </row>
    <row r="233" spans="1:9" x14ac:dyDescent="0.25">
      <c r="A233" s="31">
        <v>45411</v>
      </c>
      <c r="B233" t="s">
        <v>541</v>
      </c>
      <c r="C233" t="s">
        <v>592</v>
      </c>
      <c r="D233">
        <v>131.25</v>
      </c>
      <c r="F233" s="32">
        <f t="shared" si="3"/>
        <v>12302.94</v>
      </c>
      <c r="G233" t="s">
        <v>809</v>
      </c>
      <c r="H233" t="s">
        <v>869</v>
      </c>
    </row>
    <row r="234" spans="1:9" x14ac:dyDescent="0.25">
      <c r="A234" s="31">
        <v>45411</v>
      </c>
      <c r="B234" t="s">
        <v>541</v>
      </c>
      <c r="C234" t="s">
        <v>593</v>
      </c>
      <c r="D234">
        <v>187.5</v>
      </c>
      <c r="F234" s="32">
        <f t="shared" si="3"/>
        <v>12115.44</v>
      </c>
      <c r="G234" t="s">
        <v>809</v>
      </c>
      <c r="H234" t="s">
        <v>869</v>
      </c>
    </row>
    <row r="235" spans="1:9" x14ac:dyDescent="0.25">
      <c r="A235" s="31">
        <v>45411</v>
      </c>
      <c r="B235" t="s">
        <v>541</v>
      </c>
      <c r="C235" t="s">
        <v>594</v>
      </c>
      <c r="D235">
        <v>221.25</v>
      </c>
      <c r="F235" s="32">
        <f t="shared" si="3"/>
        <v>11894.19</v>
      </c>
      <c r="G235" t="s">
        <v>809</v>
      </c>
      <c r="H235" t="s">
        <v>869</v>
      </c>
    </row>
    <row r="236" spans="1:9" x14ac:dyDescent="0.25">
      <c r="A236" s="31">
        <v>45411</v>
      </c>
      <c r="B236" t="s">
        <v>541</v>
      </c>
      <c r="C236" t="s">
        <v>595</v>
      </c>
      <c r="D236">
        <v>221.25</v>
      </c>
      <c r="F236" s="32">
        <f t="shared" si="3"/>
        <v>11672.94</v>
      </c>
      <c r="G236" t="s">
        <v>809</v>
      </c>
      <c r="H236" t="s">
        <v>869</v>
      </c>
    </row>
    <row r="237" spans="1:9" x14ac:dyDescent="0.25">
      <c r="A237" s="31">
        <v>45411</v>
      </c>
      <c r="B237" t="s">
        <v>541</v>
      </c>
      <c r="C237" t="s">
        <v>596</v>
      </c>
      <c r="D237">
        <v>247.5</v>
      </c>
      <c r="F237" s="32">
        <f t="shared" si="3"/>
        <v>11425.44</v>
      </c>
      <c r="G237" t="s">
        <v>809</v>
      </c>
      <c r="H237" t="s">
        <v>869</v>
      </c>
    </row>
    <row r="238" spans="1:9" x14ac:dyDescent="0.25">
      <c r="A238" s="31">
        <v>45411</v>
      </c>
      <c r="B238" t="s">
        <v>541</v>
      </c>
      <c r="C238" t="s">
        <v>597</v>
      </c>
      <c r="D238">
        <v>435</v>
      </c>
      <c r="F238" s="32">
        <f t="shared" si="3"/>
        <v>10990.44</v>
      </c>
      <c r="G238" t="s">
        <v>809</v>
      </c>
      <c r="H238" t="s">
        <v>869</v>
      </c>
    </row>
    <row r="239" spans="1:9" x14ac:dyDescent="0.25">
      <c r="A239" s="31">
        <v>45411</v>
      </c>
      <c r="B239" t="s">
        <v>541</v>
      </c>
      <c r="C239" t="s">
        <v>598</v>
      </c>
      <c r="D239">
        <v>318.75</v>
      </c>
      <c r="F239" s="32">
        <f t="shared" si="3"/>
        <v>10671.69</v>
      </c>
      <c r="G239" t="s">
        <v>809</v>
      </c>
      <c r="H239" t="s">
        <v>869</v>
      </c>
    </row>
    <row r="240" spans="1:9" x14ac:dyDescent="0.25">
      <c r="A240" s="31">
        <v>45411</v>
      </c>
      <c r="B240" t="s">
        <v>541</v>
      </c>
      <c r="C240" t="s">
        <v>599</v>
      </c>
      <c r="D240">
        <v>285</v>
      </c>
      <c r="F240" s="32">
        <f t="shared" si="3"/>
        <v>10386.69</v>
      </c>
      <c r="G240" t="s">
        <v>809</v>
      </c>
      <c r="H240" t="s">
        <v>869</v>
      </c>
    </row>
    <row r="241" spans="1:9" x14ac:dyDescent="0.25">
      <c r="A241" s="31">
        <v>45418</v>
      </c>
      <c r="B241" t="s">
        <v>541</v>
      </c>
      <c r="C241" t="s">
        <v>827</v>
      </c>
      <c r="D241">
        <v>90</v>
      </c>
      <c r="F241" s="32">
        <f t="shared" si="3"/>
        <v>10296.69</v>
      </c>
      <c r="G241" t="s">
        <v>809</v>
      </c>
      <c r="H241" t="s">
        <v>869</v>
      </c>
    </row>
    <row r="242" spans="1:9" x14ac:dyDescent="0.25">
      <c r="A242" s="31">
        <v>45419</v>
      </c>
      <c r="B242" t="s">
        <v>396</v>
      </c>
      <c r="C242" t="s">
        <v>828</v>
      </c>
      <c r="E242">
        <v>29.05</v>
      </c>
      <c r="F242" s="32">
        <f t="shared" si="3"/>
        <v>10325.74</v>
      </c>
      <c r="G242" t="s">
        <v>0</v>
      </c>
    </row>
    <row r="243" spans="1:9" x14ac:dyDescent="0.25">
      <c r="A243" s="31">
        <v>45420</v>
      </c>
      <c r="B243" t="s">
        <v>396</v>
      </c>
      <c r="C243" t="s">
        <v>828</v>
      </c>
      <c r="E243">
        <v>58.1</v>
      </c>
      <c r="F243" s="32">
        <f t="shared" si="3"/>
        <v>10383.84</v>
      </c>
      <c r="G243" t="s">
        <v>0</v>
      </c>
    </row>
    <row r="244" spans="1:9" x14ac:dyDescent="0.25">
      <c r="A244" s="31">
        <v>45421</v>
      </c>
      <c r="B244" t="s">
        <v>396</v>
      </c>
      <c r="C244" t="s">
        <v>828</v>
      </c>
      <c r="E244">
        <v>29.05</v>
      </c>
      <c r="F244" s="32">
        <f t="shared" si="3"/>
        <v>10412.89</v>
      </c>
      <c r="G244" t="s">
        <v>0</v>
      </c>
    </row>
    <row r="245" spans="1:9" x14ac:dyDescent="0.25">
      <c r="A245" s="31">
        <v>45433</v>
      </c>
      <c r="B245" t="s">
        <v>396</v>
      </c>
      <c r="C245" t="s">
        <v>828</v>
      </c>
      <c r="E245">
        <v>29.05</v>
      </c>
      <c r="F245" s="32">
        <f t="shared" si="3"/>
        <v>10441.939999999999</v>
      </c>
      <c r="G245" t="s">
        <v>0</v>
      </c>
    </row>
    <row r="246" spans="1:9" x14ac:dyDescent="0.25">
      <c r="A246" s="31">
        <v>45433</v>
      </c>
      <c r="B246" t="s">
        <v>829</v>
      </c>
      <c r="C246" t="s">
        <v>830</v>
      </c>
      <c r="D246">
        <v>6.6</v>
      </c>
      <c r="F246" s="32">
        <f t="shared" si="3"/>
        <v>10435.339999999998</v>
      </c>
      <c r="G246" t="s">
        <v>6</v>
      </c>
    </row>
    <row r="247" spans="1:9" x14ac:dyDescent="0.25">
      <c r="A247" s="31">
        <v>45446</v>
      </c>
      <c r="B247" t="s">
        <v>396</v>
      </c>
      <c r="C247" t="s">
        <v>828</v>
      </c>
      <c r="E247">
        <v>29.05</v>
      </c>
      <c r="F247" s="32">
        <f t="shared" si="3"/>
        <v>10464.389999999998</v>
      </c>
      <c r="G247" t="s">
        <v>0</v>
      </c>
    </row>
    <row r="248" spans="1:9" x14ac:dyDescent="0.25">
      <c r="A248" s="31">
        <v>45450</v>
      </c>
      <c r="B248" t="s">
        <v>396</v>
      </c>
      <c r="C248" t="s">
        <v>828</v>
      </c>
      <c r="E248">
        <v>29.05</v>
      </c>
      <c r="F248" s="32">
        <f t="shared" si="3"/>
        <v>10493.439999999997</v>
      </c>
      <c r="G248" t="s">
        <v>0</v>
      </c>
    </row>
    <row r="249" spans="1:9" x14ac:dyDescent="0.25">
      <c r="A249" s="31">
        <v>45454</v>
      </c>
      <c r="B249" t="s">
        <v>541</v>
      </c>
      <c r="C249" t="s">
        <v>831</v>
      </c>
      <c r="D249">
        <v>156.19999999999999</v>
      </c>
      <c r="F249" s="32">
        <f t="shared" si="3"/>
        <v>10337.239999999996</v>
      </c>
      <c r="G249" t="s">
        <v>861</v>
      </c>
      <c r="I249" t="s">
        <v>835</v>
      </c>
    </row>
    <row r="250" spans="1:9" x14ac:dyDescent="0.25">
      <c r="A250" s="31">
        <v>45454</v>
      </c>
      <c r="B250" t="s">
        <v>584</v>
      </c>
      <c r="C250" t="s">
        <v>585</v>
      </c>
      <c r="D250">
        <v>30</v>
      </c>
      <c r="F250" s="32">
        <f t="shared" si="3"/>
        <v>10307.239999999996</v>
      </c>
      <c r="G250" t="s">
        <v>5</v>
      </c>
    </row>
    <row r="251" spans="1:9" x14ac:dyDescent="0.25">
      <c r="A251" s="31">
        <v>45455</v>
      </c>
      <c r="B251" t="s">
        <v>541</v>
      </c>
      <c r="C251" t="s">
        <v>832</v>
      </c>
      <c r="D251">
        <v>30</v>
      </c>
      <c r="F251" s="32">
        <f t="shared" si="3"/>
        <v>10277.239999999996</v>
      </c>
      <c r="G251" t="s">
        <v>5</v>
      </c>
    </row>
    <row r="252" spans="1:9" x14ac:dyDescent="0.25">
      <c r="A252" s="31">
        <v>45462</v>
      </c>
      <c r="B252" t="s">
        <v>541</v>
      </c>
      <c r="C252" t="s">
        <v>833</v>
      </c>
      <c r="D252">
        <v>172.5</v>
      </c>
      <c r="F252" s="32">
        <f t="shared" si="3"/>
        <v>10104.739999999996</v>
      </c>
      <c r="G252" t="s">
        <v>7</v>
      </c>
    </row>
    <row r="253" spans="1:9" x14ac:dyDescent="0.25">
      <c r="A253" s="31">
        <v>45464</v>
      </c>
      <c r="B253" t="s">
        <v>829</v>
      </c>
      <c r="C253" t="s">
        <v>834</v>
      </c>
      <c r="D253">
        <v>5</v>
      </c>
      <c r="F253" s="32">
        <f t="shared" si="3"/>
        <v>10099.739999999996</v>
      </c>
      <c r="G253" t="s">
        <v>6</v>
      </c>
    </row>
    <row r="254" spans="1:9" x14ac:dyDescent="0.25">
      <c r="A254" s="31">
        <v>45477</v>
      </c>
      <c r="B254" t="s">
        <v>541</v>
      </c>
      <c r="C254" t="s">
        <v>836</v>
      </c>
      <c r="D254">
        <v>50</v>
      </c>
      <c r="F254" s="32">
        <f t="shared" si="3"/>
        <v>10049.739999999996</v>
      </c>
      <c r="G254" t="s">
        <v>810</v>
      </c>
    </row>
    <row r="255" spans="1:9" x14ac:dyDescent="0.25">
      <c r="A255" s="31">
        <v>45477</v>
      </c>
      <c r="B255" t="s">
        <v>541</v>
      </c>
      <c r="C255" t="s">
        <v>837</v>
      </c>
      <c r="D255">
        <v>400</v>
      </c>
      <c r="F255" s="32">
        <f t="shared" si="3"/>
        <v>9649.7399999999961</v>
      </c>
      <c r="G255" t="s">
        <v>810</v>
      </c>
    </row>
    <row r="256" spans="1:9" x14ac:dyDescent="0.25">
      <c r="A256" s="31">
        <v>45484</v>
      </c>
      <c r="B256" t="s">
        <v>396</v>
      </c>
      <c r="C256" t="s">
        <v>828</v>
      </c>
      <c r="E256">
        <v>29.05</v>
      </c>
      <c r="F256" s="32">
        <f t="shared" si="3"/>
        <v>9678.7899999999954</v>
      </c>
      <c r="G256" t="s">
        <v>0</v>
      </c>
    </row>
    <row r="257" spans="1:9" x14ac:dyDescent="0.25">
      <c r="A257" s="31">
        <v>45484</v>
      </c>
      <c r="B257" t="s">
        <v>579</v>
      </c>
      <c r="C257" s="34">
        <v>101414</v>
      </c>
      <c r="D257">
        <v>100</v>
      </c>
      <c r="F257" s="32">
        <f t="shared" si="3"/>
        <v>9578.7899999999954</v>
      </c>
      <c r="G257" t="s">
        <v>10</v>
      </c>
      <c r="H257" t="s">
        <v>869</v>
      </c>
    </row>
    <row r="258" spans="1:9" x14ac:dyDescent="0.25">
      <c r="A258" s="31">
        <v>45494</v>
      </c>
      <c r="B258" t="s">
        <v>829</v>
      </c>
      <c r="C258" t="s">
        <v>838</v>
      </c>
      <c r="D258">
        <v>5</v>
      </c>
      <c r="F258" s="32">
        <f t="shared" si="3"/>
        <v>9573.7899999999954</v>
      </c>
      <c r="G258" t="s">
        <v>6</v>
      </c>
    </row>
    <row r="259" spans="1:9" x14ac:dyDescent="0.25">
      <c r="A259" s="31">
        <v>45498</v>
      </c>
      <c r="B259" t="s">
        <v>541</v>
      </c>
      <c r="C259" t="s">
        <v>839</v>
      </c>
      <c r="D259">
        <v>1261.68</v>
      </c>
      <c r="F259" s="32">
        <f t="shared" si="3"/>
        <v>8312.1099999999951</v>
      </c>
      <c r="G259" t="s">
        <v>863</v>
      </c>
      <c r="H259" t="s">
        <v>869</v>
      </c>
      <c r="I259" t="s">
        <v>875</v>
      </c>
    </row>
    <row r="260" spans="1:9" x14ac:dyDescent="0.25">
      <c r="A260" s="31">
        <v>45517</v>
      </c>
      <c r="B260" t="s">
        <v>396</v>
      </c>
      <c r="C260" t="s">
        <v>840</v>
      </c>
      <c r="E260">
        <v>18</v>
      </c>
      <c r="F260" s="32">
        <f t="shared" si="3"/>
        <v>8330.1099999999951</v>
      </c>
      <c r="G260" t="s">
        <v>1</v>
      </c>
      <c r="H260" t="s">
        <v>870</v>
      </c>
    </row>
    <row r="261" spans="1:9" x14ac:dyDescent="0.25">
      <c r="A261" s="31">
        <v>45517</v>
      </c>
      <c r="B261" t="s">
        <v>396</v>
      </c>
      <c r="C261" t="s">
        <v>841</v>
      </c>
      <c r="E261">
        <v>18</v>
      </c>
      <c r="F261" s="32">
        <f t="shared" ref="F261:F325" si="4">F260+E261-D261</f>
        <v>8348.1099999999951</v>
      </c>
      <c r="G261" t="s">
        <v>1</v>
      </c>
      <c r="H261" t="s">
        <v>870</v>
      </c>
    </row>
    <row r="262" spans="1:9" x14ac:dyDescent="0.25">
      <c r="A262" s="31">
        <v>45517</v>
      </c>
      <c r="B262" t="s">
        <v>396</v>
      </c>
      <c r="C262" t="s">
        <v>842</v>
      </c>
      <c r="E262">
        <v>18</v>
      </c>
      <c r="F262" s="32">
        <f t="shared" si="4"/>
        <v>8366.1099999999951</v>
      </c>
      <c r="G262" t="s">
        <v>1</v>
      </c>
      <c r="H262" t="s">
        <v>870</v>
      </c>
    </row>
    <row r="263" spans="1:9" x14ac:dyDescent="0.25">
      <c r="A263" s="31">
        <v>45518</v>
      </c>
      <c r="B263" t="s">
        <v>396</v>
      </c>
      <c r="C263" t="s">
        <v>843</v>
      </c>
      <c r="E263">
        <v>15</v>
      </c>
      <c r="F263" s="32">
        <f t="shared" si="4"/>
        <v>8381.1099999999951</v>
      </c>
      <c r="G263" t="s">
        <v>1</v>
      </c>
      <c r="H263" t="s">
        <v>870</v>
      </c>
    </row>
    <row r="264" spans="1:9" x14ac:dyDescent="0.25">
      <c r="A264" s="31">
        <v>45518</v>
      </c>
      <c r="B264" t="s">
        <v>396</v>
      </c>
      <c r="C264" t="s">
        <v>844</v>
      </c>
      <c r="E264">
        <v>15</v>
      </c>
      <c r="F264" s="32">
        <f t="shared" si="4"/>
        <v>8396.1099999999951</v>
      </c>
      <c r="G264" t="s">
        <v>1</v>
      </c>
      <c r="H264" t="s">
        <v>870</v>
      </c>
    </row>
    <row r="265" spans="1:9" x14ac:dyDescent="0.25">
      <c r="A265" s="31">
        <v>45518</v>
      </c>
      <c r="B265" t="s">
        <v>396</v>
      </c>
      <c r="C265" t="s">
        <v>845</v>
      </c>
      <c r="E265">
        <v>15</v>
      </c>
      <c r="F265" s="32">
        <f t="shared" si="4"/>
        <v>8411.1099999999951</v>
      </c>
      <c r="G265" t="s">
        <v>1</v>
      </c>
      <c r="H265" t="s">
        <v>870</v>
      </c>
    </row>
    <row r="266" spans="1:9" x14ac:dyDescent="0.25">
      <c r="A266" s="31">
        <v>45519</v>
      </c>
      <c r="B266" t="s">
        <v>396</v>
      </c>
      <c r="C266" t="s">
        <v>846</v>
      </c>
      <c r="E266">
        <v>18</v>
      </c>
      <c r="F266" s="32">
        <f t="shared" si="4"/>
        <v>8429.1099999999951</v>
      </c>
      <c r="G266" t="s">
        <v>1</v>
      </c>
      <c r="H266" t="s">
        <v>870</v>
      </c>
    </row>
    <row r="267" spans="1:9" x14ac:dyDescent="0.25">
      <c r="A267" s="31">
        <v>45519</v>
      </c>
      <c r="B267" t="s">
        <v>396</v>
      </c>
      <c r="C267" t="s">
        <v>828</v>
      </c>
      <c r="E267">
        <v>335.97</v>
      </c>
      <c r="F267" s="32">
        <f t="shared" si="4"/>
        <v>8765.0799999999945</v>
      </c>
      <c r="G267" t="s">
        <v>1</v>
      </c>
      <c r="H267" t="s">
        <v>870</v>
      </c>
    </row>
    <row r="268" spans="1:9" x14ac:dyDescent="0.25">
      <c r="A268" s="31">
        <v>45520</v>
      </c>
      <c r="B268" t="s">
        <v>396</v>
      </c>
      <c r="C268" t="s">
        <v>847</v>
      </c>
      <c r="E268">
        <v>18</v>
      </c>
      <c r="F268" s="32">
        <f t="shared" si="4"/>
        <v>8783.0799999999945</v>
      </c>
      <c r="G268" t="s">
        <v>1</v>
      </c>
      <c r="H268" t="s">
        <v>870</v>
      </c>
    </row>
    <row r="269" spans="1:9" x14ac:dyDescent="0.25">
      <c r="A269" s="31">
        <v>45520</v>
      </c>
      <c r="B269" t="s">
        <v>396</v>
      </c>
      <c r="C269" t="s">
        <v>848</v>
      </c>
      <c r="E269">
        <v>18</v>
      </c>
      <c r="F269" s="32">
        <f t="shared" si="4"/>
        <v>8801.0799999999945</v>
      </c>
      <c r="G269" t="s">
        <v>1</v>
      </c>
      <c r="H269" t="s">
        <v>870</v>
      </c>
    </row>
    <row r="270" spans="1:9" x14ac:dyDescent="0.25">
      <c r="A270" s="31">
        <v>45520</v>
      </c>
      <c r="B270" t="s">
        <v>396</v>
      </c>
      <c r="C270" t="s">
        <v>828</v>
      </c>
      <c r="E270">
        <v>296.17</v>
      </c>
      <c r="F270" s="32">
        <f t="shared" si="4"/>
        <v>9097.2499999999945</v>
      </c>
      <c r="G270" t="s">
        <v>1</v>
      </c>
      <c r="H270" t="s">
        <v>870</v>
      </c>
    </row>
    <row r="271" spans="1:9" x14ac:dyDescent="0.25">
      <c r="A271" s="31">
        <v>45520</v>
      </c>
      <c r="B271" t="s">
        <v>541</v>
      </c>
      <c r="C271" t="s">
        <v>849</v>
      </c>
      <c r="D271">
        <v>18.5</v>
      </c>
      <c r="F271" s="32">
        <f t="shared" si="4"/>
        <v>9078.7499999999945</v>
      </c>
      <c r="G271" t="s">
        <v>862</v>
      </c>
      <c r="I271" t="s">
        <v>850</v>
      </c>
    </row>
    <row r="272" spans="1:9" x14ac:dyDescent="0.25">
      <c r="A272" s="31">
        <v>45523</v>
      </c>
      <c r="B272" t="s">
        <v>396</v>
      </c>
      <c r="C272" t="s">
        <v>828</v>
      </c>
      <c r="E272">
        <v>240.57</v>
      </c>
      <c r="F272" s="32">
        <f t="shared" si="4"/>
        <v>9319.3199999999943</v>
      </c>
      <c r="G272" t="s">
        <v>1</v>
      </c>
      <c r="H272" t="s">
        <v>870</v>
      </c>
    </row>
    <row r="273" spans="1:8" x14ac:dyDescent="0.25">
      <c r="A273" s="31">
        <v>45524</v>
      </c>
      <c r="B273" t="s">
        <v>396</v>
      </c>
      <c r="C273" t="s">
        <v>828</v>
      </c>
      <c r="E273">
        <v>49.83</v>
      </c>
      <c r="F273" s="32">
        <f t="shared" si="4"/>
        <v>9369.1499999999942</v>
      </c>
      <c r="G273" t="s">
        <v>1</v>
      </c>
      <c r="H273" t="s">
        <v>870</v>
      </c>
    </row>
    <row r="274" spans="1:8" x14ac:dyDescent="0.25">
      <c r="A274" s="31">
        <v>45525</v>
      </c>
      <c r="B274" t="s">
        <v>396</v>
      </c>
      <c r="C274" t="s">
        <v>828</v>
      </c>
      <c r="E274">
        <v>87.98</v>
      </c>
      <c r="F274" s="32">
        <f t="shared" si="4"/>
        <v>9457.1299999999937</v>
      </c>
      <c r="G274" t="s">
        <v>1</v>
      </c>
      <c r="H274" t="s">
        <v>870</v>
      </c>
    </row>
    <row r="275" spans="1:8" x14ac:dyDescent="0.25">
      <c r="A275" s="31">
        <v>45525</v>
      </c>
      <c r="B275" t="s">
        <v>829</v>
      </c>
      <c r="C275" t="s">
        <v>851</v>
      </c>
      <c r="D275">
        <v>5.4</v>
      </c>
      <c r="F275" s="32">
        <f t="shared" si="4"/>
        <v>9451.7299999999941</v>
      </c>
      <c r="G275" t="s">
        <v>6</v>
      </c>
    </row>
    <row r="276" spans="1:8" x14ac:dyDescent="0.25">
      <c r="A276" s="31">
        <v>45526</v>
      </c>
      <c r="B276" t="s">
        <v>541</v>
      </c>
      <c r="C276" t="s">
        <v>852</v>
      </c>
      <c r="D276">
        <v>614.34</v>
      </c>
      <c r="F276" s="32">
        <f t="shared" si="4"/>
        <v>8837.389999999994</v>
      </c>
      <c r="G276" t="s">
        <v>858</v>
      </c>
    </row>
    <row r="277" spans="1:8" x14ac:dyDescent="0.25">
      <c r="A277" s="31">
        <v>45526</v>
      </c>
      <c r="B277" t="s">
        <v>396</v>
      </c>
      <c r="C277" t="s">
        <v>828</v>
      </c>
      <c r="E277">
        <v>299.2</v>
      </c>
      <c r="F277" s="32">
        <f t="shared" si="4"/>
        <v>9136.5899999999947</v>
      </c>
      <c r="G277" t="s">
        <v>1</v>
      </c>
      <c r="H277" t="s">
        <v>870</v>
      </c>
    </row>
    <row r="278" spans="1:8" x14ac:dyDescent="0.25">
      <c r="A278" s="31">
        <v>45527</v>
      </c>
      <c r="B278" t="s">
        <v>396</v>
      </c>
      <c r="C278" t="s">
        <v>828</v>
      </c>
      <c r="E278">
        <v>137.88</v>
      </c>
      <c r="F278" s="32">
        <f t="shared" si="4"/>
        <v>9274.4699999999939</v>
      </c>
      <c r="G278" t="s">
        <v>1</v>
      </c>
      <c r="H278" t="s">
        <v>870</v>
      </c>
    </row>
    <row r="279" spans="1:8" x14ac:dyDescent="0.25">
      <c r="A279" s="31">
        <v>45531</v>
      </c>
      <c r="B279" t="s">
        <v>396</v>
      </c>
      <c r="C279" t="s">
        <v>828</v>
      </c>
      <c r="E279">
        <v>158.57</v>
      </c>
      <c r="F279" s="32">
        <f t="shared" si="4"/>
        <v>9433.0399999999936</v>
      </c>
      <c r="G279" t="s">
        <v>1</v>
      </c>
      <c r="H279" t="s">
        <v>870</v>
      </c>
    </row>
    <row r="280" spans="1:8" x14ac:dyDescent="0.25">
      <c r="A280" s="31">
        <v>45532</v>
      </c>
      <c r="B280" t="s">
        <v>396</v>
      </c>
      <c r="C280" t="s">
        <v>853</v>
      </c>
      <c r="E280">
        <v>18</v>
      </c>
      <c r="F280" s="32">
        <f t="shared" si="4"/>
        <v>9451.0399999999936</v>
      </c>
      <c r="G280" t="s">
        <v>1</v>
      </c>
      <c r="H280" t="s">
        <v>870</v>
      </c>
    </row>
    <row r="281" spans="1:8" x14ac:dyDescent="0.25">
      <c r="A281" s="31">
        <v>45532</v>
      </c>
      <c r="B281" t="s">
        <v>396</v>
      </c>
      <c r="C281" t="s">
        <v>854</v>
      </c>
      <c r="E281">
        <v>15</v>
      </c>
      <c r="F281" s="32">
        <f t="shared" si="4"/>
        <v>9466.0399999999936</v>
      </c>
      <c r="G281" t="s">
        <v>1</v>
      </c>
      <c r="H281" t="s">
        <v>870</v>
      </c>
    </row>
    <row r="282" spans="1:8" x14ac:dyDescent="0.25">
      <c r="A282" s="31">
        <v>45532</v>
      </c>
      <c r="B282" t="s">
        <v>396</v>
      </c>
      <c r="C282" t="s">
        <v>828</v>
      </c>
      <c r="E282">
        <v>217.27</v>
      </c>
      <c r="F282" s="32">
        <f t="shared" si="4"/>
        <v>9683.309999999994</v>
      </c>
      <c r="G282" t="s">
        <v>1</v>
      </c>
      <c r="H282" t="s">
        <v>870</v>
      </c>
    </row>
    <row r="283" spans="1:8" x14ac:dyDescent="0.25">
      <c r="A283" s="31">
        <v>45533</v>
      </c>
      <c r="B283" t="s">
        <v>396</v>
      </c>
      <c r="C283" t="s">
        <v>828</v>
      </c>
      <c r="E283">
        <v>188.03</v>
      </c>
      <c r="F283" s="32">
        <f t="shared" si="4"/>
        <v>9871.3399999999947</v>
      </c>
      <c r="G283" t="s">
        <v>1</v>
      </c>
      <c r="H283" t="s">
        <v>870</v>
      </c>
    </row>
    <row r="284" spans="1:8" x14ac:dyDescent="0.25">
      <c r="A284" s="31">
        <v>45534</v>
      </c>
      <c r="B284" t="s">
        <v>396</v>
      </c>
      <c r="C284" t="s">
        <v>828</v>
      </c>
      <c r="E284">
        <v>674.79</v>
      </c>
      <c r="F284" s="32">
        <f t="shared" si="4"/>
        <v>10546.129999999994</v>
      </c>
      <c r="G284" t="s">
        <v>1</v>
      </c>
      <c r="H284" t="s">
        <v>870</v>
      </c>
    </row>
    <row r="285" spans="1:8" x14ac:dyDescent="0.25">
      <c r="A285" s="31">
        <v>45537</v>
      </c>
      <c r="B285" t="s">
        <v>396</v>
      </c>
      <c r="C285" t="s">
        <v>855</v>
      </c>
      <c r="E285">
        <v>18</v>
      </c>
      <c r="F285" s="32">
        <f t="shared" si="4"/>
        <v>10564.129999999994</v>
      </c>
      <c r="G285" t="s">
        <v>1</v>
      </c>
      <c r="H285" t="s">
        <v>870</v>
      </c>
    </row>
    <row r="286" spans="1:8" x14ac:dyDescent="0.25">
      <c r="A286" s="31">
        <v>45537</v>
      </c>
      <c r="B286" t="s">
        <v>396</v>
      </c>
      <c r="C286" t="s">
        <v>828</v>
      </c>
      <c r="E286">
        <v>304.95999999999998</v>
      </c>
      <c r="F286" s="32">
        <f t="shared" si="4"/>
        <v>10869.089999999993</v>
      </c>
      <c r="G286" t="s">
        <v>1</v>
      </c>
      <c r="H286" t="s">
        <v>870</v>
      </c>
    </row>
    <row r="287" spans="1:8" x14ac:dyDescent="0.25">
      <c r="A287" s="31">
        <v>45538</v>
      </c>
      <c r="B287" t="s">
        <v>541</v>
      </c>
      <c r="C287" t="s">
        <v>856</v>
      </c>
      <c r="E287">
        <v>18</v>
      </c>
      <c r="F287" s="32">
        <f t="shared" si="4"/>
        <v>10887.089999999993</v>
      </c>
      <c r="G287" t="s">
        <v>1</v>
      </c>
      <c r="H287" t="s">
        <v>870</v>
      </c>
    </row>
    <row r="288" spans="1:8" x14ac:dyDescent="0.25">
      <c r="A288" s="31">
        <v>45538</v>
      </c>
      <c r="B288" t="s">
        <v>396</v>
      </c>
      <c r="C288" t="s">
        <v>828</v>
      </c>
      <c r="E288">
        <v>381.29</v>
      </c>
      <c r="F288" s="32">
        <f t="shared" si="4"/>
        <v>11268.379999999994</v>
      </c>
      <c r="G288" t="s">
        <v>1</v>
      </c>
      <c r="H288" t="s">
        <v>870</v>
      </c>
    </row>
    <row r="289" spans="1:8" x14ac:dyDescent="0.25">
      <c r="A289" s="31">
        <v>45539</v>
      </c>
      <c r="B289" t="s">
        <v>541</v>
      </c>
      <c r="C289" t="s">
        <v>857</v>
      </c>
      <c r="D289">
        <v>223</v>
      </c>
      <c r="F289" s="32">
        <f t="shared" si="4"/>
        <v>11045.379999999994</v>
      </c>
      <c r="G289" t="s">
        <v>137</v>
      </c>
      <c r="H289" t="s">
        <v>870</v>
      </c>
    </row>
    <row r="290" spans="1:8" x14ac:dyDescent="0.25">
      <c r="A290" s="31">
        <v>45539</v>
      </c>
      <c r="B290" t="s">
        <v>396</v>
      </c>
      <c r="C290" t="s">
        <v>828</v>
      </c>
      <c r="E290">
        <v>111.28</v>
      </c>
      <c r="F290" s="32">
        <f t="shared" si="4"/>
        <v>11156.659999999994</v>
      </c>
      <c r="G290" t="s">
        <v>1</v>
      </c>
      <c r="H290" t="s">
        <v>870</v>
      </c>
    </row>
    <row r="291" spans="1:8" x14ac:dyDescent="0.25">
      <c r="A291" s="31">
        <v>45540</v>
      </c>
      <c r="B291" t="s">
        <v>396</v>
      </c>
      <c r="C291" t="s">
        <v>828</v>
      </c>
      <c r="E291">
        <v>826.84</v>
      </c>
      <c r="F291" s="32">
        <f t="shared" si="4"/>
        <v>11983.499999999995</v>
      </c>
      <c r="G291" t="s">
        <v>1</v>
      </c>
      <c r="H291" t="s">
        <v>870</v>
      </c>
    </row>
    <row r="292" spans="1:8" x14ac:dyDescent="0.25">
      <c r="A292" s="31">
        <v>45540</v>
      </c>
      <c r="B292" t="s">
        <v>396</v>
      </c>
      <c r="C292" t="s">
        <v>868</v>
      </c>
      <c r="E292">
        <v>18</v>
      </c>
      <c r="F292" s="32">
        <f t="shared" si="4"/>
        <v>12001.499999999995</v>
      </c>
      <c r="G292" t="s">
        <v>1</v>
      </c>
      <c r="H292" t="s">
        <v>870</v>
      </c>
    </row>
    <row r="293" spans="1:8" x14ac:dyDescent="0.25">
      <c r="A293" s="31">
        <v>45541</v>
      </c>
      <c r="B293" t="s">
        <v>396</v>
      </c>
      <c r="C293" t="s">
        <v>828</v>
      </c>
      <c r="E293">
        <v>246.01</v>
      </c>
      <c r="F293" s="32">
        <f t="shared" si="4"/>
        <v>12247.509999999995</v>
      </c>
      <c r="G293" t="s">
        <v>1</v>
      </c>
      <c r="H293" t="s">
        <v>870</v>
      </c>
    </row>
    <row r="294" spans="1:8" x14ac:dyDescent="0.25">
      <c r="A294" s="31">
        <v>45542</v>
      </c>
      <c r="B294" t="s">
        <v>396</v>
      </c>
      <c r="C294" t="s">
        <v>876</v>
      </c>
      <c r="E294">
        <v>6</v>
      </c>
      <c r="F294" s="32">
        <f t="shared" si="4"/>
        <v>12253.509999999995</v>
      </c>
      <c r="G294" t="s">
        <v>1</v>
      </c>
      <c r="H294" t="s">
        <v>870</v>
      </c>
    </row>
    <row r="295" spans="1:8" x14ac:dyDescent="0.25">
      <c r="A295" s="31">
        <v>45543</v>
      </c>
      <c r="B295" t="s">
        <v>396</v>
      </c>
      <c r="C295" t="s">
        <v>877</v>
      </c>
      <c r="E295">
        <v>21</v>
      </c>
      <c r="F295" s="32">
        <f t="shared" si="4"/>
        <v>12274.509999999995</v>
      </c>
      <c r="G295" t="s">
        <v>1</v>
      </c>
      <c r="H295" t="s">
        <v>870</v>
      </c>
    </row>
    <row r="296" spans="1:8" x14ac:dyDescent="0.25">
      <c r="A296" s="31">
        <v>45544</v>
      </c>
      <c r="B296" t="s">
        <v>396</v>
      </c>
      <c r="C296" t="s">
        <v>828</v>
      </c>
      <c r="E296">
        <v>234.64</v>
      </c>
      <c r="F296" s="32">
        <f t="shared" si="4"/>
        <v>12509.149999999994</v>
      </c>
      <c r="G296" t="s">
        <v>1</v>
      </c>
      <c r="H296" t="s">
        <v>870</v>
      </c>
    </row>
    <row r="297" spans="1:8" x14ac:dyDescent="0.25">
      <c r="A297" s="31">
        <v>45545</v>
      </c>
      <c r="B297" t="s">
        <v>396</v>
      </c>
      <c r="C297" t="s">
        <v>828</v>
      </c>
      <c r="E297">
        <v>340.42</v>
      </c>
      <c r="F297" s="32">
        <f t="shared" si="4"/>
        <v>12849.569999999994</v>
      </c>
      <c r="G297" t="s">
        <v>1</v>
      </c>
      <c r="H297" t="s">
        <v>870</v>
      </c>
    </row>
    <row r="298" spans="1:8" x14ac:dyDescent="0.25">
      <c r="A298" s="31">
        <v>45546</v>
      </c>
      <c r="B298" t="s">
        <v>396</v>
      </c>
      <c r="C298" t="s">
        <v>828</v>
      </c>
      <c r="E298">
        <v>466</v>
      </c>
      <c r="F298" s="32">
        <f t="shared" si="4"/>
        <v>13315.569999999994</v>
      </c>
      <c r="G298" t="s">
        <v>1</v>
      </c>
      <c r="H298" t="s">
        <v>870</v>
      </c>
    </row>
    <row r="299" spans="1:8" x14ac:dyDescent="0.25">
      <c r="A299" s="31">
        <v>45546</v>
      </c>
      <c r="B299" t="s">
        <v>396</v>
      </c>
      <c r="C299" t="s">
        <v>878</v>
      </c>
      <c r="E299">
        <v>15</v>
      </c>
      <c r="F299" s="32">
        <f t="shared" si="4"/>
        <v>13330.569999999994</v>
      </c>
      <c r="G299" t="s">
        <v>1</v>
      </c>
      <c r="H299" t="s">
        <v>870</v>
      </c>
    </row>
    <row r="300" spans="1:8" x14ac:dyDescent="0.25">
      <c r="A300" s="31">
        <v>45547</v>
      </c>
      <c r="B300" t="s">
        <v>396</v>
      </c>
      <c r="C300" t="s">
        <v>828</v>
      </c>
      <c r="E300">
        <v>2097.8000000000002</v>
      </c>
      <c r="F300" s="32">
        <f t="shared" si="4"/>
        <v>15428.369999999995</v>
      </c>
      <c r="G300" t="s">
        <v>1</v>
      </c>
      <c r="H300" t="s">
        <v>870</v>
      </c>
    </row>
    <row r="301" spans="1:8" x14ac:dyDescent="0.25">
      <c r="A301" s="31">
        <v>45548</v>
      </c>
      <c r="B301" t="s">
        <v>584</v>
      </c>
      <c r="C301" t="s">
        <v>585</v>
      </c>
      <c r="D301">
        <v>108</v>
      </c>
      <c r="F301" s="32">
        <f t="shared" si="4"/>
        <v>15320.369999999995</v>
      </c>
      <c r="G301" t="s">
        <v>5</v>
      </c>
      <c r="H301" t="s">
        <v>870</v>
      </c>
    </row>
    <row r="302" spans="1:8" x14ac:dyDescent="0.25">
      <c r="A302" s="31">
        <v>45548</v>
      </c>
      <c r="B302" t="s">
        <v>396</v>
      </c>
      <c r="C302" t="s">
        <v>927</v>
      </c>
      <c r="E302">
        <v>30</v>
      </c>
      <c r="F302" s="32">
        <f t="shared" si="4"/>
        <v>15350.369999999995</v>
      </c>
      <c r="G302" t="s">
        <v>1</v>
      </c>
      <c r="H302" t="s">
        <v>870</v>
      </c>
    </row>
    <row r="303" spans="1:8" x14ac:dyDescent="0.25">
      <c r="A303" s="31">
        <v>45553</v>
      </c>
      <c r="B303" t="s">
        <v>396</v>
      </c>
      <c r="C303" t="s">
        <v>928</v>
      </c>
      <c r="E303">
        <v>0.98</v>
      </c>
      <c r="F303" s="32">
        <f t="shared" si="4"/>
        <v>15351.349999999995</v>
      </c>
      <c r="G303" t="s">
        <v>929</v>
      </c>
    </row>
    <row r="304" spans="1:8" x14ac:dyDescent="0.25">
      <c r="A304" s="31">
        <v>45554</v>
      </c>
      <c r="B304" t="s">
        <v>541</v>
      </c>
      <c r="C304" t="s">
        <v>857</v>
      </c>
      <c r="D304">
        <v>66</v>
      </c>
      <c r="F304" s="32">
        <f t="shared" si="4"/>
        <v>15285.349999999995</v>
      </c>
      <c r="G304" t="s">
        <v>811</v>
      </c>
      <c r="H304" t="s">
        <v>870</v>
      </c>
    </row>
    <row r="305" spans="1:9" x14ac:dyDescent="0.25">
      <c r="A305" s="31">
        <v>45554</v>
      </c>
      <c r="B305" t="s">
        <v>541</v>
      </c>
      <c r="C305" t="s">
        <v>857</v>
      </c>
      <c r="D305">
        <v>165</v>
      </c>
      <c r="F305" s="32">
        <f t="shared" si="4"/>
        <v>15120.349999999995</v>
      </c>
      <c r="G305" t="s">
        <v>811</v>
      </c>
      <c r="H305" t="s">
        <v>870</v>
      </c>
    </row>
    <row r="306" spans="1:9" x14ac:dyDescent="0.25">
      <c r="A306" s="31">
        <v>45555</v>
      </c>
      <c r="B306" t="s">
        <v>396</v>
      </c>
      <c r="C306" t="s">
        <v>935</v>
      </c>
      <c r="E306">
        <v>90</v>
      </c>
      <c r="F306" s="32">
        <f t="shared" si="4"/>
        <v>15210.349999999995</v>
      </c>
      <c r="G306" t="s">
        <v>808</v>
      </c>
      <c r="H306" t="s">
        <v>870</v>
      </c>
    </row>
    <row r="307" spans="1:9" x14ac:dyDescent="0.25">
      <c r="A307" s="31">
        <v>45556</v>
      </c>
      <c r="B307" t="s">
        <v>829</v>
      </c>
      <c r="C307" t="s">
        <v>936</v>
      </c>
      <c r="D307">
        <v>5</v>
      </c>
      <c r="F307" s="32">
        <f t="shared" si="4"/>
        <v>15205.349999999995</v>
      </c>
      <c r="G307" t="s">
        <v>930</v>
      </c>
    </row>
    <row r="308" spans="1:9" x14ac:dyDescent="0.25">
      <c r="A308" s="31">
        <v>45558</v>
      </c>
      <c r="B308" t="s">
        <v>396</v>
      </c>
      <c r="C308" t="s">
        <v>2205</v>
      </c>
      <c r="E308">
        <v>116.57</v>
      </c>
      <c r="F308" s="32">
        <f t="shared" si="4"/>
        <v>15321.919999999995</v>
      </c>
      <c r="G308" t="s">
        <v>2207</v>
      </c>
      <c r="H308" t="s">
        <v>870</v>
      </c>
    </row>
    <row r="309" spans="1:9" x14ac:dyDescent="0.25">
      <c r="A309" s="31">
        <v>45558</v>
      </c>
      <c r="C309" t="s">
        <v>2206</v>
      </c>
      <c r="E309">
        <v>1558.21</v>
      </c>
      <c r="F309" s="32">
        <f t="shared" si="4"/>
        <v>16880.129999999994</v>
      </c>
      <c r="G309" t="s">
        <v>808</v>
      </c>
      <c r="H309" t="s">
        <v>870</v>
      </c>
    </row>
    <row r="310" spans="1:9" x14ac:dyDescent="0.25">
      <c r="A310" s="31">
        <v>45560</v>
      </c>
      <c r="B310" t="s">
        <v>2208</v>
      </c>
      <c r="C310" t="s">
        <v>2209</v>
      </c>
      <c r="D310">
        <v>6000</v>
      </c>
      <c r="F310" s="32">
        <f t="shared" si="4"/>
        <v>10880.129999999994</v>
      </c>
      <c r="G310" t="s">
        <v>9</v>
      </c>
    </row>
    <row r="311" spans="1:9" x14ac:dyDescent="0.25">
      <c r="A311" s="31">
        <v>45560</v>
      </c>
      <c r="B311" t="s">
        <v>541</v>
      </c>
      <c r="C311" t="s">
        <v>2214</v>
      </c>
      <c r="D311">
        <v>18</v>
      </c>
      <c r="F311" s="32">
        <f t="shared" si="4"/>
        <v>10862.129999999994</v>
      </c>
      <c r="G311" t="s">
        <v>5</v>
      </c>
      <c r="H311" t="s">
        <v>870</v>
      </c>
    </row>
    <row r="312" spans="1:9" x14ac:dyDescent="0.25">
      <c r="A312" s="31">
        <v>45560</v>
      </c>
      <c r="B312" t="s">
        <v>541</v>
      </c>
      <c r="C312" t="s">
        <v>2215</v>
      </c>
      <c r="D312">
        <v>118.95</v>
      </c>
      <c r="F312" s="32">
        <f t="shared" si="4"/>
        <v>10743.179999999993</v>
      </c>
      <c r="G312" t="s">
        <v>862</v>
      </c>
    </row>
    <row r="313" spans="1:9" x14ac:dyDescent="0.25">
      <c r="A313" s="31">
        <v>45560</v>
      </c>
      <c r="B313" t="s">
        <v>396</v>
      </c>
      <c r="C313" t="s">
        <v>2216</v>
      </c>
      <c r="E313">
        <v>457.14</v>
      </c>
      <c r="F313" s="32">
        <f t="shared" si="4"/>
        <v>11200.319999999992</v>
      </c>
      <c r="G313" t="s">
        <v>808</v>
      </c>
      <c r="H313" t="s">
        <v>870</v>
      </c>
    </row>
    <row r="314" spans="1:9" x14ac:dyDescent="0.25">
      <c r="A314" s="31">
        <v>45561</v>
      </c>
      <c r="B314" t="s">
        <v>541</v>
      </c>
      <c r="C314" t="s">
        <v>2219</v>
      </c>
      <c r="D314">
        <v>650</v>
      </c>
      <c r="F314" s="32">
        <f t="shared" si="4"/>
        <v>10550.319999999992</v>
      </c>
      <c r="G314" t="s">
        <v>810</v>
      </c>
    </row>
    <row r="315" spans="1:9" x14ac:dyDescent="0.25">
      <c r="A315" s="31">
        <v>45562</v>
      </c>
      <c r="B315" t="s">
        <v>541</v>
      </c>
      <c r="C315" t="s">
        <v>831</v>
      </c>
      <c r="D315">
        <v>200</v>
      </c>
      <c r="F315" s="32">
        <f t="shared" si="4"/>
        <v>10350.319999999992</v>
      </c>
      <c r="G315" t="s">
        <v>10</v>
      </c>
      <c r="H315" t="s">
        <v>870</v>
      </c>
      <c r="I315" t="s">
        <v>2213</v>
      </c>
    </row>
    <row r="316" spans="1:9" x14ac:dyDescent="0.25">
      <c r="A316" s="31">
        <v>45562</v>
      </c>
      <c r="B316" t="s">
        <v>396</v>
      </c>
      <c r="C316" t="s">
        <v>2229</v>
      </c>
      <c r="E316">
        <v>294.93</v>
      </c>
      <c r="F316" s="32">
        <f t="shared" si="4"/>
        <v>10645.249999999993</v>
      </c>
      <c r="G316" t="s">
        <v>808</v>
      </c>
      <c r="H316" t="s">
        <v>870</v>
      </c>
    </row>
    <row r="317" spans="1:9" x14ac:dyDescent="0.25">
      <c r="A317" s="31">
        <v>45565</v>
      </c>
      <c r="B317" t="s">
        <v>396</v>
      </c>
      <c r="C317" t="s">
        <v>828</v>
      </c>
      <c r="E317">
        <v>344.55</v>
      </c>
      <c r="F317" s="32">
        <f t="shared" si="4"/>
        <v>10989.799999999992</v>
      </c>
      <c r="G317" t="s">
        <v>808</v>
      </c>
      <c r="H317" t="s">
        <v>870</v>
      </c>
    </row>
    <row r="318" spans="1:9" x14ac:dyDescent="0.25">
      <c r="A318" s="31">
        <v>45565</v>
      </c>
      <c r="B318" t="s">
        <v>396</v>
      </c>
      <c r="C318" t="s">
        <v>2231</v>
      </c>
      <c r="E318">
        <v>742.24</v>
      </c>
      <c r="F318" s="32">
        <f t="shared" si="4"/>
        <v>11732.039999999992</v>
      </c>
      <c r="G318" t="s">
        <v>808</v>
      </c>
      <c r="H318" t="s">
        <v>870</v>
      </c>
    </row>
    <row r="319" spans="1:9" x14ac:dyDescent="0.25">
      <c r="A319" s="31">
        <v>45566</v>
      </c>
      <c r="B319" t="s">
        <v>541</v>
      </c>
      <c r="C319" t="s">
        <v>2232</v>
      </c>
      <c r="D319">
        <v>100</v>
      </c>
      <c r="F319" s="32">
        <f t="shared" si="4"/>
        <v>11632.039999999992</v>
      </c>
      <c r="G319" t="s">
        <v>10</v>
      </c>
      <c r="H319" t="s">
        <v>869</v>
      </c>
      <c r="I319" t="s">
        <v>2234</v>
      </c>
    </row>
    <row r="320" spans="1:9" x14ac:dyDescent="0.25">
      <c r="A320" s="31">
        <v>45566</v>
      </c>
      <c r="B320" t="s">
        <v>396</v>
      </c>
      <c r="C320" t="s">
        <v>2233</v>
      </c>
      <c r="E320">
        <v>221.2</v>
      </c>
      <c r="F320" s="32">
        <f t="shared" si="4"/>
        <v>11853.239999999993</v>
      </c>
      <c r="G320" t="s">
        <v>808</v>
      </c>
      <c r="H320" t="s">
        <v>870</v>
      </c>
    </row>
    <row r="321" spans="1:8" x14ac:dyDescent="0.25">
      <c r="A321" s="31">
        <v>45568</v>
      </c>
      <c r="B321" t="s">
        <v>396</v>
      </c>
      <c r="C321" t="s">
        <v>2235</v>
      </c>
      <c r="E321">
        <v>879.87</v>
      </c>
      <c r="F321" s="32">
        <f t="shared" si="4"/>
        <v>12733.109999999993</v>
      </c>
      <c r="G321" t="s">
        <v>808</v>
      </c>
      <c r="H321" t="s">
        <v>870</v>
      </c>
    </row>
    <row r="322" spans="1:8" x14ac:dyDescent="0.25">
      <c r="A322" s="31">
        <v>45569</v>
      </c>
      <c r="B322" t="s">
        <v>396</v>
      </c>
      <c r="C322" t="s">
        <v>2236</v>
      </c>
      <c r="E322">
        <v>2949.3</v>
      </c>
      <c r="F322" s="32">
        <f t="shared" si="4"/>
        <v>15682.409999999993</v>
      </c>
      <c r="G322" t="s">
        <v>808</v>
      </c>
      <c r="H322" t="s">
        <v>870</v>
      </c>
    </row>
    <row r="323" spans="1:8" x14ac:dyDescent="0.25">
      <c r="A323" s="31">
        <v>45572</v>
      </c>
      <c r="B323" t="s">
        <v>396</v>
      </c>
      <c r="C323" t="s">
        <v>2237</v>
      </c>
      <c r="E323">
        <v>1327.17</v>
      </c>
      <c r="F323" s="32">
        <f t="shared" si="4"/>
        <v>17009.579999999994</v>
      </c>
      <c r="G323" t="s">
        <v>808</v>
      </c>
      <c r="H323" t="s">
        <v>870</v>
      </c>
    </row>
    <row r="324" spans="1:8" x14ac:dyDescent="0.25">
      <c r="A324" s="31">
        <v>45573</v>
      </c>
      <c r="B324" t="s">
        <v>541</v>
      </c>
      <c r="C324" t="s">
        <v>2238</v>
      </c>
      <c r="D324">
        <v>112.87</v>
      </c>
      <c r="F324" s="32">
        <f t="shared" si="4"/>
        <v>16896.709999999995</v>
      </c>
      <c r="G324" t="s">
        <v>811</v>
      </c>
      <c r="H324" t="s">
        <v>870</v>
      </c>
    </row>
    <row r="325" spans="1:8" x14ac:dyDescent="0.25">
      <c r="A325" s="31">
        <v>45574</v>
      </c>
      <c r="B325" t="s">
        <v>541</v>
      </c>
      <c r="C325" t="s">
        <v>2239</v>
      </c>
      <c r="D325">
        <v>45</v>
      </c>
      <c r="F325" s="32">
        <f t="shared" si="4"/>
        <v>16851.709999999995</v>
      </c>
      <c r="G325" t="s">
        <v>809</v>
      </c>
      <c r="H325" t="s">
        <v>870</v>
      </c>
    </row>
    <row r="326" spans="1:8" x14ac:dyDescent="0.25">
      <c r="A326" s="31">
        <v>45574</v>
      </c>
      <c r="B326" t="s">
        <v>541</v>
      </c>
      <c r="C326" t="s">
        <v>2240</v>
      </c>
      <c r="D326">
        <v>60</v>
      </c>
      <c r="F326" s="32">
        <f t="shared" ref="F326:F340" si="5">F325+E326-D326</f>
        <v>16791.709999999995</v>
      </c>
      <c r="G326" t="s">
        <v>809</v>
      </c>
      <c r="H326" t="s">
        <v>870</v>
      </c>
    </row>
    <row r="327" spans="1:8" x14ac:dyDescent="0.25">
      <c r="A327" s="31">
        <v>45574</v>
      </c>
      <c r="B327" t="s">
        <v>541</v>
      </c>
      <c r="C327" t="s">
        <v>2241</v>
      </c>
      <c r="D327">
        <v>262.5</v>
      </c>
      <c r="F327" s="32">
        <f t="shared" si="5"/>
        <v>16529.209999999995</v>
      </c>
      <c r="G327" t="s">
        <v>809</v>
      </c>
      <c r="H327" t="s">
        <v>870</v>
      </c>
    </row>
    <row r="328" spans="1:8" x14ac:dyDescent="0.25">
      <c r="A328" s="31">
        <v>45574</v>
      </c>
      <c r="B328" t="s">
        <v>541</v>
      </c>
      <c r="C328" t="s">
        <v>2242</v>
      </c>
      <c r="D328">
        <v>67.5</v>
      </c>
      <c r="F328" s="32">
        <f t="shared" si="5"/>
        <v>16461.709999999995</v>
      </c>
      <c r="G328" t="s">
        <v>809</v>
      </c>
      <c r="H328" t="s">
        <v>870</v>
      </c>
    </row>
    <row r="329" spans="1:8" x14ac:dyDescent="0.25">
      <c r="A329" s="31">
        <v>45574</v>
      </c>
      <c r="B329" t="s">
        <v>541</v>
      </c>
      <c r="C329" t="s">
        <v>2243</v>
      </c>
      <c r="D329">
        <v>896.25</v>
      </c>
      <c r="F329" s="32">
        <f t="shared" si="5"/>
        <v>15565.459999999995</v>
      </c>
      <c r="G329" t="s">
        <v>809</v>
      </c>
      <c r="H329" t="s">
        <v>870</v>
      </c>
    </row>
    <row r="330" spans="1:8" x14ac:dyDescent="0.25">
      <c r="A330" s="31">
        <v>45574</v>
      </c>
      <c r="B330" t="s">
        <v>541</v>
      </c>
      <c r="C330" t="s">
        <v>2244</v>
      </c>
      <c r="D330">
        <v>93.75</v>
      </c>
      <c r="F330" s="32">
        <f t="shared" si="5"/>
        <v>15471.709999999995</v>
      </c>
      <c r="G330" t="s">
        <v>809</v>
      </c>
      <c r="H330" t="s">
        <v>870</v>
      </c>
    </row>
    <row r="331" spans="1:8" x14ac:dyDescent="0.25">
      <c r="A331" s="31">
        <v>45574</v>
      </c>
      <c r="B331" t="s">
        <v>541</v>
      </c>
      <c r="C331" t="s">
        <v>2245</v>
      </c>
      <c r="D331">
        <v>108.75</v>
      </c>
      <c r="F331" s="32">
        <f t="shared" si="5"/>
        <v>15362.959999999995</v>
      </c>
      <c r="G331" t="s">
        <v>809</v>
      </c>
      <c r="H331" t="s">
        <v>870</v>
      </c>
    </row>
    <row r="332" spans="1:8" x14ac:dyDescent="0.25">
      <c r="A332" s="31">
        <v>45574</v>
      </c>
      <c r="B332" t="s">
        <v>541</v>
      </c>
      <c r="C332" t="s">
        <v>2246</v>
      </c>
      <c r="D332">
        <v>168.75</v>
      </c>
      <c r="F332" s="32">
        <f t="shared" si="5"/>
        <v>15194.209999999995</v>
      </c>
      <c r="G332" t="s">
        <v>809</v>
      </c>
      <c r="H332" t="s">
        <v>870</v>
      </c>
    </row>
    <row r="333" spans="1:8" x14ac:dyDescent="0.25">
      <c r="A333" s="31">
        <v>45574</v>
      </c>
      <c r="B333" t="s">
        <v>541</v>
      </c>
      <c r="C333" t="s">
        <v>2247</v>
      </c>
      <c r="D333">
        <v>262.5</v>
      </c>
      <c r="F333" s="32">
        <f t="shared" si="5"/>
        <v>14931.709999999995</v>
      </c>
      <c r="G333" t="s">
        <v>809</v>
      </c>
      <c r="H333" t="s">
        <v>870</v>
      </c>
    </row>
    <row r="334" spans="1:8" x14ac:dyDescent="0.25">
      <c r="A334" s="31">
        <v>45574</v>
      </c>
      <c r="B334" t="s">
        <v>541</v>
      </c>
      <c r="C334" t="s">
        <v>2248</v>
      </c>
      <c r="D334">
        <v>221.25</v>
      </c>
      <c r="F334" s="32">
        <f t="shared" si="5"/>
        <v>14710.459999999995</v>
      </c>
      <c r="G334" t="s">
        <v>809</v>
      </c>
      <c r="H334" t="s">
        <v>870</v>
      </c>
    </row>
    <row r="335" spans="1:8" x14ac:dyDescent="0.25">
      <c r="A335" s="31">
        <v>45574</v>
      </c>
      <c r="B335" t="s">
        <v>541</v>
      </c>
      <c r="C335" t="s">
        <v>2249</v>
      </c>
      <c r="D335">
        <v>48.75</v>
      </c>
      <c r="F335" s="32">
        <f t="shared" si="5"/>
        <v>14661.709999999995</v>
      </c>
      <c r="G335" t="s">
        <v>809</v>
      </c>
      <c r="H335" t="s">
        <v>870</v>
      </c>
    </row>
    <row r="336" spans="1:8" x14ac:dyDescent="0.25">
      <c r="A336" s="31">
        <v>45574</v>
      </c>
      <c r="B336" t="s">
        <v>541</v>
      </c>
      <c r="C336" t="s">
        <v>2250</v>
      </c>
      <c r="D336">
        <v>172.5</v>
      </c>
      <c r="F336" s="32">
        <f t="shared" si="5"/>
        <v>14489.209999999995</v>
      </c>
      <c r="G336" t="s">
        <v>809</v>
      </c>
      <c r="H336" t="s">
        <v>870</v>
      </c>
    </row>
    <row r="337" spans="1:8" x14ac:dyDescent="0.25">
      <c r="A337" s="31">
        <v>45574</v>
      </c>
      <c r="B337" t="s">
        <v>541</v>
      </c>
      <c r="C337" t="s">
        <v>2251</v>
      </c>
      <c r="D337">
        <v>671.25</v>
      </c>
      <c r="F337" s="32">
        <f t="shared" si="5"/>
        <v>13817.959999999995</v>
      </c>
      <c r="G337" t="s">
        <v>809</v>
      </c>
      <c r="H337" t="s">
        <v>870</v>
      </c>
    </row>
    <row r="338" spans="1:8" x14ac:dyDescent="0.25">
      <c r="A338" s="31">
        <v>45575</v>
      </c>
      <c r="B338" t="s">
        <v>541</v>
      </c>
      <c r="C338" t="s">
        <v>2252</v>
      </c>
      <c r="D338">
        <v>187.5</v>
      </c>
      <c r="F338" s="32">
        <f t="shared" si="5"/>
        <v>13630.459999999995</v>
      </c>
      <c r="G338" t="s">
        <v>809</v>
      </c>
      <c r="H338" t="s">
        <v>870</v>
      </c>
    </row>
    <row r="339" spans="1:8" x14ac:dyDescent="0.25">
      <c r="A339" s="31">
        <v>45575</v>
      </c>
      <c r="B339" t="s">
        <v>541</v>
      </c>
      <c r="C339" t="s">
        <v>2253</v>
      </c>
      <c r="D339">
        <v>240</v>
      </c>
      <c r="F339" s="32">
        <f t="shared" si="5"/>
        <v>13390.459999999995</v>
      </c>
      <c r="G339" t="s">
        <v>809</v>
      </c>
      <c r="H339" t="s">
        <v>870</v>
      </c>
    </row>
    <row r="340" spans="1:8" x14ac:dyDescent="0.25">
      <c r="A340" s="31">
        <v>45575</v>
      </c>
      <c r="B340" t="s">
        <v>396</v>
      </c>
      <c r="C340" t="s">
        <v>828</v>
      </c>
      <c r="E340">
        <v>29.2</v>
      </c>
      <c r="F340" s="32">
        <f t="shared" si="5"/>
        <v>13419.659999999996</v>
      </c>
      <c r="G340" t="s">
        <v>0</v>
      </c>
    </row>
  </sheetData>
  <autoFilter ref="A1:I323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G1:G1048576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P696"/>
  <sheetViews>
    <sheetView topLeftCell="A469" workbookViewId="0">
      <selection activeCell="A482" sqref="A482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68.6328125" bestFit="1" customWidth="1"/>
    <col min="6" max="6" width="20.7265625" bestFit="1" customWidth="1"/>
    <col min="7" max="7" width="44.26953125" bestFit="1" customWidth="1"/>
  </cols>
  <sheetData>
    <row r="1" spans="1:16" x14ac:dyDescent="0.25">
      <c r="A1" t="s">
        <v>108</v>
      </c>
      <c r="B1" t="s">
        <v>170</v>
      </c>
      <c r="C1" t="s">
        <v>114</v>
      </c>
      <c r="D1" t="s">
        <v>171</v>
      </c>
      <c r="E1" t="s">
        <v>107</v>
      </c>
      <c r="F1" t="s">
        <v>115</v>
      </c>
      <c r="G1" t="s">
        <v>1711</v>
      </c>
      <c r="H1" t="s">
        <v>1712</v>
      </c>
      <c r="I1" t="s">
        <v>1713</v>
      </c>
      <c r="J1" t="s">
        <v>1714</v>
      </c>
      <c r="K1" t="s">
        <v>1715</v>
      </c>
      <c r="L1" t="s">
        <v>1471</v>
      </c>
      <c r="M1" t="s">
        <v>1472</v>
      </c>
      <c r="N1" t="s">
        <v>1473</v>
      </c>
      <c r="O1" t="s">
        <v>1474</v>
      </c>
      <c r="P1" t="s">
        <v>152</v>
      </c>
    </row>
    <row r="2" spans="1:16" x14ac:dyDescent="0.25">
      <c r="A2" t="s">
        <v>187</v>
      </c>
      <c r="B2" s="6">
        <v>45293.456145833334</v>
      </c>
      <c r="C2">
        <v>30</v>
      </c>
      <c r="D2">
        <v>0</v>
      </c>
      <c r="E2" t="s">
        <v>173</v>
      </c>
      <c r="F2">
        <v>0.65</v>
      </c>
      <c r="H2" t="s">
        <v>1716</v>
      </c>
      <c r="I2" t="s">
        <v>1717</v>
      </c>
      <c r="J2">
        <v>0</v>
      </c>
      <c r="K2" t="s">
        <v>1718</v>
      </c>
      <c r="L2" t="s">
        <v>1475</v>
      </c>
      <c r="M2" t="s">
        <v>106</v>
      </c>
      <c r="N2" t="s">
        <v>1476</v>
      </c>
      <c r="O2" t="s">
        <v>1477</v>
      </c>
      <c r="P2" t="s">
        <v>1478</v>
      </c>
    </row>
    <row r="3" spans="1:16" x14ac:dyDescent="0.25">
      <c r="A3" t="s">
        <v>184</v>
      </c>
      <c r="B3" s="6">
        <v>45293.519224537034</v>
      </c>
      <c r="C3">
        <v>30</v>
      </c>
      <c r="D3">
        <v>0</v>
      </c>
      <c r="E3" t="s">
        <v>185</v>
      </c>
      <c r="F3">
        <v>0.95</v>
      </c>
      <c r="H3" t="s">
        <v>1716</v>
      </c>
      <c r="I3" t="s">
        <v>1717</v>
      </c>
      <c r="J3">
        <v>0</v>
      </c>
      <c r="K3" t="s">
        <v>1719</v>
      </c>
      <c r="L3" t="s">
        <v>1479</v>
      </c>
      <c r="M3" t="s">
        <v>186</v>
      </c>
      <c r="N3" t="s">
        <v>1480</v>
      </c>
      <c r="P3" t="s">
        <v>1478</v>
      </c>
    </row>
    <row r="4" spans="1:16" x14ac:dyDescent="0.25">
      <c r="A4" t="s">
        <v>182</v>
      </c>
      <c r="B4" s="6">
        <v>45293.699467592596</v>
      </c>
      <c r="C4">
        <v>30</v>
      </c>
      <c r="D4">
        <v>0</v>
      </c>
      <c r="E4" t="s">
        <v>183</v>
      </c>
      <c r="F4">
        <v>0.95</v>
      </c>
      <c r="H4" t="s">
        <v>1716</v>
      </c>
      <c r="I4" t="s">
        <v>1717</v>
      </c>
      <c r="J4">
        <v>0</v>
      </c>
      <c r="K4" t="s">
        <v>1720</v>
      </c>
      <c r="L4" t="s">
        <v>1481</v>
      </c>
      <c r="M4" t="s">
        <v>113</v>
      </c>
      <c r="N4" t="s">
        <v>1482</v>
      </c>
      <c r="P4" t="s">
        <v>1478</v>
      </c>
    </row>
    <row r="5" spans="1:16" x14ac:dyDescent="0.25">
      <c r="A5" t="s">
        <v>181</v>
      </c>
      <c r="B5" s="6">
        <v>45293.735300925924</v>
      </c>
      <c r="C5">
        <v>30</v>
      </c>
      <c r="D5">
        <v>0</v>
      </c>
      <c r="E5" t="s">
        <v>173</v>
      </c>
      <c r="F5">
        <v>0.65</v>
      </c>
      <c r="H5" t="s">
        <v>1716</v>
      </c>
      <c r="I5" t="s">
        <v>1717</v>
      </c>
      <c r="J5">
        <v>0</v>
      </c>
      <c r="K5" t="s">
        <v>1721</v>
      </c>
      <c r="L5" t="s">
        <v>1483</v>
      </c>
      <c r="M5" t="s">
        <v>105</v>
      </c>
      <c r="N5" t="s">
        <v>1484</v>
      </c>
      <c r="O5" t="s">
        <v>1485</v>
      </c>
      <c r="P5" t="s">
        <v>1478</v>
      </c>
    </row>
    <row r="6" spans="1:16" x14ac:dyDescent="0.25">
      <c r="A6" t="s">
        <v>180</v>
      </c>
      <c r="B6" s="6">
        <v>45294.622986111113</v>
      </c>
      <c r="C6">
        <v>30</v>
      </c>
      <c r="D6">
        <v>0</v>
      </c>
      <c r="E6" t="s">
        <v>173</v>
      </c>
      <c r="F6">
        <v>0.77</v>
      </c>
      <c r="H6" t="s">
        <v>1716</v>
      </c>
      <c r="I6" t="s">
        <v>1717</v>
      </c>
      <c r="J6">
        <v>0</v>
      </c>
      <c r="K6" t="s">
        <v>1722</v>
      </c>
      <c r="L6" t="s">
        <v>1486</v>
      </c>
      <c r="M6" t="s">
        <v>104</v>
      </c>
      <c r="N6" t="s">
        <v>1487</v>
      </c>
      <c r="O6" t="s">
        <v>1488</v>
      </c>
      <c r="P6" t="s">
        <v>1489</v>
      </c>
    </row>
    <row r="7" spans="1:16" x14ac:dyDescent="0.25">
      <c r="A7" t="s">
        <v>177</v>
      </c>
      <c r="B7" s="6">
        <v>45294.629317129627</v>
      </c>
      <c r="C7">
        <v>30</v>
      </c>
      <c r="D7">
        <v>0</v>
      </c>
      <c r="E7" t="s">
        <v>178</v>
      </c>
      <c r="F7">
        <v>1.07</v>
      </c>
      <c r="H7" t="s">
        <v>1716</v>
      </c>
      <c r="I7" t="s">
        <v>1717</v>
      </c>
      <c r="J7">
        <v>0</v>
      </c>
      <c r="K7" t="s">
        <v>1723</v>
      </c>
      <c r="L7" t="s">
        <v>1490</v>
      </c>
      <c r="M7" t="s">
        <v>179</v>
      </c>
      <c r="N7" t="s">
        <v>1491</v>
      </c>
      <c r="P7" t="s">
        <v>1489</v>
      </c>
    </row>
    <row r="8" spans="1:16" x14ac:dyDescent="0.25">
      <c r="A8" t="s">
        <v>174</v>
      </c>
      <c r="B8" s="6">
        <v>45294.680289351854</v>
      </c>
      <c r="C8">
        <v>30</v>
      </c>
      <c r="D8">
        <v>0</v>
      </c>
      <c r="E8" t="s">
        <v>175</v>
      </c>
      <c r="F8">
        <v>0.95</v>
      </c>
      <c r="H8" t="s">
        <v>1716</v>
      </c>
      <c r="I8" t="s">
        <v>1717</v>
      </c>
      <c r="J8">
        <v>0</v>
      </c>
      <c r="K8" t="s">
        <v>1724</v>
      </c>
      <c r="L8" t="s">
        <v>1492</v>
      </c>
      <c r="M8" t="s">
        <v>176</v>
      </c>
      <c r="N8" t="s">
        <v>1493</v>
      </c>
      <c r="P8" t="s">
        <v>1489</v>
      </c>
    </row>
    <row r="9" spans="1:16" x14ac:dyDescent="0.25">
      <c r="A9" t="s">
        <v>172</v>
      </c>
      <c r="B9" s="6">
        <v>45294.712268518517</v>
      </c>
      <c r="C9">
        <v>30</v>
      </c>
      <c r="D9">
        <v>0</v>
      </c>
      <c r="E9" t="s">
        <v>173</v>
      </c>
      <c r="F9">
        <v>0.65</v>
      </c>
      <c r="H9" t="s">
        <v>1716</v>
      </c>
      <c r="I9" t="s">
        <v>1717</v>
      </c>
      <c r="J9">
        <v>0</v>
      </c>
      <c r="K9" t="s">
        <v>1725</v>
      </c>
      <c r="L9" t="s">
        <v>1494</v>
      </c>
      <c r="M9" t="s">
        <v>103</v>
      </c>
      <c r="N9" t="s">
        <v>1495</v>
      </c>
      <c r="O9" t="s">
        <v>1496</v>
      </c>
      <c r="P9" t="s">
        <v>1489</v>
      </c>
    </row>
    <row r="10" spans="1:16" x14ac:dyDescent="0.25">
      <c r="A10" t="s">
        <v>191</v>
      </c>
      <c r="B10" s="6">
        <v>45297.758564814816</v>
      </c>
      <c r="C10">
        <v>30</v>
      </c>
      <c r="D10">
        <v>0</v>
      </c>
      <c r="E10" t="s">
        <v>192</v>
      </c>
      <c r="F10">
        <v>0.95</v>
      </c>
      <c r="H10" t="s">
        <v>1716</v>
      </c>
      <c r="I10" t="s">
        <v>1717</v>
      </c>
      <c r="J10">
        <v>0</v>
      </c>
      <c r="K10" t="s">
        <v>1726</v>
      </c>
      <c r="L10" t="s">
        <v>1497</v>
      </c>
      <c r="M10" t="s">
        <v>193</v>
      </c>
      <c r="N10" t="s">
        <v>1498</v>
      </c>
      <c r="P10" t="s">
        <v>1499</v>
      </c>
    </row>
    <row r="11" spans="1:16" x14ac:dyDescent="0.25">
      <c r="A11" t="s">
        <v>188</v>
      </c>
      <c r="B11" s="6">
        <v>45299.371493055558</v>
      </c>
      <c r="C11">
        <v>30</v>
      </c>
      <c r="D11">
        <v>0</v>
      </c>
      <c r="E11" t="s">
        <v>189</v>
      </c>
      <c r="F11">
        <v>0.95</v>
      </c>
      <c r="H11" t="s">
        <v>1716</v>
      </c>
      <c r="I11" t="s">
        <v>1717</v>
      </c>
      <c r="J11">
        <v>0</v>
      </c>
      <c r="K11" t="s">
        <v>1727</v>
      </c>
      <c r="L11" t="s">
        <v>1500</v>
      </c>
      <c r="M11" t="s">
        <v>190</v>
      </c>
      <c r="N11" t="s">
        <v>1501</v>
      </c>
      <c r="P11" t="s">
        <v>1499</v>
      </c>
    </row>
    <row r="12" spans="1:16" x14ac:dyDescent="0.25">
      <c r="A12" t="s">
        <v>217</v>
      </c>
      <c r="B12" s="6">
        <v>45299.828888888886</v>
      </c>
      <c r="C12">
        <v>30</v>
      </c>
      <c r="D12">
        <v>0</v>
      </c>
      <c r="E12" t="s">
        <v>173</v>
      </c>
      <c r="F12">
        <v>0.65</v>
      </c>
      <c r="H12" t="s">
        <v>1716</v>
      </c>
      <c r="I12" t="s">
        <v>1717</v>
      </c>
      <c r="J12">
        <v>0</v>
      </c>
      <c r="K12" t="s">
        <v>1728</v>
      </c>
      <c r="L12" t="s">
        <v>1502</v>
      </c>
      <c r="M12" t="s">
        <v>218</v>
      </c>
      <c r="N12" t="s">
        <v>1503</v>
      </c>
      <c r="O12" t="s">
        <v>1504</v>
      </c>
      <c r="P12" t="s">
        <v>1499</v>
      </c>
    </row>
    <row r="13" spans="1:16" x14ac:dyDescent="0.25">
      <c r="A13" t="s">
        <v>214</v>
      </c>
      <c r="B13" s="6">
        <v>45301.590428240743</v>
      </c>
      <c r="C13">
        <v>30</v>
      </c>
      <c r="D13">
        <v>0</v>
      </c>
      <c r="E13" t="s">
        <v>215</v>
      </c>
      <c r="F13">
        <v>0.95</v>
      </c>
      <c r="H13" t="s">
        <v>1716</v>
      </c>
      <c r="I13" t="s">
        <v>1717</v>
      </c>
      <c r="J13">
        <v>0</v>
      </c>
      <c r="K13" t="s">
        <v>1729</v>
      </c>
      <c r="L13" t="s">
        <v>1505</v>
      </c>
      <c r="M13" t="s">
        <v>216</v>
      </c>
      <c r="N13" t="s">
        <v>1506</v>
      </c>
      <c r="P13" t="s">
        <v>1507</v>
      </c>
    </row>
    <row r="14" spans="1:16" x14ac:dyDescent="0.25">
      <c r="A14" t="s">
        <v>211</v>
      </c>
      <c r="B14" s="6">
        <v>45302.464560185188</v>
      </c>
      <c r="C14">
        <v>30</v>
      </c>
      <c r="D14">
        <v>0</v>
      </c>
      <c r="E14" t="s">
        <v>212</v>
      </c>
      <c r="F14">
        <v>0.95</v>
      </c>
      <c r="H14" t="s">
        <v>1716</v>
      </c>
      <c r="I14" t="s">
        <v>1717</v>
      </c>
      <c r="J14">
        <v>0</v>
      </c>
      <c r="K14" t="s">
        <v>1730</v>
      </c>
      <c r="L14" t="s">
        <v>1508</v>
      </c>
      <c r="M14" t="s">
        <v>213</v>
      </c>
      <c r="N14" t="s">
        <v>1509</v>
      </c>
      <c r="P14" t="s">
        <v>1510</v>
      </c>
    </row>
    <row r="15" spans="1:16" x14ac:dyDescent="0.25">
      <c r="A15" t="s">
        <v>208</v>
      </c>
      <c r="B15" s="6">
        <v>45302.673321759263</v>
      </c>
      <c r="C15">
        <v>30</v>
      </c>
      <c r="D15">
        <v>0</v>
      </c>
      <c r="E15" t="s">
        <v>209</v>
      </c>
      <c r="F15">
        <v>0.95</v>
      </c>
      <c r="H15" t="s">
        <v>1716</v>
      </c>
      <c r="I15" t="s">
        <v>1717</v>
      </c>
      <c r="J15">
        <v>0</v>
      </c>
      <c r="K15" t="s">
        <v>1731</v>
      </c>
      <c r="L15" t="s">
        <v>1511</v>
      </c>
      <c r="M15" t="s">
        <v>210</v>
      </c>
      <c r="N15" t="s">
        <v>1512</v>
      </c>
      <c r="P15" t="s">
        <v>1510</v>
      </c>
    </row>
    <row r="16" spans="1:16" x14ac:dyDescent="0.25">
      <c r="A16" t="s">
        <v>206</v>
      </c>
      <c r="B16" s="6">
        <v>45303.529189814813</v>
      </c>
      <c r="C16">
        <v>30</v>
      </c>
      <c r="D16">
        <v>0</v>
      </c>
      <c r="E16" t="s">
        <v>173</v>
      </c>
      <c r="F16">
        <v>0.65</v>
      </c>
      <c r="H16" t="s">
        <v>1716</v>
      </c>
      <c r="I16" t="s">
        <v>1717</v>
      </c>
      <c r="J16">
        <v>0</v>
      </c>
      <c r="K16" t="s">
        <v>1732</v>
      </c>
      <c r="L16" t="s">
        <v>1513</v>
      </c>
      <c r="M16" t="s">
        <v>207</v>
      </c>
      <c r="N16" t="s">
        <v>1514</v>
      </c>
      <c r="O16" t="s">
        <v>1515</v>
      </c>
      <c r="P16" t="s">
        <v>1516</v>
      </c>
    </row>
    <row r="17" spans="1:16" x14ac:dyDescent="0.25">
      <c r="A17" t="s">
        <v>203</v>
      </c>
      <c r="B17" s="6">
        <v>45303.547303240739</v>
      </c>
      <c r="C17">
        <v>30</v>
      </c>
      <c r="D17">
        <v>0</v>
      </c>
      <c r="E17" t="s">
        <v>204</v>
      </c>
      <c r="F17">
        <v>0.95</v>
      </c>
      <c r="H17" t="s">
        <v>1716</v>
      </c>
      <c r="I17" t="s">
        <v>1717</v>
      </c>
      <c r="J17">
        <v>0</v>
      </c>
      <c r="K17" t="s">
        <v>1733</v>
      </c>
      <c r="L17" t="s">
        <v>1517</v>
      </c>
      <c r="M17" t="s">
        <v>205</v>
      </c>
      <c r="N17" t="s">
        <v>1518</v>
      </c>
      <c r="P17" t="s">
        <v>1516</v>
      </c>
    </row>
    <row r="18" spans="1:16" x14ac:dyDescent="0.25">
      <c r="A18" t="s">
        <v>200</v>
      </c>
      <c r="B18" s="6">
        <v>45303.64162037037</v>
      </c>
      <c r="C18">
        <v>30</v>
      </c>
      <c r="D18">
        <v>0</v>
      </c>
      <c r="E18" t="s">
        <v>201</v>
      </c>
      <c r="F18">
        <v>1.07</v>
      </c>
      <c r="H18" t="s">
        <v>1716</v>
      </c>
      <c r="I18" t="s">
        <v>1717</v>
      </c>
      <c r="J18">
        <v>0</v>
      </c>
      <c r="K18" t="s">
        <v>1734</v>
      </c>
      <c r="L18" t="s">
        <v>1519</v>
      </c>
      <c r="M18" t="s">
        <v>202</v>
      </c>
      <c r="N18" t="s">
        <v>1520</v>
      </c>
      <c r="P18" t="s">
        <v>1516</v>
      </c>
    </row>
    <row r="19" spans="1:16" x14ac:dyDescent="0.25">
      <c r="A19" t="s">
        <v>198</v>
      </c>
      <c r="B19" s="6">
        <v>45305.696238425924</v>
      </c>
      <c r="C19">
        <v>30</v>
      </c>
      <c r="D19">
        <v>0</v>
      </c>
      <c r="E19" t="s">
        <v>173</v>
      </c>
      <c r="F19">
        <v>0.65</v>
      </c>
      <c r="H19" t="s">
        <v>1716</v>
      </c>
      <c r="I19" t="s">
        <v>1717</v>
      </c>
      <c r="J19">
        <v>0</v>
      </c>
      <c r="K19" t="s">
        <v>1735</v>
      </c>
      <c r="L19" t="s">
        <v>1521</v>
      </c>
      <c r="M19" t="s">
        <v>199</v>
      </c>
      <c r="N19" t="s">
        <v>1522</v>
      </c>
      <c r="O19" t="s">
        <v>1523</v>
      </c>
      <c r="P19" t="s">
        <v>1524</v>
      </c>
    </row>
    <row r="20" spans="1:16" x14ac:dyDescent="0.25">
      <c r="A20" t="s">
        <v>196</v>
      </c>
      <c r="B20" s="6">
        <v>45306.535949074074</v>
      </c>
      <c r="C20">
        <v>30</v>
      </c>
      <c r="D20">
        <v>0</v>
      </c>
      <c r="E20" t="s">
        <v>173</v>
      </c>
      <c r="F20">
        <v>0.65</v>
      </c>
      <c r="H20" t="s">
        <v>1716</v>
      </c>
      <c r="I20" t="s">
        <v>1717</v>
      </c>
      <c r="J20">
        <v>0</v>
      </c>
      <c r="K20" t="s">
        <v>1736</v>
      </c>
      <c r="L20" t="s">
        <v>1525</v>
      </c>
      <c r="M20" t="s">
        <v>197</v>
      </c>
      <c r="N20" t="s">
        <v>1526</v>
      </c>
      <c r="O20" t="s">
        <v>1527</v>
      </c>
      <c r="P20" t="s">
        <v>1524</v>
      </c>
    </row>
    <row r="21" spans="1:16" x14ac:dyDescent="0.25">
      <c r="A21" t="s">
        <v>393</v>
      </c>
      <c r="B21" s="6">
        <v>45308.849409722221</v>
      </c>
      <c r="C21">
        <v>30</v>
      </c>
      <c r="D21">
        <v>0</v>
      </c>
      <c r="E21" t="s">
        <v>394</v>
      </c>
      <c r="F21">
        <v>0.95</v>
      </c>
      <c r="H21" t="s">
        <v>1716</v>
      </c>
      <c r="I21" t="s">
        <v>1717</v>
      </c>
      <c r="J21">
        <v>0</v>
      </c>
      <c r="K21" t="s">
        <v>1737</v>
      </c>
      <c r="L21" t="s">
        <v>1528</v>
      </c>
      <c r="M21" t="s">
        <v>395</v>
      </c>
      <c r="N21" t="s">
        <v>1529</v>
      </c>
      <c r="P21" t="s">
        <v>1530</v>
      </c>
    </row>
    <row r="22" spans="1:16" x14ac:dyDescent="0.25">
      <c r="A22" t="s">
        <v>390</v>
      </c>
      <c r="B22" s="6">
        <v>45308.861192129632</v>
      </c>
      <c r="C22">
        <v>30</v>
      </c>
      <c r="D22">
        <v>0</v>
      </c>
      <c r="E22" t="s">
        <v>391</v>
      </c>
      <c r="F22">
        <v>1.07</v>
      </c>
      <c r="H22" t="s">
        <v>1716</v>
      </c>
      <c r="I22" t="s">
        <v>1717</v>
      </c>
      <c r="J22">
        <v>0</v>
      </c>
      <c r="K22" t="s">
        <v>1738</v>
      </c>
      <c r="L22" t="s">
        <v>1531</v>
      </c>
      <c r="M22" t="s">
        <v>392</v>
      </c>
      <c r="N22" t="s">
        <v>1532</v>
      </c>
      <c r="P22" t="s">
        <v>1530</v>
      </c>
    </row>
    <row r="23" spans="1:16" x14ac:dyDescent="0.25">
      <c r="A23" t="s">
        <v>388</v>
      </c>
      <c r="B23" s="6">
        <v>45313.623437499999</v>
      </c>
      <c r="C23">
        <v>30</v>
      </c>
      <c r="D23">
        <v>0</v>
      </c>
      <c r="E23" t="s">
        <v>173</v>
      </c>
      <c r="F23">
        <v>0.65</v>
      </c>
      <c r="H23" t="s">
        <v>1716</v>
      </c>
      <c r="I23" t="s">
        <v>1717</v>
      </c>
      <c r="J23">
        <v>0</v>
      </c>
      <c r="K23" t="s">
        <v>1739</v>
      </c>
      <c r="L23" t="s">
        <v>1533</v>
      </c>
      <c r="M23" t="s">
        <v>389</v>
      </c>
      <c r="N23" t="s">
        <v>1534</v>
      </c>
      <c r="O23" t="s">
        <v>1535</v>
      </c>
      <c r="P23" t="s">
        <v>1536</v>
      </c>
    </row>
    <row r="24" spans="1:16" x14ac:dyDescent="0.25">
      <c r="A24" t="s">
        <v>385</v>
      </c>
      <c r="B24" s="6">
        <v>45313.656863425924</v>
      </c>
      <c r="C24">
        <v>30</v>
      </c>
      <c r="D24">
        <v>0</v>
      </c>
      <c r="E24" t="s">
        <v>386</v>
      </c>
      <c r="F24">
        <v>0.95</v>
      </c>
      <c r="H24" t="s">
        <v>1716</v>
      </c>
      <c r="I24" t="s">
        <v>1717</v>
      </c>
      <c r="J24">
        <v>0</v>
      </c>
      <c r="K24" t="s">
        <v>1740</v>
      </c>
      <c r="L24" t="s">
        <v>1537</v>
      </c>
      <c r="M24" t="s">
        <v>387</v>
      </c>
      <c r="N24" t="s">
        <v>1538</v>
      </c>
      <c r="P24" t="s">
        <v>1536</v>
      </c>
    </row>
    <row r="25" spans="1:16" x14ac:dyDescent="0.25">
      <c r="A25" t="s">
        <v>382</v>
      </c>
      <c r="B25" s="6">
        <v>45314.444548611114</v>
      </c>
      <c r="C25">
        <v>30</v>
      </c>
      <c r="D25">
        <v>0</v>
      </c>
      <c r="E25" t="s">
        <v>383</v>
      </c>
      <c r="F25">
        <v>0.95</v>
      </c>
      <c r="H25" t="s">
        <v>1716</v>
      </c>
      <c r="I25" t="s">
        <v>1717</v>
      </c>
      <c r="J25">
        <v>0</v>
      </c>
      <c r="K25" t="s">
        <v>1741</v>
      </c>
      <c r="L25" t="s">
        <v>1539</v>
      </c>
      <c r="M25" t="s">
        <v>384</v>
      </c>
      <c r="N25" t="s">
        <v>1540</v>
      </c>
      <c r="P25" t="s">
        <v>1541</v>
      </c>
    </row>
    <row r="26" spans="1:16" x14ac:dyDescent="0.25">
      <c r="A26" t="s">
        <v>379</v>
      </c>
      <c r="B26" s="6">
        <v>45314.487361111111</v>
      </c>
      <c r="C26">
        <v>30</v>
      </c>
      <c r="D26">
        <v>0</v>
      </c>
      <c r="E26" t="s">
        <v>380</v>
      </c>
      <c r="F26">
        <v>0.95</v>
      </c>
      <c r="H26" t="s">
        <v>1716</v>
      </c>
      <c r="I26" t="s">
        <v>1717</v>
      </c>
      <c r="J26">
        <v>0</v>
      </c>
      <c r="K26" t="s">
        <v>1742</v>
      </c>
      <c r="L26" t="s">
        <v>1542</v>
      </c>
      <c r="M26" t="s">
        <v>381</v>
      </c>
      <c r="N26" t="s">
        <v>1543</v>
      </c>
      <c r="P26" t="s">
        <v>1541</v>
      </c>
    </row>
    <row r="27" spans="1:16" x14ac:dyDescent="0.25">
      <c r="A27" t="s">
        <v>376</v>
      </c>
      <c r="B27" s="6">
        <v>45314.529432870368</v>
      </c>
      <c r="C27">
        <v>30</v>
      </c>
      <c r="D27">
        <v>0</v>
      </c>
      <c r="E27" t="s">
        <v>377</v>
      </c>
      <c r="F27">
        <v>0.95</v>
      </c>
      <c r="H27" t="s">
        <v>1716</v>
      </c>
      <c r="I27" t="s">
        <v>1717</v>
      </c>
      <c r="J27">
        <v>0</v>
      </c>
      <c r="K27" t="s">
        <v>1743</v>
      </c>
      <c r="L27" t="s">
        <v>1544</v>
      </c>
      <c r="M27" t="s">
        <v>378</v>
      </c>
      <c r="N27" t="s">
        <v>1545</v>
      </c>
      <c r="P27" t="s">
        <v>1541</v>
      </c>
    </row>
    <row r="28" spans="1:16" x14ac:dyDescent="0.25">
      <c r="A28" t="s">
        <v>373</v>
      </c>
      <c r="B28" s="6">
        <v>45314.537094907406</v>
      </c>
      <c r="C28">
        <v>30</v>
      </c>
      <c r="D28">
        <v>0</v>
      </c>
      <c r="E28" t="s">
        <v>374</v>
      </c>
      <c r="F28">
        <v>0.95</v>
      </c>
      <c r="H28" t="s">
        <v>1716</v>
      </c>
      <c r="I28" t="s">
        <v>1717</v>
      </c>
      <c r="J28">
        <v>0</v>
      </c>
      <c r="K28" t="s">
        <v>1744</v>
      </c>
      <c r="L28" t="s">
        <v>1546</v>
      </c>
      <c r="M28" t="s">
        <v>375</v>
      </c>
      <c r="N28" t="s">
        <v>1547</v>
      </c>
      <c r="P28" t="s">
        <v>1541</v>
      </c>
    </row>
    <row r="29" spans="1:16" x14ac:dyDescent="0.25">
      <c r="A29" t="s">
        <v>370</v>
      </c>
      <c r="B29" s="6">
        <v>45314.69672453704</v>
      </c>
      <c r="C29">
        <v>30</v>
      </c>
      <c r="D29">
        <v>0</v>
      </c>
      <c r="E29" t="s">
        <v>371</v>
      </c>
      <c r="F29">
        <v>0.95</v>
      </c>
      <c r="H29" t="s">
        <v>1716</v>
      </c>
      <c r="I29" t="s">
        <v>1717</v>
      </c>
      <c r="J29">
        <v>0</v>
      </c>
      <c r="K29" t="s">
        <v>1745</v>
      </c>
      <c r="L29" t="s">
        <v>1548</v>
      </c>
      <c r="M29" t="s">
        <v>372</v>
      </c>
      <c r="N29" t="s">
        <v>1549</v>
      </c>
      <c r="P29" t="s">
        <v>1541</v>
      </c>
    </row>
    <row r="30" spans="1:16" x14ac:dyDescent="0.25">
      <c r="A30" t="s">
        <v>367</v>
      </c>
      <c r="B30" s="6">
        <v>45314.795486111114</v>
      </c>
      <c r="C30">
        <v>30</v>
      </c>
      <c r="D30">
        <v>0</v>
      </c>
      <c r="E30" t="s">
        <v>368</v>
      </c>
      <c r="F30">
        <v>0.95</v>
      </c>
      <c r="H30" t="s">
        <v>1716</v>
      </c>
      <c r="I30" t="s">
        <v>1717</v>
      </c>
      <c r="J30">
        <v>0</v>
      </c>
      <c r="K30" t="s">
        <v>1746</v>
      </c>
      <c r="L30" t="s">
        <v>1550</v>
      </c>
      <c r="M30" t="s">
        <v>369</v>
      </c>
      <c r="N30" t="s">
        <v>1551</v>
      </c>
      <c r="P30" t="s">
        <v>1541</v>
      </c>
    </row>
    <row r="31" spans="1:16" x14ac:dyDescent="0.25">
      <c r="A31" t="s">
        <v>364</v>
      </c>
      <c r="B31" s="6">
        <v>45314.799328703702</v>
      </c>
      <c r="C31">
        <v>30</v>
      </c>
      <c r="D31">
        <v>0</v>
      </c>
      <c r="E31" t="s">
        <v>365</v>
      </c>
      <c r="F31">
        <v>0.95</v>
      </c>
      <c r="H31" t="s">
        <v>1716</v>
      </c>
      <c r="I31" t="s">
        <v>1717</v>
      </c>
      <c r="J31">
        <v>0</v>
      </c>
      <c r="K31" t="s">
        <v>1747</v>
      </c>
      <c r="L31" t="s">
        <v>1552</v>
      </c>
      <c r="M31" t="s">
        <v>366</v>
      </c>
      <c r="N31" t="s">
        <v>1553</v>
      </c>
      <c r="P31" t="s">
        <v>1541</v>
      </c>
    </row>
    <row r="32" spans="1:16" x14ac:dyDescent="0.25">
      <c r="A32" t="s">
        <v>361</v>
      </c>
      <c r="B32" s="6">
        <v>45315.319398148145</v>
      </c>
      <c r="C32">
        <v>30</v>
      </c>
      <c r="D32">
        <v>0</v>
      </c>
      <c r="E32" t="s">
        <v>362</v>
      </c>
      <c r="F32">
        <v>0.95</v>
      </c>
      <c r="H32" t="s">
        <v>1716</v>
      </c>
      <c r="I32" t="s">
        <v>1717</v>
      </c>
      <c r="J32">
        <v>0</v>
      </c>
      <c r="K32" t="s">
        <v>1748</v>
      </c>
      <c r="L32" t="s">
        <v>1554</v>
      </c>
      <c r="M32" t="s">
        <v>363</v>
      </c>
      <c r="N32" t="s">
        <v>1555</v>
      </c>
      <c r="P32" t="s">
        <v>1556</v>
      </c>
    </row>
    <row r="33" spans="1:16" x14ac:dyDescent="0.25">
      <c r="A33" t="s">
        <v>359</v>
      </c>
      <c r="B33" s="6">
        <v>45315.674849537034</v>
      </c>
      <c r="C33">
        <v>30</v>
      </c>
      <c r="D33">
        <v>0</v>
      </c>
      <c r="E33" t="s">
        <v>360</v>
      </c>
      <c r="F33">
        <v>0.95</v>
      </c>
      <c r="H33" t="s">
        <v>1716</v>
      </c>
      <c r="I33" t="s">
        <v>1717</v>
      </c>
      <c r="J33">
        <v>0</v>
      </c>
      <c r="K33" t="s">
        <v>1749</v>
      </c>
      <c r="L33" t="s">
        <v>1494</v>
      </c>
      <c r="M33" t="s">
        <v>103</v>
      </c>
      <c r="N33" t="s">
        <v>1495</v>
      </c>
      <c r="P33" t="s">
        <v>1556</v>
      </c>
    </row>
    <row r="34" spans="1:16" x14ac:dyDescent="0.25">
      <c r="A34" t="s">
        <v>356</v>
      </c>
      <c r="B34" s="6">
        <v>45315.775104166663</v>
      </c>
      <c r="C34">
        <v>30</v>
      </c>
      <c r="D34">
        <v>0</v>
      </c>
      <c r="E34" t="s">
        <v>357</v>
      </c>
      <c r="F34">
        <v>0.95</v>
      </c>
      <c r="H34" t="s">
        <v>1716</v>
      </c>
      <c r="I34" t="s">
        <v>1717</v>
      </c>
      <c r="J34">
        <v>0</v>
      </c>
      <c r="K34" t="s">
        <v>1750</v>
      </c>
      <c r="L34" t="s">
        <v>1557</v>
      </c>
      <c r="M34" t="s">
        <v>358</v>
      </c>
      <c r="N34" t="s">
        <v>1558</v>
      </c>
      <c r="P34" t="s">
        <v>1556</v>
      </c>
    </row>
    <row r="35" spans="1:16" x14ac:dyDescent="0.25">
      <c r="A35" t="s">
        <v>353</v>
      </c>
      <c r="B35" s="6">
        <v>45315.791041666664</v>
      </c>
      <c r="C35">
        <v>30</v>
      </c>
      <c r="D35">
        <v>0</v>
      </c>
      <c r="E35" t="s">
        <v>354</v>
      </c>
      <c r="F35">
        <v>0.95</v>
      </c>
      <c r="H35" t="s">
        <v>1716</v>
      </c>
      <c r="I35" t="s">
        <v>1717</v>
      </c>
      <c r="J35">
        <v>0</v>
      </c>
      <c r="K35" t="s">
        <v>1751</v>
      </c>
      <c r="L35" t="s">
        <v>1559</v>
      </c>
      <c r="M35" t="s">
        <v>355</v>
      </c>
      <c r="N35" t="s">
        <v>1560</v>
      </c>
      <c r="P35" t="s">
        <v>1556</v>
      </c>
    </row>
    <row r="36" spans="1:16" x14ac:dyDescent="0.25">
      <c r="A36" t="s">
        <v>350</v>
      </c>
      <c r="B36" s="6">
        <v>45315.899456018517</v>
      </c>
      <c r="C36">
        <v>30</v>
      </c>
      <c r="D36">
        <v>0</v>
      </c>
      <c r="E36" t="s">
        <v>351</v>
      </c>
      <c r="F36">
        <v>0.95</v>
      </c>
      <c r="H36" t="s">
        <v>1716</v>
      </c>
      <c r="I36" t="s">
        <v>1717</v>
      </c>
      <c r="J36">
        <v>0</v>
      </c>
      <c r="K36" t="s">
        <v>1752</v>
      </c>
      <c r="L36" t="s">
        <v>1561</v>
      </c>
      <c r="M36" t="s">
        <v>352</v>
      </c>
      <c r="N36" t="s">
        <v>1562</v>
      </c>
      <c r="P36" t="s">
        <v>1556</v>
      </c>
    </row>
    <row r="37" spans="1:16" x14ac:dyDescent="0.25">
      <c r="A37" t="s">
        <v>347</v>
      </c>
      <c r="B37" s="6">
        <v>45316.480671296296</v>
      </c>
      <c r="C37">
        <v>30</v>
      </c>
      <c r="D37">
        <v>0</v>
      </c>
      <c r="E37" t="s">
        <v>348</v>
      </c>
      <c r="F37">
        <v>0.95</v>
      </c>
      <c r="H37" t="s">
        <v>1716</v>
      </c>
      <c r="I37" t="s">
        <v>1717</v>
      </c>
      <c r="J37">
        <v>0</v>
      </c>
      <c r="K37" t="s">
        <v>1753</v>
      </c>
      <c r="L37" t="s">
        <v>1563</v>
      </c>
      <c r="M37" t="s">
        <v>349</v>
      </c>
      <c r="N37" t="s">
        <v>1564</v>
      </c>
      <c r="P37" t="s">
        <v>1565</v>
      </c>
    </row>
    <row r="38" spans="1:16" x14ac:dyDescent="0.25">
      <c r="A38" t="s">
        <v>344</v>
      </c>
      <c r="B38" s="6">
        <v>45316.494432870371</v>
      </c>
      <c r="C38">
        <v>30</v>
      </c>
      <c r="D38">
        <v>0</v>
      </c>
      <c r="E38" t="s">
        <v>345</v>
      </c>
      <c r="F38">
        <v>0.95</v>
      </c>
      <c r="H38" t="s">
        <v>1716</v>
      </c>
      <c r="I38" t="s">
        <v>1717</v>
      </c>
      <c r="J38">
        <v>0</v>
      </c>
      <c r="K38" t="s">
        <v>1754</v>
      </c>
      <c r="L38" t="s">
        <v>1566</v>
      </c>
      <c r="M38" t="s">
        <v>346</v>
      </c>
      <c r="N38" t="s">
        <v>1567</v>
      </c>
      <c r="P38" t="s">
        <v>1565</v>
      </c>
    </row>
    <row r="39" spans="1:16" x14ac:dyDescent="0.25">
      <c r="A39" t="s">
        <v>341</v>
      </c>
      <c r="B39" s="6">
        <v>45316.50509259259</v>
      </c>
      <c r="C39">
        <v>30</v>
      </c>
      <c r="D39">
        <v>0</v>
      </c>
      <c r="E39" t="s">
        <v>342</v>
      </c>
      <c r="F39">
        <v>0.95</v>
      </c>
      <c r="H39" t="s">
        <v>1716</v>
      </c>
      <c r="I39" t="s">
        <v>1717</v>
      </c>
      <c r="J39">
        <v>0</v>
      </c>
      <c r="K39" t="s">
        <v>1755</v>
      </c>
      <c r="L39" t="s">
        <v>1568</v>
      </c>
      <c r="M39" t="s">
        <v>343</v>
      </c>
      <c r="N39" t="s">
        <v>1569</v>
      </c>
      <c r="P39" t="s">
        <v>1565</v>
      </c>
    </row>
    <row r="40" spans="1:16" x14ac:dyDescent="0.25">
      <c r="A40" t="s">
        <v>338</v>
      </c>
      <c r="B40" s="6">
        <v>45316.703217592592</v>
      </c>
      <c r="C40">
        <v>30</v>
      </c>
      <c r="D40">
        <v>0</v>
      </c>
      <c r="E40" t="s">
        <v>339</v>
      </c>
      <c r="F40">
        <v>0.95</v>
      </c>
      <c r="H40" t="s">
        <v>1716</v>
      </c>
      <c r="I40" t="s">
        <v>1717</v>
      </c>
      <c r="J40">
        <v>0</v>
      </c>
      <c r="K40" t="s">
        <v>1756</v>
      </c>
      <c r="L40" t="s">
        <v>1570</v>
      </c>
      <c r="M40" t="s">
        <v>340</v>
      </c>
      <c r="N40" t="s">
        <v>1571</v>
      </c>
      <c r="P40" t="s">
        <v>1565</v>
      </c>
    </row>
    <row r="41" spans="1:16" x14ac:dyDescent="0.25">
      <c r="A41" t="s">
        <v>335</v>
      </c>
      <c r="B41" s="6">
        <v>45316.705393518518</v>
      </c>
      <c r="C41">
        <v>30</v>
      </c>
      <c r="D41">
        <v>0</v>
      </c>
      <c r="E41" t="s">
        <v>336</v>
      </c>
      <c r="F41">
        <v>0.95</v>
      </c>
      <c r="H41" t="s">
        <v>1716</v>
      </c>
      <c r="I41" t="s">
        <v>1717</v>
      </c>
      <c r="J41">
        <v>0</v>
      </c>
      <c r="K41" t="s">
        <v>1757</v>
      </c>
      <c r="L41" t="s">
        <v>1572</v>
      </c>
      <c r="M41" t="s">
        <v>337</v>
      </c>
      <c r="N41" t="s">
        <v>1573</v>
      </c>
      <c r="P41" t="s">
        <v>1565</v>
      </c>
    </row>
    <row r="42" spans="1:16" x14ac:dyDescent="0.25">
      <c r="A42" t="s">
        <v>332</v>
      </c>
      <c r="B42" s="6">
        <v>45317.45653935185</v>
      </c>
      <c r="C42">
        <v>30</v>
      </c>
      <c r="D42">
        <v>0</v>
      </c>
      <c r="E42" t="s">
        <v>333</v>
      </c>
      <c r="F42">
        <v>0.95</v>
      </c>
      <c r="H42" t="s">
        <v>1716</v>
      </c>
      <c r="I42" t="s">
        <v>1717</v>
      </c>
      <c r="J42">
        <v>0</v>
      </c>
      <c r="K42" t="s">
        <v>1758</v>
      </c>
      <c r="L42" t="s">
        <v>1574</v>
      </c>
      <c r="M42" t="s">
        <v>334</v>
      </c>
      <c r="N42" t="s">
        <v>1575</v>
      </c>
      <c r="P42" t="s">
        <v>1576</v>
      </c>
    </row>
    <row r="43" spans="1:16" x14ac:dyDescent="0.25">
      <c r="A43" t="s">
        <v>329</v>
      </c>
      <c r="B43" s="6">
        <v>45317.536643518521</v>
      </c>
      <c r="C43">
        <v>30</v>
      </c>
      <c r="D43">
        <v>0</v>
      </c>
      <c r="E43" t="s">
        <v>330</v>
      </c>
      <c r="F43">
        <v>0.95</v>
      </c>
      <c r="H43" t="s">
        <v>1716</v>
      </c>
      <c r="I43" t="s">
        <v>1717</v>
      </c>
      <c r="J43">
        <v>0</v>
      </c>
      <c r="K43" t="s">
        <v>1759</v>
      </c>
      <c r="L43" t="s">
        <v>1577</v>
      </c>
      <c r="M43" t="s">
        <v>331</v>
      </c>
      <c r="N43" t="s">
        <v>1578</v>
      </c>
      <c r="P43" t="s">
        <v>1576</v>
      </c>
    </row>
    <row r="44" spans="1:16" x14ac:dyDescent="0.25">
      <c r="A44" t="s">
        <v>327</v>
      </c>
      <c r="B44" s="6">
        <v>45318.4450462963</v>
      </c>
      <c r="C44">
        <v>30</v>
      </c>
      <c r="D44">
        <v>0</v>
      </c>
      <c r="E44" t="s">
        <v>173</v>
      </c>
      <c r="F44">
        <v>0.65</v>
      </c>
      <c r="H44" t="s">
        <v>1716</v>
      </c>
      <c r="I44" t="s">
        <v>1717</v>
      </c>
      <c r="J44">
        <v>0</v>
      </c>
      <c r="K44" t="s">
        <v>1760</v>
      </c>
      <c r="L44" t="s">
        <v>1579</v>
      </c>
      <c r="M44" t="s">
        <v>328</v>
      </c>
      <c r="N44" t="s">
        <v>1580</v>
      </c>
      <c r="O44" t="s">
        <v>1581</v>
      </c>
      <c r="P44" t="s">
        <v>1582</v>
      </c>
    </row>
    <row r="45" spans="1:16" x14ac:dyDescent="0.25">
      <c r="A45" t="s">
        <v>324</v>
      </c>
      <c r="B45" s="6">
        <v>45318.516736111109</v>
      </c>
      <c r="C45">
        <v>30</v>
      </c>
      <c r="D45">
        <v>0</v>
      </c>
      <c r="E45" t="s">
        <v>325</v>
      </c>
      <c r="F45">
        <v>0.95</v>
      </c>
      <c r="H45" t="s">
        <v>1716</v>
      </c>
      <c r="I45" t="s">
        <v>1717</v>
      </c>
      <c r="J45">
        <v>0</v>
      </c>
      <c r="K45" t="s">
        <v>1761</v>
      </c>
      <c r="L45" t="s">
        <v>1583</v>
      </c>
      <c r="M45" t="s">
        <v>326</v>
      </c>
      <c r="N45" t="s">
        <v>1584</v>
      </c>
      <c r="P45" t="s">
        <v>1582</v>
      </c>
    </row>
    <row r="46" spans="1:16" x14ac:dyDescent="0.25">
      <c r="A46" t="s">
        <v>321</v>
      </c>
      <c r="B46" s="6">
        <v>45318.699733796297</v>
      </c>
      <c r="C46">
        <v>30</v>
      </c>
      <c r="D46">
        <v>0</v>
      </c>
      <c r="E46" t="s">
        <v>322</v>
      </c>
      <c r="F46">
        <v>0.95</v>
      </c>
      <c r="H46" t="s">
        <v>1716</v>
      </c>
      <c r="I46" t="s">
        <v>1717</v>
      </c>
      <c r="J46">
        <v>0</v>
      </c>
      <c r="K46" t="s">
        <v>1762</v>
      </c>
      <c r="L46" t="s">
        <v>1585</v>
      </c>
      <c r="M46" t="s">
        <v>323</v>
      </c>
      <c r="N46" t="s">
        <v>1586</v>
      </c>
      <c r="P46" t="s">
        <v>1582</v>
      </c>
    </row>
    <row r="47" spans="1:16" x14ac:dyDescent="0.25">
      <c r="A47" t="s">
        <v>318</v>
      </c>
      <c r="B47" s="6">
        <v>45318.702986111108</v>
      </c>
      <c r="C47">
        <v>30</v>
      </c>
      <c r="D47">
        <v>0</v>
      </c>
      <c r="E47" t="s">
        <v>319</v>
      </c>
      <c r="F47">
        <v>0.95</v>
      </c>
      <c r="H47" t="s">
        <v>1716</v>
      </c>
      <c r="I47" t="s">
        <v>1717</v>
      </c>
      <c r="J47">
        <v>0</v>
      </c>
      <c r="K47" t="s">
        <v>1763</v>
      </c>
      <c r="L47" t="s">
        <v>1587</v>
      </c>
      <c r="M47" t="s">
        <v>320</v>
      </c>
      <c r="N47" t="s">
        <v>1588</v>
      </c>
      <c r="P47" t="s">
        <v>1582</v>
      </c>
    </row>
    <row r="48" spans="1:16" x14ac:dyDescent="0.25">
      <c r="A48" t="s">
        <v>315</v>
      </c>
      <c r="B48" s="6">
        <v>45320.736655092594</v>
      </c>
      <c r="C48">
        <v>30</v>
      </c>
      <c r="D48">
        <v>0</v>
      </c>
      <c r="E48" t="s">
        <v>316</v>
      </c>
      <c r="F48">
        <v>0.95</v>
      </c>
      <c r="H48" t="s">
        <v>1716</v>
      </c>
      <c r="I48" t="s">
        <v>1717</v>
      </c>
      <c r="J48">
        <v>0</v>
      </c>
      <c r="K48" t="s">
        <v>1764</v>
      </c>
      <c r="L48" t="s">
        <v>1589</v>
      </c>
      <c r="M48" t="s">
        <v>317</v>
      </c>
      <c r="N48" t="s">
        <v>1590</v>
      </c>
      <c r="P48" t="s">
        <v>1582</v>
      </c>
    </row>
    <row r="49" spans="1:16" x14ac:dyDescent="0.25">
      <c r="A49" t="s">
        <v>312</v>
      </c>
      <c r="B49" s="6">
        <v>45320.758287037039</v>
      </c>
      <c r="C49">
        <v>30</v>
      </c>
      <c r="D49">
        <v>0</v>
      </c>
      <c r="E49" t="s">
        <v>313</v>
      </c>
      <c r="F49">
        <v>0.95</v>
      </c>
      <c r="H49" t="s">
        <v>1716</v>
      </c>
      <c r="I49" t="s">
        <v>1717</v>
      </c>
      <c r="J49">
        <v>0</v>
      </c>
      <c r="K49" t="s">
        <v>1765</v>
      </c>
      <c r="L49" t="s">
        <v>1591</v>
      </c>
      <c r="M49" t="s">
        <v>314</v>
      </c>
      <c r="N49" t="s">
        <v>1592</v>
      </c>
      <c r="P49" t="s">
        <v>1582</v>
      </c>
    </row>
    <row r="50" spans="1:16" x14ac:dyDescent="0.25">
      <c r="A50" t="s">
        <v>309</v>
      </c>
      <c r="B50" s="6">
        <v>45320.764317129629</v>
      </c>
      <c r="C50">
        <v>30</v>
      </c>
      <c r="D50">
        <v>0</v>
      </c>
      <c r="E50" t="s">
        <v>310</v>
      </c>
      <c r="F50">
        <v>0.95</v>
      </c>
      <c r="H50" t="s">
        <v>1716</v>
      </c>
      <c r="I50" t="s">
        <v>1717</v>
      </c>
      <c r="J50">
        <v>0</v>
      </c>
      <c r="K50" t="s">
        <v>1766</v>
      </c>
      <c r="L50" t="s">
        <v>1593</v>
      </c>
      <c r="M50" t="s">
        <v>311</v>
      </c>
      <c r="N50" t="s">
        <v>1594</v>
      </c>
      <c r="P50" t="s">
        <v>1582</v>
      </c>
    </row>
    <row r="51" spans="1:16" x14ac:dyDescent="0.25">
      <c r="A51" t="s">
        <v>306</v>
      </c>
      <c r="B51" s="6">
        <v>45321.461331018516</v>
      </c>
      <c r="C51">
        <v>30</v>
      </c>
      <c r="D51">
        <v>0</v>
      </c>
      <c r="E51" t="s">
        <v>307</v>
      </c>
      <c r="F51">
        <v>1.07</v>
      </c>
      <c r="H51" t="s">
        <v>1716</v>
      </c>
      <c r="I51" t="s">
        <v>1717</v>
      </c>
      <c r="J51">
        <v>0</v>
      </c>
      <c r="K51" t="s">
        <v>1767</v>
      </c>
      <c r="L51" t="s">
        <v>1595</v>
      </c>
      <c r="M51" t="s">
        <v>308</v>
      </c>
      <c r="N51" t="s">
        <v>1596</v>
      </c>
      <c r="P51" t="s">
        <v>1597</v>
      </c>
    </row>
    <row r="52" spans="1:16" x14ac:dyDescent="0.25">
      <c r="A52" t="s">
        <v>304</v>
      </c>
      <c r="B52" s="6">
        <v>45321.844525462962</v>
      </c>
      <c r="C52">
        <v>30</v>
      </c>
      <c r="D52">
        <v>0</v>
      </c>
      <c r="E52" t="s">
        <v>173</v>
      </c>
      <c r="F52">
        <v>0.65</v>
      </c>
      <c r="H52" t="s">
        <v>1716</v>
      </c>
      <c r="I52" t="s">
        <v>1717</v>
      </c>
      <c r="J52">
        <v>0</v>
      </c>
      <c r="K52" t="s">
        <v>1768</v>
      </c>
      <c r="L52" t="s">
        <v>1598</v>
      </c>
      <c r="M52" t="s">
        <v>305</v>
      </c>
      <c r="N52" t="s">
        <v>1599</v>
      </c>
      <c r="O52" t="s">
        <v>1600</v>
      </c>
      <c r="P52" t="s">
        <v>1597</v>
      </c>
    </row>
    <row r="53" spans="1:16" x14ac:dyDescent="0.25">
      <c r="A53" t="s">
        <v>301</v>
      </c>
      <c r="B53" s="6">
        <v>45321.901516203703</v>
      </c>
      <c r="C53">
        <v>30</v>
      </c>
      <c r="D53">
        <v>0</v>
      </c>
      <c r="E53" t="s">
        <v>302</v>
      </c>
      <c r="F53">
        <v>0.95</v>
      </c>
      <c r="H53" t="s">
        <v>1716</v>
      </c>
      <c r="I53" t="s">
        <v>1717</v>
      </c>
      <c r="J53">
        <v>0</v>
      </c>
      <c r="K53" t="s">
        <v>1769</v>
      </c>
      <c r="L53" t="s">
        <v>1601</v>
      </c>
      <c r="M53" t="s">
        <v>303</v>
      </c>
      <c r="N53" t="s">
        <v>1602</v>
      </c>
      <c r="P53" t="s">
        <v>1597</v>
      </c>
    </row>
    <row r="54" spans="1:16" x14ac:dyDescent="0.25">
      <c r="A54" t="s">
        <v>298</v>
      </c>
      <c r="B54" s="6">
        <v>45322.541331018518</v>
      </c>
      <c r="C54">
        <v>30</v>
      </c>
      <c r="D54">
        <v>0</v>
      </c>
      <c r="E54" t="s">
        <v>299</v>
      </c>
      <c r="F54">
        <v>0.95</v>
      </c>
      <c r="H54" t="s">
        <v>1716</v>
      </c>
      <c r="I54" t="s">
        <v>1717</v>
      </c>
      <c r="J54">
        <v>0</v>
      </c>
      <c r="K54" t="s">
        <v>1770</v>
      </c>
      <c r="L54" t="s">
        <v>1603</v>
      </c>
      <c r="M54" t="s">
        <v>300</v>
      </c>
      <c r="N54" t="s">
        <v>1604</v>
      </c>
      <c r="P54" t="s">
        <v>1605</v>
      </c>
    </row>
    <row r="55" spans="1:16" x14ac:dyDescent="0.25">
      <c r="A55" t="s">
        <v>296</v>
      </c>
      <c r="B55" s="6">
        <v>45322.854837962965</v>
      </c>
      <c r="C55">
        <v>30</v>
      </c>
      <c r="D55">
        <v>0</v>
      </c>
      <c r="E55" t="s">
        <v>297</v>
      </c>
      <c r="F55">
        <v>0.95</v>
      </c>
      <c r="H55" t="s">
        <v>1716</v>
      </c>
      <c r="I55" t="s">
        <v>1717</v>
      </c>
      <c r="J55">
        <v>0</v>
      </c>
      <c r="K55" t="s">
        <v>1771</v>
      </c>
      <c r="L55" t="s">
        <v>1513</v>
      </c>
      <c r="M55" t="s">
        <v>207</v>
      </c>
      <c r="N55" t="s">
        <v>1514</v>
      </c>
      <c r="P55" t="s">
        <v>1605</v>
      </c>
    </row>
    <row r="56" spans="1:16" x14ac:dyDescent="0.25">
      <c r="A56" t="s">
        <v>293</v>
      </c>
      <c r="B56" s="6">
        <v>45323.355266203704</v>
      </c>
      <c r="C56">
        <v>30</v>
      </c>
      <c r="D56">
        <v>0</v>
      </c>
      <c r="E56" t="s">
        <v>294</v>
      </c>
      <c r="F56">
        <v>0.95</v>
      </c>
      <c r="H56" t="s">
        <v>1716</v>
      </c>
      <c r="I56" t="s">
        <v>1717</v>
      </c>
      <c r="J56">
        <v>0</v>
      </c>
      <c r="K56" t="s">
        <v>1772</v>
      </c>
      <c r="L56" t="s">
        <v>1606</v>
      </c>
      <c r="M56" t="s">
        <v>295</v>
      </c>
      <c r="N56" t="s">
        <v>1607</v>
      </c>
      <c r="P56" t="s">
        <v>1608</v>
      </c>
    </row>
    <row r="57" spans="1:16" x14ac:dyDescent="0.25">
      <c r="A57" t="s">
        <v>290</v>
      </c>
      <c r="B57" s="6">
        <v>45323.601099537038</v>
      </c>
      <c r="C57">
        <v>30</v>
      </c>
      <c r="D57">
        <v>0</v>
      </c>
      <c r="E57" t="s">
        <v>291</v>
      </c>
      <c r="F57">
        <v>0.95</v>
      </c>
      <c r="H57" t="s">
        <v>1716</v>
      </c>
      <c r="I57" t="s">
        <v>1717</v>
      </c>
      <c r="J57">
        <v>0</v>
      </c>
      <c r="K57" t="s">
        <v>1773</v>
      </c>
      <c r="L57" t="s">
        <v>1609</v>
      </c>
      <c r="M57" t="s">
        <v>292</v>
      </c>
      <c r="N57" t="s">
        <v>1610</v>
      </c>
      <c r="P57" t="s">
        <v>1608</v>
      </c>
    </row>
    <row r="58" spans="1:16" x14ac:dyDescent="0.25">
      <c r="A58" t="s">
        <v>287</v>
      </c>
      <c r="B58" s="6">
        <v>45326.76703703704</v>
      </c>
      <c r="C58">
        <v>30</v>
      </c>
      <c r="D58">
        <v>0</v>
      </c>
      <c r="E58" t="s">
        <v>288</v>
      </c>
      <c r="F58">
        <v>0.95</v>
      </c>
      <c r="H58" t="s">
        <v>1716</v>
      </c>
      <c r="I58" t="s">
        <v>1717</v>
      </c>
      <c r="J58">
        <v>0</v>
      </c>
      <c r="K58" t="s">
        <v>1774</v>
      </c>
      <c r="L58" t="s">
        <v>1611</v>
      </c>
      <c r="M58" t="s">
        <v>289</v>
      </c>
      <c r="N58" t="s">
        <v>1612</v>
      </c>
      <c r="P58" t="s">
        <v>1613</v>
      </c>
    </row>
    <row r="59" spans="1:16" x14ac:dyDescent="0.25">
      <c r="A59" t="s">
        <v>284</v>
      </c>
      <c r="B59" s="6">
        <v>45327.854675925926</v>
      </c>
      <c r="C59">
        <v>30</v>
      </c>
      <c r="D59">
        <v>0</v>
      </c>
      <c r="E59" t="s">
        <v>285</v>
      </c>
      <c r="F59">
        <v>0.95</v>
      </c>
      <c r="H59" t="s">
        <v>1716</v>
      </c>
      <c r="I59" t="s">
        <v>1717</v>
      </c>
      <c r="J59">
        <v>0</v>
      </c>
      <c r="K59" t="s">
        <v>1775</v>
      </c>
      <c r="L59" t="s">
        <v>1614</v>
      </c>
      <c r="M59" t="s">
        <v>286</v>
      </c>
      <c r="N59" t="s">
        <v>1615</v>
      </c>
      <c r="P59" t="s">
        <v>1613</v>
      </c>
    </row>
    <row r="60" spans="1:16" x14ac:dyDescent="0.25">
      <c r="A60" t="s">
        <v>282</v>
      </c>
      <c r="B60" s="6">
        <v>45333.228067129632</v>
      </c>
      <c r="C60">
        <v>30</v>
      </c>
      <c r="D60">
        <v>0</v>
      </c>
      <c r="E60" t="s">
        <v>173</v>
      </c>
      <c r="F60">
        <v>0.65</v>
      </c>
      <c r="H60" t="s">
        <v>1716</v>
      </c>
      <c r="I60" t="s">
        <v>1717</v>
      </c>
      <c r="J60">
        <v>0</v>
      </c>
      <c r="K60" t="s">
        <v>1776</v>
      </c>
      <c r="L60" t="s">
        <v>1616</v>
      </c>
      <c r="M60" t="s">
        <v>283</v>
      </c>
      <c r="N60" t="s">
        <v>1617</v>
      </c>
      <c r="O60" t="s">
        <v>1618</v>
      </c>
      <c r="P60" t="s">
        <v>1619</v>
      </c>
    </row>
    <row r="61" spans="1:16" x14ac:dyDescent="0.25">
      <c r="A61" t="s">
        <v>280</v>
      </c>
      <c r="B61" s="6">
        <v>45333.761516203704</v>
      </c>
      <c r="C61">
        <v>15</v>
      </c>
      <c r="D61">
        <v>0</v>
      </c>
      <c r="E61" t="s">
        <v>281</v>
      </c>
      <c r="F61">
        <v>0.43</v>
      </c>
      <c r="H61" t="s">
        <v>1716</v>
      </c>
      <c r="I61" t="s">
        <v>1717</v>
      </c>
      <c r="J61">
        <v>0</v>
      </c>
      <c r="K61" t="s">
        <v>1777</v>
      </c>
      <c r="P61" t="s">
        <v>1619</v>
      </c>
    </row>
    <row r="62" spans="1:16" x14ac:dyDescent="0.25">
      <c r="A62" t="s">
        <v>277</v>
      </c>
      <c r="B62" s="6">
        <v>45334.89744212963</v>
      </c>
      <c r="C62">
        <v>30</v>
      </c>
      <c r="D62">
        <v>0</v>
      </c>
      <c r="E62" t="s">
        <v>278</v>
      </c>
      <c r="F62">
        <v>0.95</v>
      </c>
      <c r="H62" t="s">
        <v>1716</v>
      </c>
      <c r="I62" t="s">
        <v>1717</v>
      </c>
      <c r="J62">
        <v>0</v>
      </c>
      <c r="K62" t="s">
        <v>1778</v>
      </c>
      <c r="L62" t="s">
        <v>1620</v>
      </c>
      <c r="M62" t="s">
        <v>279</v>
      </c>
      <c r="N62" t="s">
        <v>1621</v>
      </c>
      <c r="P62" t="s">
        <v>1619</v>
      </c>
    </row>
    <row r="63" spans="1:16" x14ac:dyDescent="0.25">
      <c r="A63" t="s">
        <v>274</v>
      </c>
      <c r="B63" s="6">
        <v>45335.876759259256</v>
      </c>
      <c r="C63">
        <v>30</v>
      </c>
      <c r="D63">
        <v>0</v>
      </c>
      <c r="E63" t="s">
        <v>275</v>
      </c>
      <c r="F63">
        <v>0.95</v>
      </c>
      <c r="H63" t="s">
        <v>1716</v>
      </c>
      <c r="I63" t="s">
        <v>1717</v>
      </c>
      <c r="J63">
        <v>0</v>
      </c>
      <c r="K63" t="s">
        <v>1779</v>
      </c>
      <c r="L63" t="s">
        <v>1622</v>
      </c>
      <c r="M63" t="s">
        <v>276</v>
      </c>
      <c r="N63" t="s">
        <v>1623</v>
      </c>
      <c r="P63" t="s">
        <v>1624</v>
      </c>
    </row>
    <row r="64" spans="1:16" x14ac:dyDescent="0.25">
      <c r="A64" t="s">
        <v>271</v>
      </c>
      <c r="B64" s="6">
        <v>45337.630324074074</v>
      </c>
      <c r="C64">
        <v>30</v>
      </c>
      <c r="D64">
        <v>0</v>
      </c>
      <c r="E64" t="s">
        <v>272</v>
      </c>
      <c r="F64">
        <v>0.95</v>
      </c>
      <c r="H64" t="s">
        <v>1716</v>
      </c>
      <c r="I64" t="s">
        <v>1717</v>
      </c>
      <c r="J64">
        <v>0</v>
      </c>
      <c r="K64" t="s">
        <v>1780</v>
      </c>
      <c r="L64" t="s">
        <v>1625</v>
      </c>
      <c r="M64" t="s">
        <v>273</v>
      </c>
      <c r="N64" t="s">
        <v>1626</v>
      </c>
      <c r="P64" t="s">
        <v>1627</v>
      </c>
    </row>
    <row r="65" spans="1:16" x14ac:dyDescent="0.25">
      <c r="A65" t="s">
        <v>269</v>
      </c>
      <c r="B65" s="6">
        <v>45341.442928240744</v>
      </c>
      <c r="C65">
        <v>30</v>
      </c>
      <c r="D65">
        <v>0</v>
      </c>
      <c r="E65" t="s">
        <v>270</v>
      </c>
      <c r="F65">
        <v>0.65</v>
      </c>
      <c r="H65" t="s">
        <v>1716</v>
      </c>
      <c r="I65" t="s">
        <v>1717</v>
      </c>
      <c r="J65">
        <v>0</v>
      </c>
      <c r="K65" t="s">
        <v>1781</v>
      </c>
      <c r="P65" t="s">
        <v>1628</v>
      </c>
    </row>
    <row r="66" spans="1:16" x14ac:dyDescent="0.25">
      <c r="A66" t="s">
        <v>267</v>
      </c>
      <c r="B66" s="6">
        <v>45341.751655092594</v>
      </c>
      <c r="C66">
        <v>30</v>
      </c>
      <c r="D66">
        <v>0</v>
      </c>
      <c r="E66" t="s">
        <v>268</v>
      </c>
      <c r="F66">
        <v>0.65</v>
      </c>
      <c r="H66" t="s">
        <v>1716</v>
      </c>
      <c r="I66" t="s">
        <v>1717</v>
      </c>
      <c r="J66">
        <v>0</v>
      </c>
      <c r="K66" t="s">
        <v>1782</v>
      </c>
      <c r="P66" t="s">
        <v>1628</v>
      </c>
    </row>
    <row r="67" spans="1:16" x14ac:dyDescent="0.25">
      <c r="A67" t="s">
        <v>265</v>
      </c>
      <c r="B67" s="6">
        <v>45342.442314814813</v>
      </c>
      <c r="C67">
        <v>30</v>
      </c>
      <c r="D67">
        <v>0</v>
      </c>
      <c r="E67" t="s">
        <v>266</v>
      </c>
      <c r="F67">
        <v>0.65</v>
      </c>
      <c r="H67" t="s">
        <v>1716</v>
      </c>
      <c r="I67" t="s">
        <v>1717</v>
      </c>
      <c r="J67">
        <v>0</v>
      </c>
      <c r="K67" t="s">
        <v>1783</v>
      </c>
      <c r="P67" t="s">
        <v>1629</v>
      </c>
    </row>
    <row r="68" spans="1:16" x14ac:dyDescent="0.25">
      <c r="A68" t="s">
        <v>263</v>
      </c>
      <c r="B68" s="6">
        <v>45342.460393518515</v>
      </c>
      <c r="C68">
        <v>15</v>
      </c>
      <c r="D68">
        <v>0</v>
      </c>
      <c r="E68" t="s">
        <v>264</v>
      </c>
      <c r="F68">
        <v>0.43</v>
      </c>
      <c r="H68" t="s">
        <v>1716</v>
      </c>
      <c r="I68" t="s">
        <v>1717</v>
      </c>
      <c r="J68">
        <v>0</v>
      </c>
      <c r="K68" t="s">
        <v>1784</v>
      </c>
      <c r="P68" t="s">
        <v>1629</v>
      </c>
    </row>
    <row r="69" spans="1:16" x14ac:dyDescent="0.25">
      <c r="A69" t="s">
        <v>261</v>
      </c>
      <c r="B69" s="6">
        <v>45342.49359953704</v>
      </c>
      <c r="C69">
        <v>30</v>
      </c>
      <c r="D69">
        <v>0</v>
      </c>
      <c r="E69" t="s">
        <v>262</v>
      </c>
      <c r="F69">
        <v>0.65</v>
      </c>
      <c r="H69" t="s">
        <v>1716</v>
      </c>
      <c r="I69" t="s">
        <v>1717</v>
      </c>
      <c r="J69">
        <v>0</v>
      </c>
      <c r="K69" t="s">
        <v>1785</v>
      </c>
      <c r="P69" t="s">
        <v>1629</v>
      </c>
    </row>
    <row r="70" spans="1:16" x14ac:dyDescent="0.25">
      <c r="A70" t="s">
        <v>259</v>
      </c>
      <c r="B70" s="6">
        <v>45342.603784722225</v>
      </c>
      <c r="C70">
        <v>15</v>
      </c>
      <c r="D70">
        <v>0</v>
      </c>
      <c r="E70" t="s">
        <v>260</v>
      </c>
      <c r="F70">
        <v>0.43</v>
      </c>
      <c r="H70" t="s">
        <v>1716</v>
      </c>
      <c r="I70" t="s">
        <v>1717</v>
      </c>
      <c r="J70">
        <v>0</v>
      </c>
      <c r="K70" t="s">
        <v>1786</v>
      </c>
      <c r="P70" t="s">
        <v>1629</v>
      </c>
    </row>
    <row r="71" spans="1:16" x14ac:dyDescent="0.25">
      <c r="A71" t="s">
        <v>257</v>
      </c>
      <c r="B71" s="6">
        <v>45342.640289351853</v>
      </c>
      <c r="C71">
        <v>30</v>
      </c>
      <c r="D71">
        <v>0</v>
      </c>
      <c r="E71" t="s">
        <v>258</v>
      </c>
      <c r="F71">
        <v>0.65</v>
      </c>
      <c r="H71" t="s">
        <v>1716</v>
      </c>
      <c r="I71" t="s">
        <v>1717</v>
      </c>
      <c r="J71">
        <v>0</v>
      </c>
      <c r="K71" t="s">
        <v>1787</v>
      </c>
      <c r="P71" t="s">
        <v>1629</v>
      </c>
    </row>
    <row r="72" spans="1:16" x14ac:dyDescent="0.25">
      <c r="A72" t="s">
        <v>255</v>
      </c>
      <c r="B72" s="6">
        <v>45343.364861111113</v>
      </c>
      <c r="C72">
        <v>15</v>
      </c>
      <c r="D72">
        <v>0</v>
      </c>
      <c r="E72" t="s">
        <v>256</v>
      </c>
      <c r="F72">
        <v>0.43</v>
      </c>
      <c r="H72" t="s">
        <v>1716</v>
      </c>
      <c r="I72" t="s">
        <v>1717</v>
      </c>
      <c r="J72">
        <v>0</v>
      </c>
      <c r="K72" t="s">
        <v>1788</v>
      </c>
      <c r="P72" t="s">
        <v>1630</v>
      </c>
    </row>
    <row r="73" spans="1:16" x14ac:dyDescent="0.25">
      <c r="A73" t="s">
        <v>253</v>
      </c>
      <c r="B73" s="6">
        <v>45343.799664351849</v>
      </c>
      <c r="C73">
        <v>15</v>
      </c>
      <c r="D73">
        <v>0</v>
      </c>
      <c r="E73" t="s">
        <v>254</v>
      </c>
      <c r="F73">
        <v>0.43</v>
      </c>
      <c r="H73" t="s">
        <v>1716</v>
      </c>
      <c r="I73" t="s">
        <v>1717</v>
      </c>
      <c r="J73">
        <v>0</v>
      </c>
      <c r="K73" t="s">
        <v>1789</v>
      </c>
      <c r="P73" t="s">
        <v>1630</v>
      </c>
    </row>
    <row r="74" spans="1:16" x14ac:dyDescent="0.25">
      <c r="A74" t="s">
        <v>251</v>
      </c>
      <c r="B74" s="6">
        <v>45344.489699074074</v>
      </c>
      <c r="C74">
        <v>30</v>
      </c>
      <c r="D74">
        <v>0</v>
      </c>
      <c r="E74" t="s">
        <v>252</v>
      </c>
      <c r="F74">
        <v>0.65</v>
      </c>
      <c r="H74" t="s">
        <v>1716</v>
      </c>
      <c r="I74" t="s">
        <v>1717</v>
      </c>
      <c r="J74">
        <v>0</v>
      </c>
      <c r="K74" t="s">
        <v>1790</v>
      </c>
      <c r="P74" t="s">
        <v>1631</v>
      </c>
    </row>
    <row r="75" spans="1:16" x14ac:dyDescent="0.25">
      <c r="A75" t="s">
        <v>249</v>
      </c>
      <c r="B75" s="6">
        <v>45346.67291666667</v>
      </c>
      <c r="C75">
        <v>30</v>
      </c>
      <c r="D75">
        <v>0</v>
      </c>
      <c r="E75" t="s">
        <v>250</v>
      </c>
      <c r="F75">
        <v>0.65</v>
      </c>
      <c r="H75" t="s">
        <v>1716</v>
      </c>
      <c r="I75" t="s">
        <v>1717</v>
      </c>
      <c r="J75">
        <v>0</v>
      </c>
      <c r="K75" t="s">
        <v>1791</v>
      </c>
      <c r="P75" t="s">
        <v>1632</v>
      </c>
    </row>
    <row r="76" spans="1:16" x14ac:dyDescent="0.25">
      <c r="A76" t="s">
        <v>247</v>
      </c>
      <c r="B76" s="6">
        <v>45346.80059027778</v>
      </c>
      <c r="C76">
        <v>30</v>
      </c>
      <c r="D76">
        <v>0</v>
      </c>
      <c r="E76" t="s">
        <v>248</v>
      </c>
      <c r="F76">
        <v>0.65</v>
      </c>
      <c r="H76" t="s">
        <v>1716</v>
      </c>
      <c r="I76" t="s">
        <v>1717</v>
      </c>
      <c r="J76">
        <v>0</v>
      </c>
      <c r="K76" t="s">
        <v>1792</v>
      </c>
      <c r="P76" t="s">
        <v>1632</v>
      </c>
    </row>
    <row r="77" spans="1:16" x14ac:dyDescent="0.25">
      <c r="A77" t="s">
        <v>245</v>
      </c>
      <c r="B77" s="6">
        <v>45347.499201388891</v>
      </c>
      <c r="C77">
        <v>30</v>
      </c>
      <c r="D77">
        <v>0</v>
      </c>
      <c r="E77" t="s">
        <v>246</v>
      </c>
      <c r="F77">
        <v>0.65</v>
      </c>
      <c r="H77" t="s">
        <v>1716</v>
      </c>
      <c r="I77" t="s">
        <v>1717</v>
      </c>
      <c r="J77">
        <v>0</v>
      </c>
      <c r="K77" t="s">
        <v>1793</v>
      </c>
      <c r="P77" t="s">
        <v>1632</v>
      </c>
    </row>
    <row r="78" spans="1:16" x14ac:dyDescent="0.25">
      <c r="A78" t="s">
        <v>243</v>
      </c>
      <c r="B78" s="6">
        <v>45347.706412037034</v>
      </c>
      <c r="C78">
        <v>30</v>
      </c>
      <c r="D78">
        <v>0</v>
      </c>
      <c r="E78" t="s">
        <v>244</v>
      </c>
      <c r="F78">
        <v>0.65</v>
      </c>
      <c r="H78" t="s">
        <v>1716</v>
      </c>
      <c r="I78" t="s">
        <v>1717</v>
      </c>
      <c r="J78">
        <v>0</v>
      </c>
      <c r="K78" t="s">
        <v>1794</v>
      </c>
      <c r="P78" t="s">
        <v>1632</v>
      </c>
    </row>
    <row r="79" spans="1:16" x14ac:dyDescent="0.25">
      <c r="A79" t="s">
        <v>241</v>
      </c>
      <c r="B79" s="6">
        <v>45347.802662037036</v>
      </c>
      <c r="C79">
        <v>30</v>
      </c>
      <c r="D79">
        <v>0</v>
      </c>
      <c r="E79" t="s">
        <v>242</v>
      </c>
      <c r="F79">
        <v>0.65</v>
      </c>
      <c r="H79" t="s">
        <v>1716</v>
      </c>
      <c r="I79" t="s">
        <v>1717</v>
      </c>
      <c r="J79">
        <v>0</v>
      </c>
      <c r="K79" t="s">
        <v>1795</v>
      </c>
      <c r="P79" t="s">
        <v>1632</v>
      </c>
    </row>
    <row r="80" spans="1:16" x14ac:dyDescent="0.25">
      <c r="A80" t="s">
        <v>239</v>
      </c>
      <c r="B80" s="6">
        <v>45348.603460648148</v>
      </c>
      <c r="C80">
        <v>30</v>
      </c>
      <c r="D80">
        <v>0</v>
      </c>
      <c r="E80" t="s">
        <v>240</v>
      </c>
      <c r="F80">
        <v>0.65</v>
      </c>
      <c r="H80" t="s">
        <v>1716</v>
      </c>
      <c r="I80" t="s">
        <v>1717</v>
      </c>
      <c r="J80">
        <v>0</v>
      </c>
      <c r="K80" t="s">
        <v>1796</v>
      </c>
      <c r="P80" t="s">
        <v>1632</v>
      </c>
    </row>
    <row r="81" spans="1:16" x14ac:dyDescent="0.25">
      <c r="A81" t="s">
        <v>237</v>
      </c>
      <c r="B81" s="6">
        <v>45348.632986111108</v>
      </c>
      <c r="C81">
        <v>15</v>
      </c>
      <c r="D81">
        <v>0</v>
      </c>
      <c r="E81" t="s">
        <v>238</v>
      </c>
      <c r="F81">
        <v>0.43</v>
      </c>
      <c r="H81" t="s">
        <v>1716</v>
      </c>
      <c r="I81" t="s">
        <v>1717</v>
      </c>
      <c r="J81">
        <v>0</v>
      </c>
      <c r="K81" t="s">
        <v>1797</v>
      </c>
      <c r="P81" t="s">
        <v>1632</v>
      </c>
    </row>
    <row r="82" spans="1:16" x14ac:dyDescent="0.25">
      <c r="A82" t="s">
        <v>235</v>
      </c>
      <c r="B82" s="6">
        <v>45348.651435185187</v>
      </c>
      <c r="C82">
        <v>30</v>
      </c>
      <c r="D82">
        <v>0</v>
      </c>
      <c r="E82" t="s">
        <v>236</v>
      </c>
      <c r="F82">
        <v>0.65</v>
      </c>
      <c r="H82" t="s">
        <v>1716</v>
      </c>
      <c r="I82" t="s">
        <v>1717</v>
      </c>
      <c r="J82">
        <v>0</v>
      </c>
      <c r="K82" t="s">
        <v>1798</v>
      </c>
      <c r="P82" t="s">
        <v>1632</v>
      </c>
    </row>
    <row r="83" spans="1:16" x14ac:dyDescent="0.25">
      <c r="A83" t="s">
        <v>233</v>
      </c>
      <c r="B83" s="6">
        <v>45349.716168981482</v>
      </c>
      <c r="C83">
        <v>30</v>
      </c>
      <c r="D83">
        <v>0</v>
      </c>
      <c r="E83" t="s">
        <v>234</v>
      </c>
      <c r="F83">
        <v>0.65</v>
      </c>
      <c r="H83" t="s">
        <v>1716</v>
      </c>
      <c r="I83" t="s">
        <v>1717</v>
      </c>
      <c r="J83">
        <v>0</v>
      </c>
      <c r="K83" t="s">
        <v>1799</v>
      </c>
      <c r="P83" t="s">
        <v>1633</v>
      </c>
    </row>
    <row r="84" spans="1:16" x14ac:dyDescent="0.25">
      <c r="A84" t="s">
        <v>231</v>
      </c>
      <c r="B84" s="6">
        <v>45349.802488425928</v>
      </c>
      <c r="C84">
        <v>30</v>
      </c>
      <c r="D84">
        <v>0</v>
      </c>
      <c r="E84" t="s">
        <v>232</v>
      </c>
      <c r="F84">
        <v>0.65</v>
      </c>
      <c r="H84" t="s">
        <v>1716</v>
      </c>
      <c r="I84" t="s">
        <v>1717</v>
      </c>
      <c r="J84">
        <v>0</v>
      </c>
      <c r="K84" t="s">
        <v>1800</v>
      </c>
      <c r="P84" t="s">
        <v>1633</v>
      </c>
    </row>
    <row r="85" spans="1:16" x14ac:dyDescent="0.25">
      <c r="A85" t="s">
        <v>229</v>
      </c>
      <c r="B85" s="6">
        <v>45350.57408564815</v>
      </c>
      <c r="C85">
        <v>30</v>
      </c>
      <c r="D85">
        <v>0</v>
      </c>
      <c r="E85" t="s">
        <v>230</v>
      </c>
      <c r="F85">
        <v>0.65</v>
      </c>
      <c r="H85" t="s">
        <v>1716</v>
      </c>
      <c r="I85" t="s">
        <v>1717</v>
      </c>
      <c r="J85">
        <v>0</v>
      </c>
      <c r="K85" t="s">
        <v>1801</v>
      </c>
      <c r="P85" t="s">
        <v>1634</v>
      </c>
    </row>
    <row r="86" spans="1:16" x14ac:dyDescent="0.25">
      <c r="A86" t="s">
        <v>227</v>
      </c>
      <c r="B86" s="6">
        <v>45350.610914351855</v>
      </c>
      <c r="C86">
        <v>30</v>
      </c>
      <c r="D86">
        <v>0</v>
      </c>
      <c r="E86" t="s">
        <v>228</v>
      </c>
      <c r="F86">
        <v>0.65</v>
      </c>
      <c r="H86" t="s">
        <v>1716</v>
      </c>
      <c r="I86" t="s">
        <v>1717</v>
      </c>
      <c r="J86">
        <v>0</v>
      </c>
      <c r="K86" t="s">
        <v>1802</v>
      </c>
      <c r="P86" t="s">
        <v>1634</v>
      </c>
    </row>
    <row r="87" spans="1:16" x14ac:dyDescent="0.25">
      <c r="A87" t="s">
        <v>225</v>
      </c>
      <c r="B87" s="6">
        <v>45350.683472222219</v>
      </c>
      <c r="C87">
        <v>15</v>
      </c>
      <c r="D87">
        <v>0</v>
      </c>
      <c r="E87" t="s">
        <v>226</v>
      </c>
      <c r="F87">
        <v>0.43</v>
      </c>
      <c r="H87" t="s">
        <v>1716</v>
      </c>
      <c r="I87" t="s">
        <v>1717</v>
      </c>
      <c r="J87">
        <v>0</v>
      </c>
      <c r="K87" t="s">
        <v>1803</v>
      </c>
      <c r="P87" t="s">
        <v>1634</v>
      </c>
    </row>
    <row r="88" spans="1:16" x14ac:dyDescent="0.25">
      <c r="A88" t="s">
        <v>223</v>
      </c>
      <c r="B88" s="6">
        <v>45351.470879629633</v>
      </c>
      <c r="C88">
        <v>30</v>
      </c>
      <c r="D88">
        <v>0</v>
      </c>
      <c r="E88" t="s">
        <v>224</v>
      </c>
      <c r="F88">
        <v>0.65</v>
      </c>
      <c r="H88" t="s">
        <v>1716</v>
      </c>
      <c r="I88" t="s">
        <v>1717</v>
      </c>
      <c r="J88">
        <v>0</v>
      </c>
      <c r="K88" t="s">
        <v>1804</v>
      </c>
      <c r="P88" t="s">
        <v>1635</v>
      </c>
    </row>
    <row r="89" spans="1:16" x14ac:dyDescent="0.25">
      <c r="A89" t="s">
        <v>221</v>
      </c>
      <c r="B89" s="6">
        <v>45351.589722222219</v>
      </c>
      <c r="C89">
        <v>30</v>
      </c>
      <c r="D89">
        <v>0</v>
      </c>
      <c r="E89" t="s">
        <v>222</v>
      </c>
      <c r="F89">
        <v>0.65</v>
      </c>
      <c r="H89" t="s">
        <v>1716</v>
      </c>
      <c r="I89" t="s">
        <v>1717</v>
      </c>
      <c r="J89">
        <v>0</v>
      </c>
      <c r="K89" t="s">
        <v>1805</v>
      </c>
      <c r="P89" t="s">
        <v>1635</v>
      </c>
    </row>
    <row r="90" spans="1:16" x14ac:dyDescent="0.25">
      <c r="A90" t="s">
        <v>219</v>
      </c>
      <c r="B90" s="6">
        <v>45351.922824074078</v>
      </c>
      <c r="C90">
        <v>30</v>
      </c>
      <c r="D90">
        <v>0</v>
      </c>
      <c r="E90" t="s">
        <v>220</v>
      </c>
      <c r="F90">
        <v>0.65</v>
      </c>
      <c r="H90" t="s">
        <v>1716</v>
      </c>
      <c r="I90" t="s">
        <v>1717</v>
      </c>
      <c r="J90">
        <v>0</v>
      </c>
      <c r="K90" t="s">
        <v>1806</v>
      </c>
      <c r="P90" t="s">
        <v>1635</v>
      </c>
    </row>
    <row r="91" spans="1:16" x14ac:dyDescent="0.25">
      <c r="A91" t="s">
        <v>605</v>
      </c>
      <c r="B91" s="6">
        <v>45353.554328703707</v>
      </c>
      <c r="C91">
        <v>30</v>
      </c>
      <c r="D91">
        <v>0</v>
      </c>
      <c r="E91" t="s">
        <v>173</v>
      </c>
      <c r="F91">
        <v>0.65</v>
      </c>
      <c r="H91" t="s">
        <v>1716</v>
      </c>
      <c r="I91" t="s">
        <v>1717</v>
      </c>
      <c r="J91">
        <v>0</v>
      </c>
      <c r="K91" t="s">
        <v>1807</v>
      </c>
      <c r="L91" t="s">
        <v>1636</v>
      </c>
      <c r="M91" t="s">
        <v>1637</v>
      </c>
      <c r="N91" t="s">
        <v>1638</v>
      </c>
      <c r="O91" t="s">
        <v>1639</v>
      </c>
      <c r="P91" t="s">
        <v>1640</v>
      </c>
    </row>
    <row r="92" spans="1:16" x14ac:dyDescent="0.25">
      <c r="A92" t="s">
        <v>606</v>
      </c>
      <c r="B92" s="6">
        <v>45353.660486111112</v>
      </c>
      <c r="C92">
        <v>30</v>
      </c>
      <c r="D92">
        <v>0</v>
      </c>
      <c r="E92" t="s">
        <v>607</v>
      </c>
      <c r="F92">
        <v>0.65</v>
      </c>
      <c r="H92" t="s">
        <v>1716</v>
      </c>
      <c r="I92" t="s">
        <v>1717</v>
      </c>
      <c r="J92">
        <v>0</v>
      </c>
      <c r="K92" t="s">
        <v>1808</v>
      </c>
      <c r="P92" t="s">
        <v>1640</v>
      </c>
    </row>
    <row r="93" spans="1:16" x14ac:dyDescent="0.25">
      <c r="A93" t="s">
        <v>608</v>
      </c>
      <c r="B93" s="6">
        <v>45353.695138888892</v>
      </c>
      <c r="C93">
        <v>30</v>
      </c>
      <c r="D93">
        <v>0</v>
      </c>
      <c r="E93" t="s">
        <v>609</v>
      </c>
      <c r="F93">
        <v>0.65</v>
      </c>
      <c r="H93" t="s">
        <v>1716</v>
      </c>
      <c r="I93" t="s">
        <v>1717</v>
      </c>
      <c r="J93">
        <v>0</v>
      </c>
      <c r="K93" t="s">
        <v>1809</v>
      </c>
      <c r="P93" t="s">
        <v>1640</v>
      </c>
    </row>
    <row r="94" spans="1:16" x14ac:dyDescent="0.25">
      <c r="A94" t="s">
        <v>610</v>
      </c>
      <c r="B94" s="6">
        <v>45354.436793981484</v>
      </c>
      <c r="C94">
        <v>30</v>
      </c>
      <c r="D94">
        <v>0</v>
      </c>
      <c r="E94" t="s">
        <v>611</v>
      </c>
      <c r="F94">
        <v>0.65</v>
      </c>
      <c r="H94" t="s">
        <v>1716</v>
      </c>
      <c r="I94" t="s">
        <v>1717</v>
      </c>
      <c r="J94">
        <v>0</v>
      </c>
      <c r="K94" t="s">
        <v>1810</v>
      </c>
      <c r="P94" t="s">
        <v>1640</v>
      </c>
    </row>
    <row r="95" spans="1:16" x14ac:dyDescent="0.25">
      <c r="A95" t="s">
        <v>612</v>
      </c>
      <c r="B95" s="6">
        <v>45354.551608796297</v>
      </c>
      <c r="C95">
        <v>15</v>
      </c>
      <c r="D95">
        <v>0</v>
      </c>
      <c r="E95" t="s">
        <v>613</v>
      </c>
      <c r="F95">
        <v>0.43</v>
      </c>
      <c r="H95" t="s">
        <v>1716</v>
      </c>
      <c r="I95" t="s">
        <v>1717</v>
      </c>
      <c r="J95">
        <v>0</v>
      </c>
      <c r="K95" t="s">
        <v>1811</v>
      </c>
      <c r="P95" t="s">
        <v>1640</v>
      </c>
    </row>
    <row r="96" spans="1:16" x14ac:dyDescent="0.25">
      <c r="A96" t="s">
        <v>614</v>
      </c>
      <c r="B96" s="6">
        <v>45354.571284722224</v>
      </c>
      <c r="C96">
        <v>30</v>
      </c>
      <c r="D96">
        <v>0</v>
      </c>
      <c r="E96" t="s">
        <v>615</v>
      </c>
      <c r="F96">
        <v>0.65</v>
      </c>
      <c r="H96" t="s">
        <v>1716</v>
      </c>
      <c r="I96" t="s">
        <v>1717</v>
      </c>
      <c r="J96">
        <v>0</v>
      </c>
      <c r="K96" t="s">
        <v>1812</v>
      </c>
      <c r="P96" t="s">
        <v>1640</v>
      </c>
    </row>
    <row r="97" spans="1:16" x14ac:dyDescent="0.25">
      <c r="A97" t="s">
        <v>616</v>
      </c>
      <c r="B97" s="6">
        <v>45354.647291666668</v>
      </c>
      <c r="C97">
        <v>30</v>
      </c>
      <c r="D97">
        <v>0</v>
      </c>
      <c r="E97" t="s">
        <v>617</v>
      </c>
      <c r="F97">
        <v>0.65</v>
      </c>
      <c r="H97" t="s">
        <v>1716</v>
      </c>
      <c r="I97" t="s">
        <v>1717</v>
      </c>
      <c r="J97">
        <v>0</v>
      </c>
      <c r="K97" t="s">
        <v>1813</v>
      </c>
      <c r="P97" t="s">
        <v>1640</v>
      </c>
    </row>
    <row r="98" spans="1:16" x14ac:dyDescent="0.25">
      <c r="A98" t="s">
        <v>618</v>
      </c>
      <c r="B98" s="6">
        <v>45354.697662037041</v>
      </c>
      <c r="C98">
        <v>30</v>
      </c>
      <c r="D98">
        <v>0</v>
      </c>
      <c r="E98" t="s">
        <v>619</v>
      </c>
      <c r="F98">
        <v>0.65</v>
      </c>
      <c r="H98" t="s">
        <v>1716</v>
      </c>
      <c r="I98" t="s">
        <v>1717</v>
      </c>
      <c r="J98">
        <v>0</v>
      </c>
      <c r="K98" t="s">
        <v>1814</v>
      </c>
      <c r="P98" t="s">
        <v>1640</v>
      </c>
    </row>
    <row r="99" spans="1:16" x14ac:dyDescent="0.25">
      <c r="A99" t="s">
        <v>620</v>
      </c>
      <c r="B99" s="6">
        <v>45354.711122685185</v>
      </c>
      <c r="C99">
        <v>30</v>
      </c>
      <c r="D99">
        <v>0</v>
      </c>
      <c r="E99" t="s">
        <v>621</v>
      </c>
      <c r="F99">
        <v>0.65</v>
      </c>
      <c r="H99" t="s">
        <v>1716</v>
      </c>
      <c r="I99" t="s">
        <v>1717</v>
      </c>
      <c r="J99">
        <v>0</v>
      </c>
      <c r="K99" t="s">
        <v>1815</v>
      </c>
      <c r="P99" t="s">
        <v>1640</v>
      </c>
    </row>
    <row r="100" spans="1:16" x14ac:dyDescent="0.25">
      <c r="A100" t="s">
        <v>622</v>
      </c>
      <c r="B100" s="6">
        <v>45355.413495370369</v>
      </c>
      <c r="C100">
        <v>30</v>
      </c>
      <c r="D100">
        <v>0</v>
      </c>
      <c r="E100" t="s">
        <v>623</v>
      </c>
      <c r="F100">
        <v>0.65</v>
      </c>
      <c r="H100" t="s">
        <v>1716</v>
      </c>
      <c r="I100" t="s">
        <v>1717</v>
      </c>
      <c r="J100">
        <v>0</v>
      </c>
      <c r="K100" t="s">
        <v>1816</v>
      </c>
      <c r="P100" t="s">
        <v>1640</v>
      </c>
    </row>
    <row r="101" spans="1:16" x14ac:dyDescent="0.25">
      <c r="A101" t="s">
        <v>624</v>
      </c>
      <c r="B101" s="6">
        <v>45355.536944444444</v>
      </c>
      <c r="C101">
        <v>30</v>
      </c>
      <c r="D101">
        <v>0</v>
      </c>
      <c r="E101" t="s">
        <v>625</v>
      </c>
      <c r="F101">
        <v>0.65</v>
      </c>
      <c r="H101" t="s">
        <v>1716</v>
      </c>
      <c r="I101" t="s">
        <v>1717</v>
      </c>
      <c r="J101">
        <v>0</v>
      </c>
      <c r="K101" t="s">
        <v>1817</v>
      </c>
      <c r="P101" t="s">
        <v>1640</v>
      </c>
    </row>
    <row r="102" spans="1:16" x14ac:dyDescent="0.25">
      <c r="A102" t="s">
        <v>626</v>
      </c>
      <c r="B102" s="6">
        <v>45355.602789351855</v>
      </c>
      <c r="C102">
        <v>30</v>
      </c>
      <c r="D102">
        <v>0</v>
      </c>
      <c r="E102" t="s">
        <v>627</v>
      </c>
      <c r="F102">
        <v>0.65</v>
      </c>
      <c r="H102" t="s">
        <v>1716</v>
      </c>
      <c r="I102" t="s">
        <v>1717</v>
      </c>
      <c r="J102">
        <v>0</v>
      </c>
      <c r="K102" t="s">
        <v>1818</v>
      </c>
      <c r="P102" t="s">
        <v>1640</v>
      </c>
    </row>
    <row r="103" spans="1:16" x14ac:dyDescent="0.25">
      <c r="A103" t="s">
        <v>628</v>
      </c>
      <c r="B103" s="6">
        <v>45355.766041666669</v>
      </c>
      <c r="C103">
        <v>30</v>
      </c>
      <c r="D103">
        <v>0</v>
      </c>
      <c r="E103" t="s">
        <v>629</v>
      </c>
      <c r="F103">
        <v>0.65</v>
      </c>
      <c r="H103" t="s">
        <v>1716</v>
      </c>
      <c r="I103" t="s">
        <v>1717</v>
      </c>
      <c r="J103">
        <v>0</v>
      </c>
      <c r="K103" t="s">
        <v>1819</v>
      </c>
      <c r="P103" t="s">
        <v>1640</v>
      </c>
    </row>
    <row r="104" spans="1:16" x14ac:dyDescent="0.25">
      <c r="A104" t="s">
        <v>630</v>
      </c>
      <c r="B104" s="6">
        <v>45355.771620370368</v>
      </c>
      <c r="C104">
        <v>30</v>
      </c>
      <c r="D104">
        <v>0</v>
      </c>
      <c r="E104" t="s">
        <v>631</v>
      </c>
      <c r="F104">
        <v>0.65</v>
      </c>
      <c r="H104" t="s">
        <v>1716</v>
      </c>
      <c r="I104" t="s">
        <v>1717</v>
      </c>
      <c r="J104">
        <v>0</v>
      </c>
      <c r="K104" t="s">
        <v>1820</v>
      </c>
      <c r="P104" t="s">
        <v>1640</v>
      </c>
    </row>
    <row r="105" spans="1:16" x14ac:dyDescent="0.25">
      <c r="A105" t="s">
        <v>632</v>
      </c>
      <c r="B105" s="6">
        <v>45355.836261574077</v>
      </c>
      <c r="C105">
        <v>30</v>
      </c>
      <c r="D105">
        <v>0</v>
      </c>
      <c r="E105" t="s">
        <v>633</v>
      </c>
      <c r="F105">
        <v>0.65</v>
      </c>
      <c r="H105" t="s">
        <v>1716</v>
      </c>
      <c r="I105" t="s">
        <v>1717</v>
      </c>
      <c r="J105">
        <v>0</v>
      </c>
      <c r="K105" t="s">
        <v>1821</v>
      </c>
      <c r="P105" t="s">
        <v>1640</v>
      </c>
    </row>
    <row r="106" spans="1:16" x14ac:dyDescent="0.25">
      <c r="A106" t="s">
        <v>634</v>
      </c>
      <c r="B106" s="6">
        <v>45355.89644675926</v>
      </c>
      <c r="C106">
        <v>15</v>
      </c>
      <c r="D106">
        <v>0</v>
      </c>
      <c r="E106" t="s">
        <v>635</v>
      </c>
      <c r="F106">
        <v>0.43</v>
      </c>
      <c r="H106" t="s">
        <v>1716</v>
      </c>
      <c r="I106" t="s">
        <v>1717</v>
      </c>
      <c r="J106">
        <v>0</v>
      </c>
      <c r="K106" t="s">
        <v>1822</v>
      </c>
      <c r="P106" t="s">
        <v>1640</v>
      </c>
    </row>
    <row r="107" spans="1:16" x14ac:dyDescent="0.25">
      <c r="A107" t="s">
        <v>636</v>
      </c>
      <c r="B107" s="6">
        <v>45356.395439814813</v>
      </c>
      <c r="C107">
        <v>30</v>
      </c>
      <c r="D107">
        <v>0</v>
      </c>
      <c r="E107" t="s">
        <v>637</v>
      </c>
      <c r="F107">
        <v>0.65</v>
      </c>
      <c r="H107" t="s">
        <v>1716</v>
      </c>
      <c r="I107" t="s">
        <v>1717</v>
      </c>
      <c r="J107">
        <v>0</v>
      </c>
      <c r="K107" t="s">
        <v>1823</v>
      </c>
      <c r="P107" t="s">
        <v>1641</v>
      </c>
    </row>
    <row r="108" spans="1:16" x14ac:dyDescent="0.25">
      <c r="A108" t="s">
        <v>638</v>
      </c>
      <c r="B108" s="6">
        <v>45356.492592592593</v>
      </c>
      <c r="C108">
        <v>30</v>
      </c>
      <c r="D108">
        <v>0</v>
      </c>
      <c r="E108" t="s">
        <v>639</v>
      </c>
      <c r="F108">
        <v>0.65</v>
      </c>
      <c r="H108" t="s">
        <v>1716</v>
      </c>
      <c r="I108" t="s">
        <v>1717</v>
      </c>
      <c r="J108">
        <v>0</v>
      </c>
      <c r="K108" t="s">
        <v>1824</v>
      </c>
      <c r="P108" t="s">
        <v>1641</v>
      </c>
    </row>
    <row r="109" spans="1:16" x14ac:dyDescent="0.25">
      <c r="A109" t="s">
        <v>640</v>
      </c>
      <c r="B109" s="6">
        <v>45356.562094907407</v>
      </c>
      <c r="C109">
        <v>15</v>
      </c>
      <c r="D109">
        <v>0</v>
      </c>
      <c r="E109" t="s">
        <v>641</v>
      </c>
      <c r="F109">
        <v>0.43</v>
      </c>
      <c r="H109" t="s">
        <v>1716</v>
      </c>
      <c r="I109" t="s">
        <v>1717</v>
      </c>
      <c r="J109">
        <v>0</v>
      </c>
      <c r="K109" t="s">
        <v>1825</v>
      </c>
      <c r="P109" t="s">
        <v>1641</v>
      </c>
    </row>
    <row r="110" spans="1:16" x14ac:dyDescent="0.25">
      <c r="A110" t="s">
        <v>642</v>
      </c>
      <c r="B110" s="6">
        <v>45356.656493055554</v>
      </c>
      <c r="C110">
        <v>30</v>
      </c>
      <c r="D110">
        <v>0</v>
      </c>
      <c r="E110" t="s">
        <v>643</v>
      </c>
      <c r="F110">
        <v>0.65</v>
      </c>
      <c r="H110" t="s">
        <v>1716</v>
      </c>
      <c r="I110" t="s">
        <v>1717</v>
      </c>
      <c r="J110">
        <v>0</v>
      </c>
      <c r="K110" t="s">
        <v>1826</v>
      </c>
      <c r="P110" t="s">
        <v>1641</v>
      </c>
    </row>
    <row r="111" spans="1:16" x14ac:dyDescent="0.25">
      <c r="A111" t="s">
        <v>644</v>
      </c>
      <c r="B111" s="6">
        <v>45356.669027777774</v>
      </c>
      <c r="C111">
        <v>15</v>
      </c>
      <c r="D111">
        <v>0</v>
      </c>
      <c r="E111" t="s">
        <v>645</v>
      </c>
      <c r="F111">
        <v>0.43</v>
      </c>
      <c r="H111" t="s">
        <v>1716</v>
      </c>
      <c r="I111" t="s">
        <v>1717</v>
      </c>
      <c r="J111">
        <v>0</v>
      </c>
      <c r="K111" t="s">
        <v>1827</v>
      </c>
      <c r="P111" t="s">
        <v>1641</v>
      </c>
    </row>
    <row r="112" spans="1:16" x14ac:dyDescent="0.25">
      <c r="A112" t="s">
        <v>646</v>
      </c>
      <c r="B112" s="6">
        <v>45356.738275462965</v>
      </c>
      <c r="C112">
        <v>30</v>
      </c>
      <c r="D112">
        <v>0</v>
      </c>
      <c r="E112" t="s">
        <v>647</v>
      </c>
      <c r="F112">
        <v>0.65</v>
      </c>
      <c r="H112" t="s">
        <v>1716</v>
      </c>
      <c r="I112" t="s">
        <v>1717</v>
      </c>
      <c r="J112">
        <v>0</v>
      </c>
      <c r="K112" t="s">
        <v>1828</v>
      </c>
      <c r="P112" t="s">
        <v>1641</v>
      </c>
    </row>
    <row r="113" spans="1:16" x14ac:dyDescent="0.25">
      <c r="A113" t="s">
        <v>648</v>
      </c>
      <c r="B113" s="6">
        <v>45356.951574074075</v>
      </c>
      <c r="C113">
        <v>15</v>
      </c>
      <c r="D113">
        <v>0</v>
      </c>
      <c r="E113" t="s">
        <v>649</v>
      </c>
      <c r="F113">
        <v>0.43</v>
      </c>
      <c r="H113" t="s">
        <v>1716</v>
      </c>
      <c r="I113" t="s">
        <v>1717</v>
      </c>
      <c r="J113">
        <v>0</v>
      </c>
      <c r="K113" t="s">
        <v>1829</v>
      </c>
      <c r="P113" t="s">
        <v>1641</v>
      </c>
    </row>
    <row r="114" spans="1:16" x14ac:dyDescent="0.25">
      <c r="A114" t="s">
        <v>650</v>
      </c>
      <c r="B114" s="6">
        <v>45357.491423611114</v>
      </c>
      <c r="C114">
        <v>30</v>
      </c>
      <c r="D114">
        <v>0</v>
      </c>
      <c r="E114" t="s">
        <v>651</v>
      </c>
      <c r="F114">
        <v>0.65</v>
      </c>
      <c r="H114" t="s">
        <v>1716</v>
      </c>
      <c r="I114" t="s">
        <v>1717</v>
      </c>
      <c r="J114">
        <v>0</v>
      </c>
      <c r="K114" t="s">
        <v>1830</v>
      </c>
      <c r="P114" t="s">
        <v>1642</v>
      </c>
    </row>
    <row r="115" spans="1:16" x14ac:dyDescent="0.25">
      <c r="A115" t="s">
        <v>652</v>
      </c>
      <c r="B115" s="6">
        <v>45357.54991898148</v>
      </c>
      <c r="C115">
        <v>30</v>
      </c>
      <c r="D115">
        <v>0</v>
      </c>
      <c r="E115" t="s">
        <v>653</v>
      </c>
      <c r="F115">
        <v>0.65</v>
      </c>
      <c r="H115" t="s">
        <v>1716</v>
      </c>
      <c r="I115" t="s">
        <v>1717</v>
      </c>
      <c r="J115">
        <v>0</v>
      </c>
      <c r="K115" t="s">
        <v>1831</v>
      </c>
      <c r="P115" t="s">
        <v>1642</v>
      </c>
    </row>
    <row r="116" spans="1:16" x14ac:dyDescent="0.25">
      <c r="A116" t="s">
        <v>654</v>
      </c>
      <c r="B116" s="6">
        <v>45357.595173611109</v>
      </c>
      <c r="C116">
        <v>30</v>
      </c>
      <c r="D116">
        <v>0</v>
      </c>
      <c r="E116" t="s">
        <v>655</v>
      </c>
      <c r="F116">
        <v>0.65</v>
      </c>
      <c r="H116" t="s">
        <v>1716</v>
      </c>
      <c r="I116" t="s">
        <v>1717</v>
      </c>
      <c r="J116">
        <v>0</v>
      </c>
      <c r="K116" t="s">
        <v>1832</v>
      </c>
      <c r="P116" t="s">
        <v>1642</v>
      </c>
    </row>
    <row r="117" spans="1:16" x14ac:dyDescent="0.25">
      <c r="A117" t="s">
        <v>656</v>
      </c>
      <c r="B117" s="6">
        <v>45357.624537037038</v>
      </c>
      <c r="C117">
        <v>15</v>
      </c>
      <c r="D117">
        <v>0</v>
      </c>
      <c r="E117" t="s">
        <v>657</v>
      </c>
      <c r="F117">
        <v>0.43</v>
      </c>
      <c r="H117" t="s">
        <v>1716</v>
      </c>
      <c r="I117" t="s">
        <v>1717</v>
      </c>
      <c r="J117">
        <v>0</v>
      </c>
      <c r="K117" t="s">
        <v>1833</v>
      </c>
      <c r="P117" t="s">
        <v>1642</v>
      </c>
    </row>
    <row r="118" spans="1:16" x14ac:dyDescent="0.25">
      <c r="A118" t="s">
        <v>658</v>
      </c>
      <c r="B118" s="6">
        <v>45357.789548611108</v>
      </c>
      <c r="C118">
        <v>30</v>
      </c>
      <c r="D118">
        <v>0</v>
      </c>
      <c r="E118" t="s">
        <v>659</v>
      </c>
      <c r="F118">
        <v>0.65</v>
      </c>
      <c r="H118" t="s">
        <v>1716</v>
      </c>
      <c r="I118" t="s">
        <v>1717</v>
      </c>
      <c r="J118">
        <v>0</v>
      </c>
      <c r="K118" t="s">
        <v>1834</v>
      </c>
      <c r="P118" t="s">
        <v>1642</v>
      </c>
    </row>
    <row r="119" spans="1:16" x14ac:dyDescent="0.25">
      <c r="A119" t="s">
        <v>660</v>
      </c>
      <c r="B119" s="6">
        <v>45358.391967592594</v>
      </c>
      <c r="C119">
        <v>30</v>
      </c>
      <c r="D119">
        <v>0</v>
      </c>
      <c r="E119" t="s">
        <v>661</v>
      </c>
      <c r="F119">
        <v>0.95</v>
      </c>
      <c r="H119" t="s">
        <v>1716</v>
      </c>
      <c r="I119" t="s">
        <v>1717</v>
      </c>
      <c r="J119">
        <v>0</v>
      </c>
      <c r="K119" t="s">
        <v>1835</v>
      </c>
      <c r="L119" t="s">
        <v>1643</v>
      </c>
      <c r="M119" t="s">
        <v>1644</v>
      </c>
      <c r="N119" t="s">
        <v>1645</v>
      </c>
      <c r="P119" t="s">
        <v>1646</v>
      </c>
    </row>
    <row r="120" spans="1:16" x14ac:dyDescent="0.25">
      <c r="A120" t="s">
        <v>662</v>
      </c>
      <c r="B120" s="6">
        <v>45358.423356481479</v>
      </c>
      <c r="C120">
        <v>15</v>
      </c>
      <c r="D120">
        <v>0</v>
      </c>
      <c r="E120" t="s">
        <v>663</v>
      </c>
      <c r="F120">
        <v>0.43</v>
      </c>
      <c r="H120" t="s">
        <v>1716</v>
      </c>
      <c r="I120" t="s">
        <v>1717</v>
      </c>
      <c r="J120">
        <v>0</v>
      </c>
      <c r="K120" t="s">
        <v>1836</v>
      </c>
      <c r="P120" t="s">
        <v>1646</v>
      </c>
    </row>
    <row r="121" spans="1:16" x14ac:dyDescent="0.25">
      <c r="A121" t="s">
        <v>664</v>
      </c>
      <c r="B121" s="6">
        <v>45358.649907407409</v>
      </c>
      <c r="C121">
        <v>30</v>
      </c>
      <c r="D121">
        <v>0</v>
      </c>
      <c r="E121" t="s">
        <v>665</v>
      </c>
      <c r="F121">
        <v>0.95</v>
      </c>
      <c r="H121" t="s">
        <v>1716</v>
      </c>
      <c r="I121" t="s">
        <v>1717</v>
      </c>
      <c r="J121">
        <v>0</v>
      </c>
      <c r="K121" t="s">
        <v>1837</v>
      </c>
      <c r="L121" t="s">
        <v>1647</v>
      </c>
      <c r="M121" t="s">
        <v>1648</v>
      </c>
      <c r="N121" t="s">
        <v>22</v>
      </c>
      <c r="P121" t="s">
        <v>1646</v>
      </c>
    </row>
    <row r="122" spans="1:16" x14ac:dyDescent="0.25">
      <c r="A122" t="s">
        <v>666</v>
      </c>
      <c r="B122" s="6">
        <v>45358.668877314813</v>
      </c>
      <c r="C122">
        <v>30</v>
      </c>
      <c r="D122">
        <v>0</v>
      </c>
      <c r="E122" t="s">
        <v>667</v>
      </c>
      <c r="F122">
        <v>0.65</v>
      </c>
      <c r="H122" t="s">
        <v>1716</v>
      </c>
      <c r="I122" t="s">
        <v>1717</v>
      </c>
      <c r="J122">
        <v>0</v>
      </c>
      <c r="K122" t="s">
        <v>1838</v>
      </c>
      <c r="P122" t="s">
        <v>1646</v>
      </c>
    </row>
    <row r="123" spans="1:16" x14ac:dyDescent="0.25">
      <c r="A123" t="s">
        <v>668</v>
      </c>
      <c r="B123" s="6">
        <v>45358.675196759257</v>
      </c>
      <c r="C123">
        <v>30</v>
      </c>
      <c r="D123">
        <v>0</v>
      </c>
      <c r="E123" t="s">
        <v>669</v>
      </c>
      <c r="F123">
        <v>0.65</v>
      </c>
      <c r="H123" t="s">
        <v>1716</v>
      </c>
      <c r="I123" t="s">
        <v>1717</v>
      </c>
      <c r="J123">
        <v>0</v>
      </c>
      <c r="K123" t="s">
        <v>1839</v>
      </c>
      <c r="P123" t="s">
        <v>1646</v>
      </c>
    </row>
    <row r="124" spans="1:16" x14ac:dyDescent="0.25">
      <c r="A124" t="s">
        <v>670</v>
      </c>
      <c r="B124" s="6">
        <v>45358.6877662037</v>
      </c>
      <c r="C124">
        <v>30</v>
      </c>
      <c r="D124">
        <v>0</v>
      </c>
      <c r="E124" t="s">
        <v>671</v>
      </c>
      <c r="F124">
        <v>0.65</v>
      </c>
      <c r="H124" t="s">
        <v>1716</v>
      </c>
      <c r="I124" t="s">
        <v>1717</v>
      </c>
      <c r="J124">
        <v>0</v>
      </c>
      <c r="K124" t="s">
        <v>1840</v>
      </c>
      <c r="P124" t="s">
        <v>1646</v>
      </c>
    </row>
    <row r="125" spans="1:16" x14ac:dyDescent="0.25">
      <c r="A125" t="s">
        <v>672</v>
      </c>
      <c r="B125" s="6">
        <v>45358.766550925924</v>
      </c>
      <c r="C125">
        <v>30</v>
      </c>
      <c r="D125">
        <v>0</v>
      </c>
      <c r="E125" t="s">
        <v>673</v>
      </c>
      <c r="F125">
        <v>0.65</v>
      </c>
      <c r="H125" t="s">
        <v>1716</v>
      </c>
      <c r="I125" t="s">
        <v>1717</v>
      </c>
      <c r="J125">
        <v>0</v>
      </c>
      <c r="K125" t="s">
        <v>1841</v>
      </c>
      <c r="P125" t="s">
        <v>1646</v>
      </c>
    </row>
    <row r="126" spans="1:16" x14ac:dyDescent="0.25">
      <c r="A126" t="s">
        <v>674</v>
      </c>
      <c r="B126" s="6">
        <v>45358.849456018521</v>
      </c>
      <c r="C126">
        <v>15</v>
      </c>
      <c r="D126">
        <v>0</v>
      </c>
      <c r="E126" t="s">
        <v>675</v>
      </c>
      <c r="F126">
        <v>0.43</v>
      </c>
      <c r="H126" t="s">
        <v>1716</v>
      </c>
      <c r="I126" t="s">
        <v>1717</v>
      </c>
      <c r="J126">
        <v>0</v>
      </c>
      <c r="K126" t="s">
        <v>1842</v>
      </c>
      <c r="P126" t="s">
        <v>1646</v>
      </c>
    </row>
    <row r="127" spans="1:16" x14ac:dyDescent="0.25">
      <c r="A127" t="s">
        <v>676</v>
      </c>
      <c r="B127" s="6">
        <v>45359.45815972222</v>
      </c>
      <c r="C127">
        <v>30</v>
      </c>
      <c r="D127">
        <v>0</v>
      </c>
      <c r="E127" t="s">
        <v>677</v>
      </c>
      <c r="F127">
        <v>0.65</v>
      </c>
      <c r="H127" t="s">
        <v>1716</v>
      </c>
      <c r="I127" t="s">
        <v>1717</v>
      </c>
      <c r="J127">
        <v>0</v>
      </c>
      <c r="K127" t="s">
        <v>1843</v>
      </c>
      <c r="P127" t="s">
        <v>1649</v>
      </c>
    </row>
    <row r="128" spans="1:16" x14ac:dyDescent="0.25">
      <c r="A128" t="s">
        <v>678</v>
      </c>
      <c r="B128" s="6">
        <v>45359.465416666666</v>
      </c>
      <c r="C128">
        <v>30</v>
      </c>
      <c r="D128">
        <v>0</v>
      </c>
      <c r="E128" t="s">
        <v>679</v>
      </c>
      <c r="F128">
        <v>0.65</v>
      </c>
      <c r="H128" t="s">
        <v>1716</v>
      </c>
      <c r="I128" t="s">
        <v>1717</v>
      </c>
      <c r="J128">
        <v>0</v>
      </c>
      <c r="K128" t="s">
        <v>1844</v>
      </c>
      <c r="P128" t="s">
        <v>1649</v>
      </c>
    </row>
    <row r="129" spans="1:16" x14ac:dyDescent="0.25">
      <c r="A129" t="s">
        <v>680</v>
      </c>
      <c r="B129" s="6">
        <v>45359.482222222221</v>
      </c>
      <c r="C129">
        <v>30</v>
      </c>
      <c r="D129">
        <v>0</v>
      </c>
      <c r="E129" t="s">
        <v>681</v>
      </c>
      <c r="F129">
        <v>0.65</v>
      </c>
      <c r="H129" t="s">
        <v>1716</v>
      </c>
      <c r="I129" t="s">
        <v>1717</v>
      </c>
      <c r="J129">
        <v>0</v>
      </c>
      <c r="K129" t="s">
        <v>1845</v>
      </c>
      <c r="P129" t="s">
        <v>1649</v>
      </c>
    </row>
    <row r="130" spans="1:16" x14ac:dyDescent="0.25">
      <c r="A130" t="s">
        <v>682</v>
      </c>
      <c r="B130" s="6">
        <v>45359.514328703706</v>
      </c>
      <c r="C130">
        <v>30</v>
      </c>
      <c r="D130">
        <v>0</v>
      </c>
      <c r="E130" t="s">
        <v>683</v>
      </c>
      <c r="F130">
        <v>0.65</v>
      </c>
      <c r="H130" t="s">
        <v>1716</v>
      </c>
      <c r="I130" t="s">
        <v>1717</v>
      </c>
      <c r="J130">
        <v>0</v>
      </c>
      <c r="K130" t="s">
        <v>1846</v>
      </c>
      <c r="P130" t="s">
        <v>1649</v>
      </c>
    </row>
    <row r="131" spans="1:16" x14ac:dyDescent="0.25">
      <c r="A131" t="s">
        <v>684</v>
      </c>
      <c r="B131" s="6">
        <v>45359.521527777775</v>
      </c>
      <c r="C131">
        <v>30</v>
      </c>
      <c r="D131">
        <v>0</v>
      </c>
      <c r="E131" t="s">
        <v>685</v>
      </c>
      <c r="F131">
        <v>0.65</v>
      </c>
      <c r="H131" t="s">
        <v>1716</v>
      </c>
      <c r="I131" t="s">
        <v>1717</v>
      </c>
      <c r="J131">
        <v>0</v>
      </c>
      <c r="K131" t="s">
        <v>1847</v>
      </c>
      <c r="P131" t="s">
        <v>1649</v>
      </c>
    </row>
    <row r="132" spans="1:16" x14ac:dyDescent="0.25">
      <c r="A132" t="s">
        <v>686</v>
      </c>
      <c r="B132" s="6">
        <v>45359.722546296296</v>
      </c>
      <c r="C132">
        <v>30</v>
      </c>
      <c r="D132">
        <v>0</v>
      </c>
      <c r="E132" t="s">
        <v>687</v>
      </c>
      <c r="F132">
        <v>0.65</v>
      </c>
      <c r="H132" t="s">
        <v>1716</v>
      </c>
      <c r="I132" t="s">
        <v>1717</v>
      </c>
      <c r="J132">
        <v>0</v>
      </c>
      <c r="K132" t="s">
        <v>1848</v>
      </c>
      <c r="P132" t="s">
        <v>1649</v>
      </c>
    </row>
    <row r="133" spans="1:16" x14ac:dyDescent="0.25">
      <c r="A133" t="s">
        <v>688</v>
      </c>
      <c r="B133" s="6">
        <v>45359.828877314816</v>
      </c>
      <c r="C133">
        <v>30</v>
      </c>
      <c r="D133">
        <v>0</v>
      </c>
      <c r="E133" t="s">
        <v>689</v>
      </c>
      <c r="F133">
        <v>0.65</v>
      </c>
      <c r="H133" t="s">
        <v>1716</v>
      </c>
      <c r="I133" t="s">
        <v>1717</v>
      </c>
      <c r="J133">
        <v>0</v>
      </c>
      <c r="K133" t="s">
        <v>1849</v>
      </c>
      <c r="P133" t="s">
        <v>1649</v>
      </c>
    </row>
    <row r="134" spans="1:16" x14ac:dyDescent="0.25">
      <c r="A134" t="s">
        <v>690</v>
      </c>
      <c r="B134" s="6">
        <v>45360.388935185183</v>
      </c>
      <c r="C134">
        <v>30</v>
      </c>
      <c r="D134">
        <v>0</v>
      </c>
      <c r="E134" t="s">
        <v>691</v>
      </c>
      <c r="F134">
        <v>0.65</v>
      </c>
      <c r="H134" t="s">
        <v>1716</v>
      </c>
      <c r="I134" t="s">
        <v>1717</v>
      </c>
      <c r="J134">
        <v>0</v>
      </c>
      <c r="K134" t="s">
        <v>1850</v>
      </c>
      <c r="P134" t="s">
        <v>1650</v>
      </c>
    </row>
    <row r="135" spans="1:16" x14ac:dyDescent="0.25">
      <c r="A135" t="s">
        <v>692</v>
      </c>
      <c r="B135" s="6">
        <v>45360.486921296295</v>
      </c>
      <c r="C135">
        <v>30</v>
      </c>
      <c r="D135">
        <v>0</v>
      </c>
      <c r="E135" t="s">
        <v>693</v>
      </c>
      <c r="F135">
        <v>0.65</v>
      </c>
      <c r="H135" t="s">
        <v>1716</v>
      </c>
      <c r="I135" t="s">
        <v>1717</v>
      </c>
      <c r="J135">
        <v>0</v>
      </c>
      <c r="K135" t="s">
        <v>1851</v>
      </c>
      <c r="P135" t="s">
        <v>1650</v>
      </c>
    </row>
    <row r="136" spans="1:16" x14ac:dyDescent="0.25">
      <c r="A136" t="s">
        <v>694</v>
      </c>
      <c r="B136" s="6">
        <v>45360.829016203701</v>
      </c>
      <c r="C136">
        <v>30</v>
      </c>
      <c r="D136">
        <v>0</v>
      </c>
      <c r="E136" t="s">
        <v>695</v>
      </c>
      <c r="F136">
        <v>0.65</v>
      </c>
      <c r="H136" t="s">
        <v>1716</v>
      </c>
      <c r="I136" t="s">
        <v>1717</v>
      </c>
      <c r="J136">
        <v>0</v>
      </c>
      <c r="K136" t="s">
        <v>1852</v>
      </c>
      <c r="P136" t="s">
        <v>1650</v>
      </c>
    </row>
    <row r="137" spans="1:16" x14ac:dyDescent="0.25">
      <c r="A137" t="s">
        <v>696</v>
      </c>
      <c r="B137" s="6">
        <v>45360.8671412037</v>
      </c>
      <c r="C137">
        <v>30</v>
      </c>
      <c r="D137">
        <v>0</v>
      </c>
      <c r="E137" t="s">
        <v>697</v>
      </c>
      <c r="F137">
        <v>0.65</v>
      </c>
      <c r="H137" t="s">
        <v>1716</v>
      </c>
      <c r="I137" t="s">
        <v>1717</v>
      </c>
      <c r="J137">
        <v>0</v>
      </c>
      <c r="K137" t="s">
        <v>1853</v>
      </c>
      <c r="P137" t="s">
        <v>1650</v>
      </c>
    </row>
    <row r="138" spans="1:16" x14ac:dyDescent="0.25">
      <c r="A138" t="s">
        <v>698</v>
      </c>
      <c r="B138" s="6">
        <v>45361.461006944446</v>
      </c>
      <c r="C138">
        <v>15</v>
      </c>
      <c r="D138">
        <v>0</v>
      </c>
      <c r="E138" t="s">
        <v>699</v>
      </c>
      <c r="F138">
        <v>0.43</v>
      </c>
      <c r="H138" t="s">
        <v>1716</v>
      </c>
      <c r="I138" t="s">
        <v>1717</v>
      </c>
      <c r="J138">
        <v>0</v>
      </c>
      <c r="K138" t="s">
        <v>1854</v>
      </c>
      <c r="P138" t="s">
        <v>1650</v>
      </c>
    </row>
    <row r="139" spans="1:16" x14ac:dyDescent="0.25">
      <c r="A139" t="s">
        <v>700</v>
      </c>
      <c r="B139" s="6">
        <v>45361.481874999998</v>
      </c>
      <c r="C139">
        <v>30</v>
      </c>
      <c r="D139">
        <v>0</v>
      </c>
      <c r="E139" t="s">
        <v>701</v>
      </c>
      <c r="F139">
        <v>0.65</v>
      </c>
      <c r="H139" t="s">
        <v>1716</v>
      </c>
      <c r="I139" t="s">
        <v>1717</v>
      </c>
      <c r="J139">
        <v>0</v>
      </c>
      <c r="K139" t="s">
        <v>1855</v>
      </c>
      <c r="P139" t="s">
        <v>1650</v>
      </c>
    </row>
    <row r="140" spans="1:16" x14ac:dyDescent="0.25">
      <c r="A140" t="s">
        <v>702</v>
      </c>
      <c r="B140" s="6">
        <v>45361.516481481478</v>
      </c>
      <c r="C140">
        <v>15</v>
      </c>
      <c r="D140">
        <v>0</v>
      </c>
      <c r="E140" t="s">
        <v>703</v>
      </c>
      <c r="F140">
        <v>0.43</v>
      </c>
      <c r="H140" t="s">
        <v>1716</v>
      </c>
      <c r="I140" t="s">
        <v>1717</v>
      </c>
      <c r="J140">
        <v>0</v>
      </c>
      <c r="K140" t="s">
        <v>1856</v>
      </c>
      <c r="P140" t="s">
        <v>1650</v>
      </c>
    </row>
    <row r="141" spans="1:16" x14ac:dyDescent="0.25">
      <c r="A141" t="s">
        <v>704</v>
      </c>
      <c r="B141" s="6">
        <v>45361.588796296295</v>
      </c>
      <c r="C141">
        <v>15</v>
      </c>
      <c r="D141">
        <v>0</v>
      </c>
      <c r="E141" t="s">
        <v>705</v>
      </c>
      <c r="F141">
        <v>0.43</v>
      </c>
      <c r="H141" t="s">
        <v>1716</v>
      </c>
      <c r="I141" t="s">
        <v>1717</v>
      </c>
      <c r="J141">
        <v>0</v>
      </c>
      <c r="K141" t="s">
        <v>1857</v>
      </c>
      <c r="P141" t="s">
        <v>1650</v>
      </c>
    </row>
    <row r="142" spans="1:16" x14ac:dyDescent="0.25">
      <c r="A142" t="s">
        <v>706</v>
      </c>
      <c r="B142" s="6">
        <v>45361.631527777776</v>
      </c>
      <c r="C142">
        <v>30</v>
      </c>
      <c r="D142">
        <v>0</v>
      </c>
      <c r="E142" t="s">
        <v>707</v>
      </c>
      <c r="F142">
        <v>0.65</v>
      </c>
      <c r="H142" t="s">
        <v>1716</v>
      </c>
      <c r="I142" t="s">
        <v>1717</v>
      </c>
      <c r="J142">
        <v>0</v>
      </c>
      <c r="K142" t="s">
        <v>1858</v>
      </c>
      <c r="P142" t="s">
        <v>1650</v>
      </c>
    </row>
    <row r="143" spans="1:16" x14ac:dyDescent="0.25">
      <c r="A143" t="s">
        <v>708</v>
      </c>
      <c r="B143" s="6">
        <v>45361.792662037034</v>
      </c>
      <c r="C143">
        <v>30</v>
      </c>
      <c r="D143">
        <v>0</v>
      </c>
      <c r="E143" t="s">
        <v>709</v>
      </c>
      <c r="F143">
        <v>0.65</v>
      </c>
      <c r="H143" t="s">
        <v>1716</v>
      </c>
      <c r="I143" t="s">
        <v>1717</v>
      </c>
      <c r="J143">
        <v>0</v>
      </c>
      <c r="K143" t="s">
        <v>1859</v>
      </c>
      <c r="P143" t="s">
        <v>1650</v>
      </c>
    </row>
    <row r="144" spans="1:16" x14ac:dyDescent="0.25">
      <c r="A144" t="s">
        <v>710</v>
      </c>
      <c r="B144" s="6">
        <v>45362.394108796296</v>
      </c>
      <c r="C144">
        <v>30</v>
      </c>
      <c r="D144">
        <v>0</v>
      </c>
      <c r="E144" t="s">
        <v>711</v>
      </c>
      <c r="F144">
        <v>0.77</v>
      </c>
      <c r="H144" t="s">
        <v>1716</v>
      </c>
      <c r="I144" t="s">
        <v>1717</v>
      </c>
      <c r="J144">
        <v>0</v>
      </c>
      <c r="K144" t="s">
        <v>1860</v>
      </c>
      <c r="P144" t="s">
        <v>1650</v>
      </c>
    </row>
    <row r="145" spans="1:16" x14ac:dyDescent="0.25">
      <c r="A145" t="s">
        <v>712</v>
      </c>
      <c r="B145" s="6">
        <v>45362.497928240744</v>
      </c>
      <c r="C145">
        <v>30</v>
      </c>
      <c r="D145">
        <v>0</v>
      </c>
      <c r="E145" t="s">
        <v>713</v>
      </c>
      <c r="F145">
        <v>0.65</v>
      </c>
      <c r="H145" t="s">
        <v>1716</v>
      </c>
      <c r="I145" t="s">
        <v>1717</v>
      </c>
      <c r="J145">
        <v>0</v>
      </c>
      <c r="K145" t="s">
        <v>1861</v>
      </c>
      <c r="P145" t="s">
        <v>1650</v>
      </c>
    </row>
    <row r="146" spans="1:16" x14ac:dyDescent="0.25">
      <c r="A146" t="s">
        <v>714</v>
      </c>
      <c r="B146" s="6">
        <v>45362.499212962961</v>
      </c>
      <c r="C146">
        <v>30</v>
      </c>
      <c r="D146">
        <v>0</v>
      </c>
      <c r="E146" t="s">
        <v>715</v>
      </c>
      <c r="F146">
        <v>0.65</v>
      </c>
      <c r="H146" t="s">
        <v>1716</v>
      </c>
      <c r="I146" t="s">
        <v>1717</v>
      </c>
      <c r="J146">
        <v>0</v>
      </c>
      <c r="K146" t="s">
        <v>1862</v>
      </c>
      <c r="P146" t="s">
        <v>1650</v>
      </c>
    </row>
    <row r="147" spans="1:16" x14ac:dyDescent="0.25">
      <c r="A147" t="s">
        <v>716</v>
      </c>
      <c r="B147" s="6">
        <v>45362.617743055554</v>
      </c>
      <c r="C147">
        <v>30</v>
      </c>
      <c r="D147">
        <v>0</v>
      </c>
      <c r="E147" t="s">
        <v>717</v>
      </c>
      <c r="F147">
        <v>0.65</v>
      </c>
      <c r="H147" t="s">
        <v>1716</v>
      </c>
      <c r="I147" t="s">
        <v>1717</v>
      </c>
      <c r="J147">
        <v>0</v>
      </c>
      <c r="K147" t="s">
        <v>1863</v>
      </c>
      <c r="P147" t="s">
        <v>1650</v>
      </c>
    </row>
    <row r="148" spans="1:16" x14ac:dyDescent="0.25">
      <c r="A148" t="s">
        <v>718</v>
      </c>
      <c r="B148" s="6">
        <v>45362.640949074077</v>
      </c>
      <c r="C148">
        <v>30</v>
      </c>
      <c r="D148">
        <v>0</v>
      </c>
      <c r="E148" t="s">
        <v>719</v>
      </c>
      <c r="F148">
        <v>0.65</v>
      </c>
      <c r="H148" t="s">
        <v>1716</v>
      </c>
      <c r="I148" t="s">
        <v>1717</v>
      </c>
      <c r="J148">
        <v>0</v>
      </c>
      <c r="K148" t="s">
        <v>1864</v>
      </c>
      <c r="P148" t="s">
        <v>1650</v>
      </c>
    </row>
    <row r="149" spans="1:16" x14ac:dyDescent="0.25">
      <c r="A149" t="s">
        <v>720</v>
      </c>
      <c r="B149" s="6">
        <v>45362.644050925926</v>
      </c>
      <c r="C149">
        <v>30</v>
      </c>
      <c r="D149">
        <v>0</v>
      </c>
      <c r="E149" t="s">
        <v>721</v>
      </c>
      <c r="F149">
        <v>0.65</v>
      </c>
      <c r="H149" t="s">
        <v>1716</v>
      </c>
      <c r="I149" t="s">
        <v>1717</v>
      </c>
      <c r="J149">
        <v>0</v>
      </c>
      <c r="K149" t="s">
        <v>1865</v>
      </c>
      <c r="P149" t="s">
        <v>1650</v>
      </c>
    </row>
    <row r="150" spans="1:16" x14ac:dyDescent="0.25">
      <c r="A150" t="s">
        <v>722</v>
      </c>
      <c r="B150" s="6">
        <v>45362.789652777778</v>
      </c>
      <c r="C150">
        <v>15</v>
      </c>
      <c r="D150">
        <v>0</v>
      </c>
      <c r="E150" t="s">
        <v>723</v>
      </c>
      <c r="F150">
        <v>0.43</v>
      </c>
      <c r="H150" t="s">
        <v>1716</v>
      </c>
      <c r="I150" t="s">
        <v>1717</v>
      </c>
      <c r="J150">
        <v>0</v>
      </c>
      <c r="K150" t="s">
        <v>1866</v>
      </c>
      <c r="P150" t="s">
        <v>1650</v>
      </c>
    </row>
    <row r="151" spans="1:16" x14ac:dyDescent="0.25">
      <c r="A151" t="s">
        <v>724</v>
      </c>
      <c r="B151" s="6">
        <v>45362.802557870367</v>
      </c>
      <c r="C151">
        <v>15</v>
      </c>
      <c r="D151">
        <v>0</v>
      </c>
      <c r="E151" t="s">
        <v>725</v>
      </c>
      <c r="F151">
        <v>0.43</v>
      </c>
      <c r="H151" t="s">
        <v>1716</v>
      </c>
      <c r="I151" t="s">
        <v>1717</v>
      </c>
      <c r="J151">
        <v>0</v>
      </c>
      <c r="K151" t="s">
        <v>1867</v>
      </c>
      <c r="P151" t="s">
        <v>1650</v>
      </c>
    </row>
    <row r="152" spans="1:16" x14ac:dyDescent="0.25">
      <c r="A152" t="s">
        <v>726</v>
      </c>
      <c r="B152" s="6">
        <v>45362.899085648147</v>
      </c>
      <c r="C152">
        <v>30</v>
      </c>
      <c r="D152">
        <v>0</v>
      </c>
      <c r="E152" t="s">
        <v>727</v>
      </c>
      <c r="F152">
        <v>0.65</v>
      </c>
      <c r="H152" t="s">
        <v>1716</v>
      </c>
      <c r="I152" t="s">
        <v>1717</v>
      </c>
      <c r="J152">
        <v>0</v>
      </c>
      <c r="K152" t="s">
        <v>1868</v>
      </c>
      <c r="P152" t="s">
        <v>1650</v>
      </c>
    </row>
    <row r="153" spans="1:16" x14ac:dyDescent="0.25">
      <c r="A153" t="s">
        <v>728</v>
      </c>
      <c r="B153" s="6">
        <v>45362.904942129629</v>
      </c>
      <c r="C153">
        <v>30</v>
      </c>
      <c r="D153">
        <v>0</v>
      </c>
      <c r="E153" t="s">
        <v>729</v>
      </c>
      <c r="F153">
        <v>0.65</v>
      </c>
      <c r="H153" t="s">
        <v>1716</v>
      </c>
      <c r="I153" t="s">
        <v>1717</v>
      </c>
      <c r="J153">
        <v>0</v>
      </c>
      <c r="K153" t="s">
        <v>1869</v>
      </c>
      <c r="P153" t="s">
        <v>1650</v>
      </c>
    </row>
    <row r="154" spans="1:16" x14ac:dyDescent="0.25">
      <c r="A154" t="s">
        <v>730</v>
      </c>
      <c r="B154" s="6">
        <v>45362.957152777781</v>
      </c>
      <c r="C154">
        <v>15</v>
      </c>
      <c r="D154">
        <v>0</v>
      </c>
      <c r="E154" t="s">
        <v>731</v>
      </c>
      <c r="F154">
        <v>0.43</v>
      </c>
      <c r="H154" t="s">
        <v>1716</v>
      </c>
      <c r="I154" t="s">
        <v>1717</v>
      </c>
      <c r="J154">
        <v>0</v>
      </c>
      <c r="K154" t="s">
        <v>1870</v>
      </c>
      <c r="P154" t="s">
        <v>1650</v>
      </c>
    </row>
    <row r="155" spans="1:16" x14ac:dyDescent="0.25">
      <c r="A155" t="s">
        <v>732</v>
      </c>
      <c r="B155" s="6">
        <v>45363.44835648148</v>
      </c>
      <c r="C155">
        <v>15</v>
      </c>
      <c r="D155">
        <v>0</v>
      </c>
      <c r="E155" t="s">
        <v>733</v>
      </c>
      <c r="F155">
        <v>0.43</v>
      </c>
      <c r="H155" t="s">
        <v>1716</v>
      </c>
      <c r="I155" t="s">
        <v>1717</v>
      </c>
      <c r="J155">
        <v>0</v>
      </c>
      <c r="K155" t="s">
        <v>1871</v>
      </c>
      <c r="P155" t="s">
        <v>1651</v>
      </c>
    </row>
    <row r="156" spans="1:16" x14ac:dyDescent="0.25">
      <c r="A156" t="s">
        <v>734</v>
      </c>
      <c r="B156" s="6">
        <v>45363.476909722223</v>
      </c>
      <c r="C156">
        <v>15</v>
      </c>
      <c r="D156">
        <v>0</v>
      </c>
      <c r="E156" t="s">
        <v>735</v>
      </c>
      <c r="F156">
        <v>0.43</v>
      </c>
      <c r="H156" t="s">
        <v>1716</v>
      </c>
      <c r="I156" t="s">
        <v>1717</v>
      </c>
      <c r="J156">
        <v>0</v>
      </c>
      <c r="K156" t="s">
        <v>1872</v>
      </c>
      <c r="P156" t="s">
        <v>1651</v>
      </c>
    </row>
    <row r="157" spans="1:16" x14ac:dyDescent="0.25">
      <c r="A157" t="s">
        <v>736</v>
      </c>
      <c r="B157" s="6">
        <v>45363.580358796295</v>
      </c>
      <c r="C157">
        <v>30</v>
      </c>
      <c r="D157">
        <v>0</v>
      </c>
      <c r="E157" t="s">
        <v>737</v>
      </c>
      <c r="F157">
        <v>0.65</v>
      </c>
      <c r="H157" t="s">
        <v>1716</v>
      </c>
      <c r="I157" t="s">
        <v>1717</v>
      </c>
      <c r="J157">
        <v>0</v>
      </c>
      <c r="K157" t="s">
        <v>1873</v>
      </c>
      <c r="P157" t="s">
        <v>1651</v>
      </c>
    </row>
    <row r="158" spans="1:16" x14ac:dyDescent="0.25">
      <c r="A158" t="s">
        <v>738</v>
      </c>
      <c r="B158" s="6">
        <v>45363.634293981479</v>
      </c>
      <c r="C158">
        <v>15</v>
      </c>
      <c r="D158">
        <v>0</v>
      </c>
      <c r="E158" t="s">
        <v>739</v>
      </c>
      <c r="F158">
        <v>0.49</v>
      </c>
      <c r="H158" t="s">
        <v>1716</v>
      </c>
      <c r="I158" t="s">
        <v>1717</v>
      </c>
      <c r="J158">
        <v>0</v>
      </c>
      <c r="K158" t="s">
        <v>1874</v>
      </c>
      <c r="P158" t="s">
        <v>1651</v>
      </c>
    </row>
    <row r="159" spans="1:16" x14ac:dyDescent="0.25">
      <c r="A159" t="s">
        <v>740</v>
      </c>
      <c r="B159" s="6">
        <v>45363.66065972222</v>
      </c>
      <c r="C159">
        <v>30</v>
      </c>
      <c r="D159">
        <v>0</v>
      </c>
      <c r="E159" t="s">
        <v>741</v>
      </c>
      <c r="F159">
        <v>0.65</v>
      </c>
      <c r="H159" t="s">
        <v>1716</v>
      </c>
      <c r="I159" t="s">
        <v>1717</v>
      </c>
      <c r="J159">
        <v>0</v>
      </c>
      <c r="K159" t="s">
        <v>1875</v>
      </c>
      <c r="P159" t="s">
        <v>1651</v>
      </c>
    </row>
    <row r="160" spans="1:16" x14ac:dyDescent="0.25">
      <c r="A160" t="s">
        <v>742</v>
      </c>
      <c r="B160" s="6">
        <v>45363.685185185182</v>
      </c>
      <c r="C160">
        <v>30</v>
      </c>
      <c r="D160">
        <v>0</v>
      </c>
      <c r="E160" t="s">
        <v>743</v>
      </c>
      <c r="F160">
        <v>0.65</v>
      </c>
      <c r="H160" t="s">
        <v>1716</v>
      </c>
      <c r="I160" t="s">
        <v>1717</v>
      </c>
      <c r="J160">
        <v>0</v>
      </c>
      <c r="K160" t="s">
        <v>1876</v>
      </c>
      <c r="P160" t="s">
        <v>1651</v>
      </c>
    </row>
    <row r="161" spans="1:16" x14ac:dyDescent="0.25">
      <c r="A161" t="s">
        <v>744</v>
      </c>
      <c r="B161" s="6">
        <v>45363.699791666666</v>
      </c>
      <c r="C161">
        <v>15</v>
      </c>
      <c r="D161">
        <v>0</v>
      </c>
      <c r="E161" t="s">
        <v>745</v>
      </c>
      <c r="F161">
        <v>0.49</v>
      </c>
      <c r="H161" t="s">
        <v>1716</v>
      </c>
      <c r="I161" t="s">
        <v>1717</v>
      </c>
      <c r="J161">
        <v>0</v>
      </c>
      <c r="K161" t="s">
        <v>1877</v>
      </c>
      <c r="P161" t="s">
        <v>1651</v>
      </c>
    </row>
    <row r="162" spans="1:16" x14ac:dyDescent="0.25">
      <c r="A162" t="s">
        <v>746</v>
      </c>
      <c r="B162" s="6">
        <v>45363.71707175926</v>
      </c>
      <c r="C162">
        <v>15</v>
      </c>
      <c r="D162">
        <v>0</v>
      </c>
      <c r="E162" t="s">
        <v>747</v>
      </c>
      <c r="F162">
        <v>0.43</v>
      </c>
      <c r="H162" t="s">
        <v>1716</v>
      </c>
      <c r="I162" t="s">
        <v>1717</v>
      </c>
      <c r="J162">
        <v>0</v>
      </c>
      <c r="K162" t="s">
        <v>1878</v>
      </c>
      <c r="P162" t="s">
        <v>1651</v>
      </c>
    </row>
    <row r="163" spans="1:16" x14ac:dyDescent="0.25">
      <c r="A163" t="s">
        <v>748</v>
      </c>
      <c r="B163" s="6">
        <v>45363.727210648147</v>
      </c>
      <c r="C163">
        <v>15</v>
      </c>
      <c r="D163">
        <v>0</v>
      </c>
      <c r="E163" t="s">
        <v>749</v>
      </c>
      <c r="F163">
        <v>0.43</v>
      </c>
      <c r="H163" t="s">
        <v>1716</v>
      </c>
      <c r="I163" t="s">
        <v>1717</v>
      </c>
      <c r="J163">
        <v>0</v>
      </c>
      <c r="K163" t="s">
        <v>1879</v>
      </c>
      <c r="P163" t="s">
        <v>1651</v>
      </c>
    </row>
    <row r="164" spans="1:16" x14ac:dyDescent="0.25">
      <c r="A164" t="s">
        <v>750</v>
      </c>
      <c r="B164" s="6">
        <v>45363.746122685188</v>
      </c>
      <c r="C164">
        <v>30</v>
      </c>
      <c r="D164">
        <v>0</v>
      </c>
      <c r="E164" t="s">
        <v>751</v>
      </c>
      <c r="F164">
        <v>0.56000000000000005</v>
      </c>
      <c r="H164" t="s">
        <v>1716</v>
      </c>
      <c r="I164" t="s">
        <v>1717</v>
      </c>
      <c r="J164">
        <v>0</v>
      </c>
      <c r="K164" t="s">
        <v>1880</v>
      </c>
      <c r="P164" t="s">
        <v>1651</v>
      </c>
    </row>
    <row r="165" spans="1:16" x14ac:dyDescent="0.25">
      <c r="A165" t="s">
        <v>752</v>
      </c>
      <c r="B165" s="6">
        <v>45363.808229166665</v>
      </c>
      <c r="C165">
        <v>30</v>
      </c>
      <c r="D165">
        <v>0</v>
      </c>
      <c r="E165" t="s">
        <v>753</v>
      </c>
      <c r="F165">
        <v>0.65</v>
      </c>
      <c r="H165" t="s">
        <v>1716</v>
      </c>
      <c r="I165" t="s">
        <v>1717</v>
      </c>
      <c r="J165">
        <v>0</v>
      </c>
      <c r="K165" t="s">
        <v>1881</v>
      </c>
      <c r="P165" t="s">
        <v>1651</v>
      </c>
    </row>
    <row r="166" spans="1:16" x14ac:dyDescent="0.25">
      <c r="A166" t="s">
        <v>754</v>
      </c>
      <c r="B166" s="6">
        <v>45363.907280092593</v>
      </c>
      <c r="C166">
        <v>30</v>
      </c>
      <c r="D166">
        <v>0</v>
      </c>
      <c r="E166" t="s">
        <v>755</v>
      </c>
      <c r="F166">
        <v>0.65</v>
      </c>
      <c r="H166" t="s">
        <v>1716</v>
      </c>
      <c r="I166" t="s">
        <v>1717</v>
      </c>
      <c r="J166">
        <v>0</v>
      </c>
      <c r="K166" t="s">
        <v>1882</v>
      </c>
      <c r="P166" t="s">
        <v>1651</v>
      </c>
    </row>
    <row r="167" spans="1:16" x14ac:dyDescent="0.25">
      <c r="A167" t="s">
        <v>756</v>
      </c>
      <c r="B167" s="6">
        <v>45363.908622685187</v>
      </c>
      <c r="C167">
        <v>15</v>
      </c>
      <c r="D167">
        <v>0</v>
      </c>
      <c r="E167" t="s">
        <v>757</v>
      </c>
      <c r="F167">
        <v>0.43</v>
      </c>
      <c r="H167" t="s">
        <v>1716</v>
      </c>
      <c r="I167" t="s">
        <v>1717</v>
      </c>
      <c r="J167">
        <v>0</v>
      </c>
      <c r="K167" t="s">
        <v>1883</v>
      </c>
      <c r="P167" t="s">
        <v>1651</v>
      </c>
    </row>
    <row r="168" spans="1:16" x14ac:dyDescent="0.25">
      <c r="A168" t="s">
        <v>758</v>
      </c>
      <c r="B168" s="6">
        <v>45363.915370370371</v>
      </c>
      <c r="C168">
        <v>30</v>
      </c>
      <c r="D168">
        <v>0</v>
      </c>
      <c r="E168" t="s">
        <v>759</v>
      </c>
      <c r="F168">
        <v>0.65</v>
      </c>
      <c r="H168" t="s">
        <v>1716</v>
      </c>
      <c r="I168" t="s">
        <v>1717</v>
      </c>
      <c r="J168">
        <v>0</v>
      </c>
      <c r="K168" t="s">
        <v>1884</v>
      </c>
      <c r="P168" t="s">
        <v>1651</v>
      </c>
    </row>
    <row r="169" spans="1:16" x14ac:dyDescent="0.25">
      <c r="A169" t="s">
        <v>760</v>
      </c>
      <c r="B169" s="6">
        <v>45364.06490740741</v>
      </c>
      <c r="C169">
        <v>30</v>
      </c>
      <c r="D169">
        <v>0</v>
      </c>
      <c r="E169" t="s">
        <v>761</v>
      </c>
      <c r="F169">
        <v>0.65</v>
      </c>
      <c r="H169" t="s">
        <v>1716</v>
      </c>
      <c r="I169" t="s">
        <v>1717</v>
      </c>
      <c r="J169">
        <v>0</v>
      </c>
      <c r="K169" t="s">
        <v>1885</v>
      </c>
      <c r="P169" t="s">
        <v>1652</v>
      </c>
    </row>
    <row r="170" spans="1:16" x14ac:dyDescent="0.25">
      <c r="A170" t="s">
        <v>762</v>
      </c>
      <c r="B170" s="6">
        <v>45364.400821759256</v>
      </c>
      <c r="C170">
        <v>15</v>
      </c>
      <c r="D170">
        <v>0</v>
      </c>
      <c r="E170" t="s">
        <v>763</v>
      </c>
      <c r="F170">
        <v>0.43</v>
      </c>
      <c r="H170" t="s">
        <v>1716</v>
      </c>
      <c r="I170" t="s">
        <v>1717</v>
      </c>
      <c r="J170">
        <v>0</v>
      </c>
      <c r="K170" t="s">
        <v>1886</v>
      </c>
      <c r="P170" t="s">
        <v>1652</v>
      </c>
    </row>
    <row r="171" spans="1:16" x14ac:dyDescent="0.25">
      <c r="A171" t="s">
        <v>764</v>
      </c>
      <c r="B171" s="6">
        <v>45364.436851851853</v>
      </c>
      <c r="C171">
        <v>15</v>
      </c>
      <c r="D171">
        <v>0</v>
      </c>
      <c r="E171" t="s">
        <v>765</v>
      </c>
      <c r="F171">
        <v>0.49</v>
      </c>
      <c r="H171" t="s">
        <v>1716</v>
      </c>
      <c r="I171" t="s">
        <v>1717</v>
      </c>
      <c r="J171">
        <v>0</v>
      </c>
      <c r="K171" t="s">
        <v>1887</v>
      </c>
      <c r="P171" t="s">
        <v>1652</v>
      </c>
    </row>
    <row r="172" spans="1:16" x14ac:dyDescent="0.25">
      <c r="A172" t="s">
        <v>766</v>
      </c>
      <c r="B172" s="6">
        <v>45364.455451388887</v>
      </c>
      <c r="C172">
        <v>15</v>
      </c>
      <c r="D172">
        <v>0</v>
      </c>
      <c r="E172" t="s">
        <v>767</v>
      </c>
      <c r="F172">
        <v>0.43</v>
      </c>
      <c r="H172" t="s">
        <v>1716</v>
      </c>
      <c r="I172" t="s">
        <v>1717</v>
      </c>
      <c r="J172">
        <v>0</v>
      </c>
      <c r="K172" t="s">
        <v>1888</v>
      </c>
      <c r="P172" t="s">
        <v>1652</v>
      </c>
    </row>
    <row r="173" spans="1:16" x14ac:dyDescent="0.25">
      <c r="A173" t="s">
        <v>768</v>
      </c>
      <c r="B173" s="6">
        <v>45364.464907407404</v>
      </c>
      <c r="C173">
        <v>15</v>
      </c>
      <c r="D173">
        <v>0</v>
      </c>
      <c r="E173" t="s">
        <v>769</v>
      </c>
      <c r="F173">
        <v>0.38</v>
      </c>
      <c r="H173" t="s">
        <v>1716</v>
      </c>
      <c r="I173" t="s">
        <v>1717</v>
      </c>
      <c r="J173">
        <v>0</v>
      </c>
      <c r="K173" t="s">
        <v>1889</v>
      </c>
      <c r="P173" t="s">
        <v>1652</v>
      </c>
    </row>
    <row r="174" spans="1:16" x14ac:dyDescent="0.25">
      <c r="A174" t="s">
        <v>770</v>
      </c>
      <c r="B174" s="6">
        <v>45364.481851851851</v>
      </c>
      <c r="C174">
        <v>30</v>
      </c>
      <c r="D174">
        <v>0</v>
      </c>
      <c r="E174" t="s">
        <v>771</v>
      </c>
      <c r="F174">
        <v>0.65</v>
      </c>
      <c r="H174" t="s">
        <v>1716</v>
      </c>
      <c r="I174" t="s">
        <v>1717</v>
      </c>
      <c r="J174">
        <v>0</v>
      </c>
      <c r="K174" t="s">
        <v>1890</v>
      </c>
      <c r="P174" t="s">
        <v>1652</v>
      </c>
    </row>
    <row r="175" spans="1:16" x14ac:dyDescent="0.25">
      <c r="A175" t="s">
        <v>772</v>
      </c>
      <c r="B175" s="6">
        <v>45364.501770833333</v>
      </c>
      <c r="C175">
        <v>15</v>
      </c>
      <c r="D175">
        <v>0</v>
      </c>
      <c r="E175" t="s">
        <v>773</v>
      </c>
      <c r="F175">
        <v>0.43</v>
      </c>
      <c r="H175" t="s">
        <v>1716</v>
      </c>
      <c r="I175" t="s">
        <v>1717</v>
      </c>
      <c r="J175">
        <v>0</v>
      </c>
      <c r="K175" t="s">
        <v>1891</v>
      </c>
      <c r="P175" t="s">
        <v>1652</v>
      </c>
    </row>
    <row r="176" spans="1:16" x14ac:dyDescent="0.25">
      <c r="A176" t="s">
        <v>774</v>
      </c>
      <c r="B176" s="6">
        <v>45364.511400462965</v>
      </c>
      <c r="C176">
        <v>30</v>
      </c>
      <c r="D176">
        <v>0</v>
      </c>
      <c r="E176" t="s">
        <v>775</v>
      </c>
      <c r="F176">
        <v>0.65</v>
      </c>
      <c r="H176" t="s">
        <v>1716</v>
      </c>
      <c r="I176" t="s">
        <v>1717</v>
      </c>
      <c r="J176">
        <v>0</v>
      </c>
      <c r="K176" t="s">
        <v>1892</v>
      </c>
      <c r="P176" t="s">
        <v>1652</v>
      </c>
    </row>
    <row r="177" spans="1:16" x14ac:dyDescent="0.25">
      <c r="A177" t="s">
        <v>776</v>
      </c>
      <c r="B177" s="6">
        <v>45364.539548611108</v>
      </c>
      <c r="C177">
        <v>15</v>
      </c>
      <c r="D177">
        <v>0</v>
      </c>
      <c r="E177" t="s">
        <v>777</v>
      </c>
      <c r="F177">
        <v>0.43</v>
      </c>
      <c r="H177" t="s">
        <v>1716</v>
      </c>
      <c r="I177" t="s">
        <v>1717</v>
      </c>
      <c r="J177">
        <v>0</v>
      </c>
      <c r="K177" t="s">
        <v>1893</v>
      </c>
      <c r="P177" t="s">
        <v>1652</v>
      </c>
    </row>
    <row r="178" spans="1:16" x14ac:dyDescent="0.25">
      <c r="A178" t="s">
        <v>778</v>
      </c>
      <c r="B178" s="6">
        <v>45364.573761574073</v>
      </c>
      <c r="C178">
        <v>30</v>
      </c>
      <c r="D178">
        <v>0</v>
      </c>
      <c r="E178" t="s">
        <v>779</v>
      </c>
      <c r="F178">
        <v>0.65</v>
      </c>
      <c r="H178" t="s">
        <v>1716</v>
      </c>
      <c r="I178" t="s">
        <v>1717</v>
      </c>
      <c r="J178">
        <v>0</v>
      </c>
      <c r="K178" t="s">
        <v>1894</v>
      </c>
      <c r="P178" t="s">
        <v>1652</v>
      </c>
    </row>
    <row r="179" spans="1:16" x14ac:dyDescent="0.25">
      <c r="A179" t="s">
        <v>780</v>
      </c>
      <c r="B179" s="6">
        <v>45364.576481481483</v>
      </c>
      <c r="C179">
        <v>30</v>
      </c>
      <c r="D179">
        <v>0</v>
      </c>
      <c r="E179" t="s">
        <v>781</v>
      </c>
      <c r="F179">
        <v>0.65</v>
      </c>
      <c r="H179" t="s">
        <v>1716</v>
      </c>
      <c r="I179" t="s">
        <v>1717</v>
      </c>
      <c r="J179">
        <v>0</v>
      </c>
      <c r="K179" t="s">
        <v>1895</v>
      </c>
      <c r="P179" t="s">
        <v>1652</v>
      </c>
    </row>
    <row r="180" spans="1:16" x14ac:dyDescent="0.25">
      <c r="A180" t="s">
        <v>782</v>
      </c>
      <c r="B180" s="6">
        <v>45364.607986111114</v>
      </c>
      <c r="C180">
        <v>30</v>
      </c>
      <c r="D180">
        <v>0</v>
      </c>
      <c r="E180" t="s">
        <v>783</v>
      </c>
      <c r="F180">
        <v>0.65</v>
      </c>
      <c r="H180" t="s">
        <v>1716</v>
      </c>
      <c r="I180" t="s">
        <v>1717</v>
      </c>
      <c r="J180">
        <v>0</v>
      </c>
      <c r="K180" t="s">
        <v>1896</v>
      </c>
      <c r="P180" t="s">
        <v>1652</v>
      </c>
    </row>
    <row r="181" spans="1:16" x14ac:dyDescent="0.25">
      <c r="A181" t="s">
        <v>784</v>
      </c>
      <c r="B181" s="6">
        <v>45364.612500000003</v>
      </c>
      <c r="C181">
        <v>15</v>
      </c>
      <c r="D181">
        <v>0</v>
      </c>
      <c r="E181" t="s">
        <v>785</v>
      </c>
      <c r="F181">
        <v>0.49</v>
      </c>
      <c r="H181" t="s">
        <v>1716</v>
      </c>
      <c r="I181" t="s">
        <v>1717</v>
      </c>
      <c r="J181">
        <v>0</v>
      </c>
      <c r="K181" t="s">
        <v>1897</v>
      </c>
      <c r="P181" t="s">
        <v>1652</v>
      </c>
    </row>
    <row r="182" spans="1:16" x14ac:dyDescent="0.25">
      <c r="A182" t="s">
        <v>786</v>
      </c>
      <c r="B182" s="6">
        <v>45364.668252314812</v>
      </c>
      <c r="C182">
        <v>30</v>
      </c>
      <c r="D182">
        <v>0</v>
      </c>
      <c r="E182" t="s">
        <v>787</v>
      </c>
      <c r="F182">
        <v>0.65</v>
      </c>
      <c r="H182" t="s">
        <v>1716</v>
      </c>
      <c r="I182" t="s">
        <v>1717</v>
      </c>
      <c r="J182">
        <v>0</v>
      </c>
      <c r="K182" t="s">
        <v>1898</v>
      </c>
      <c r="P182" t="s">
        <v>1652</v>
      </c>
    </row>
    <row r="183" spans="1:16" x14ac:dyDescent="0.25">
      <c r="A183" t="s">
        <v>788</v>
      </c>
      <c r="B183" s="6">
        <v>45364.692685185182</v>
      </c>
      <c r="C183">
        <v>15</v>
      </c>
      <c r="D183">
        <v>0</v>
      </c>
      <c r="E183" t="s">
        <v>789</v>
      </c>
      <c r="F183">
        <v>0.43</v>
      </c>
      <c r="H183" t="s">
        <v>1716</v>
      </c>
      <c r="I183" t="s">
        <v>1717</v>
      </c>
      <c r="J183">
        <v>0</v>
      </c>
      <c r="K183" t="s">
        <v>1899</v>
      </c>
      <c r="P183" t="s">
        <v>1652</v>
      </c>
    </row>
    <row r="184" spans="1:16" x14ac:dyDescent="0.25">
      <c r="A184" t="s">
        <v>790</v>
      </c>
      <c r="B184" s="6">
        <v>45364.829386574071</v>
      </c>
      <c r="C184">
        <v>30</v>
      </c>
      <c r="D184">
        <v>0</v>
      </c>
      <c r="E184" t="s">
        <v>791</v>
      </c>
      <c r="F184">
        <v>0.65</v>
      </c>
      <c r="H184" t="s">
        <v>1716</v>
      </c>
      <c r="I184" t="s">
        <v>1717</v>
      </c>
      <c r="J184">
        <v>0</v>
      </c>
      <c r="K184" t="s">
        <v>1900</v>
      </c>
      <c r="P184" t="s">
        <v>1652</v>
      </c>
    </row>
    <row r="185" spans="1:16" x14ac:dyDescent="0.25">
      <c r="A185" t="s">
        <v>792</v>
      </c>
      <c r="B185" s="6">
        <v>45365.404664351852</v>
      </c>
      <c r="C185">
        <v>30</v>
      </c>
      <c r="D185">
        <v>0</v>
      </c>
      <c r="E185" t="s">
        <v>173</v>
      </c>
      <c r="F185">
        <v>0.65</v>
      </c>
      <c r="H185" t="s">
        <v>1716</v>
      </c>
      <c r="I185" t="s">
        <v>1717</v>
      </c>
      <c r="J185">
        <v>0</v>
      </c>
      <c r="K185" t="s">
        <v>1901</v>
      </c>
      <c r="L185" t="s">
        <v>1653</v>
      </c>
      <c r="M185" t="s">
        <v>1654</v>
      </c>
      <c r="N185" t="s">
        <v>1655</v>
      </c>
      <c r="O185" t="s">
        <v>1656</v>
      </c>
      <c r="P185" t="s">
        <v>1657</v>
      </c>
    </row>
    <row r="186" spans="1:16" x14ac:dyDescent="0.25">
      <c r="A186" t="s">
        <v>793</v>
      </c>
      <c r="B186" s="6">
        <v>45376.700115740743</v>
      </c>
      <c r="C186">
        <v>350</v>
      </c>
      <c r="D186">
        <v>0</v>
      </c>
      <c r="E186" t="s">
        <v>794</v>
      </c>
      <c r="F186">
        <v>5.45</v>
      </c>
      <c r="H186" t="s">
        <v>1716</v>
      </c>
      <c r="I186" t="s">
        <v>1717</v>
      </c>
      <c r="J186">
        <v>0</v>
      </c>
      <c r="K186" t="s">
        <v>1902</v>
      </c>
      <c r="P186" t="s">
        <v>1658</v>
      </c>
    </row>
    <row r="187" spans="1:16" x14ac:dyDescent="0.25">
      <c r="A187" t="s">
        <v>795</v>
      </c>
      <c r="B187" s="6">
        <v>45379.524548611109</v>
      </c>
      <c r="C187">
        <v>175</v>
      </c>
      <c r="D187">
        <v>175</v>
      </c>
      <c r="E187" t="s">
        <v>796</v>
      </c>
      <c r="F187">
        <v>2.2999999999999998</v>
      </c>
      <c r="G187" s="6">
        <v>45390.432800925926</v>
      </c>
      <c r="H187" t="s">
        <v>1903</v>
      </c>
      <c r="I187" t="s">
        <v>1717</v>
      </c>
      <c r="J187">
        <v>0</v>
      </c>
      <c r="K187" t="s">
        <v>1904</v>
      </c>
      <c r="P187" t="s">
        <v>1905</v>
      </c>
    </row>
    <row r="188" spans="1:16" x14ac:dyDescent="0.25">
      <c r="A188" t="s">
        <v>797</v>
      </c>
      <c r="B188" s="6">
        <v>45413.384652777779</v>
      </c>
      <c r="C188">
        <v>30</v>
      </c>
      <c r="D188">
        <v>0</v>
      </c>
      <c r="E188" t="s">
        <v>798</v>
      </c>
      <c r="F188">
        <v>0.95</v>
      </c>
      <c r="H188" t="s">
        <v>1716</v>
      </c>
      <c r="I188" t="s">
        <v>1717</v>
      </c>
      <c r="J188">
        <v>0</v>
      </c>
      <c r="K188" t="s">
        <v>1906</v>
      </c>
      <c r="L188" t="s">
        <v>1659</v>
      </c>
      <c r="M188" t="s">
        <v>1660</v>
      </c>
      <c r="N188" t="s">
        <v>1661</v>
      </c>
      <c r="P188" t="s">
        <v>1662</v>
      </c>
    </row>
    <row r="189" spans="1:16" x14ac:dyDescent="0.25">
      <c r="A189" t="s">
        <v>799</v>
      </c>
      <c r="B189" s="6">
        <v>45414.449537037035</v>
      </c>
      <c r="C189">
        <v>30</v>
      </c>
      <c r="D189">
        <v>30</v>
      </c>
      <c r="E189" t="s">
        <v>800</v>
      </c>
      <c r="F189">
        <v>0.95</v>
      </c>
      <c r="G189" s="6">
        <v>45449.54346064815</v>
      </c>
      <c r="H189" t="s">
        <v>1903</v>
      </c>
      <c r="I189" t="s">
        <v>1717</v>
      </c>
      <c r="J189">
        <v>0</v>
      </c>
      <c r="K189" t="s">
        <v>1907</v>
      </c>
      <c r="L189" t="s">
        <v>1908</v>
      </c>
      <c r="M189" t="s">
        <v>1909</v>
      </c>
      <c r="N189" t="s">
        <v>1910</v>
      </c>
      <c r="P189" t="s">
        <v>1666</v>
      </c>
    </row>
    <row r="190" spans="1:16" x14ac:dyDescent="0.25">
      <c r="A190" t="s">
        <v>801</v>
      </c>
      <c r="B190" s="6">
        <v>45414.635150462964</v>
      </c>
      <c r="C190">
        <v>30</v>
      </c>
      <c r="D190">
        <v>0</v>
      </c>
      <c r="E190" t="s">
        <v>802</v>
      </c>
      <c r="F190">
        <v>0.95</v>
      </c>
      <c r="H190" t="s">
        <v>1716</v>
      </c>
      <c r="I190" t="s">
        <v>1717</v>
      </c>
      <c r="J190">
        <v>0</v>
      </c>
      <c r="K190" t="s">
        <v>1911</v>
      </c>
      <c r="L190" t="s">
        <v>1663</v>
      </c>
      <c r="M190" t="s">
        <v>1664</v>
      </c>
      <c r="N190" t="s">
        <v>1665</v>
      </c>
      <c r="P190" t="s">
        <v>1666</v>
      </c>
    </row>
    <row r="191" spans="1:16" x14ac:dyDescent="0.25">
      <c r="A191" t="s">
        <v>803</v>
      </c>
      <c r="B191" s="6">
        <v>45415.241631944446</v>
      </c>
      <c r="C191">
        <v>30</v>
      </c>
      <c r="D191">
        <v>0</v>
      </c>
      <c r="E191" t="s">
        <v>804</v>
      </c>
      <c r="F191">
        <v>0.95</v>
      </c>
      <c r="H191" t="s">
        <v>1716</v>
      </c>
      <c r="I191" t="s">
        <v>1717</v>
      </c>
      <c r="J191">
        <v>0</v>
      </c>
      <c r="K191" t="s">
        <v>1912</v>
      </c>
      <c r="L191" t="s">
        <v>1667</v>
      </c>
      <c r="M191" t="s">
        <v>1668</v>
      </c>
      <c r="N191" t="s">
        <v>1669</v>
      </c>
      <c r="P191" t="s">
        <v>1670</v>
      </c>
    </row>
    <row r="192" spans="1:16" x14ac:dyDescent="0.25">
      <c r="A192" t="s">
        <v>805</v>
      </c>
      <c r="B192" s="6">
        <v>45428.240995370368</v>
      </c>
      <c r="C192">
        <v>30</v>
      </c>
      <c r="D192">
        <v>0</v>
      </c>
      <c r="E192" t="s">
        <v>806</v>
      </c>
      <c r="F192">
        <v>0.95</v>
      </c>
      <c r="H192" t="s">
        <v>1716</v>
      </c>
      <c r="I192" t="s">
        <v>1717</v>
      </c>
      <c r="J192">
        <v>0</v>
      </c>
      <c r="K192" t="s">
        <v>1913</v>
      </c>
      <c r="L192" t="s">
        <v>1671</v>
      </c>
      <c r="M192" t="s">
        <v>1672</v>
      </c>
      <c r="N192" t="s">
        <v>1673</v>
      </c>
      <c r="P192" t="s">
        <v>1674</v>
      </c>
    </row>
    <row r="193" spans="1:16" x14ac:dyDescent="0.25">
      <c r="A193" t="s">
        <v>879</v>
      </c>
      <c r="B193" s="6">
        <v>45441.612280092595</v>
      </c>
      <c r="C193">
        <v>30</v>
      </c>
      <c r="D193">
        <v>0</v>
      </c>
      <c r="E193" t="s">
        <v>880</v>
      </c>
      <c r="F193">
        <v>0.95</v>
      </c>
      <c r="H193" t="s">
        <v>1716</v>
      </c>
      <c r="I193" t="s">
        <v>1717</v>
      </c>
      <c r="J193">
        <v>0</v>
      </c>
      <c r="K193" t="s">
        <v>1914</v>
      </c>
      <c r="L193" t="s">
        <v>1675</v>
      </c>
      <c r="M193" t="s">
        <v>1676</v>
      </c>
      <c r="N193" t="s">
        <v>1677</v>
      </c>
      <c r="P193" t="s">
        <v>1678</v>
      </c>
    </row>
    <row r="194" spans="1:16" x14ac:dyDescent="0.25">
      <c r="A194" t="s">
        <v>881</v>
      </c>
      <c r="B194" s="6">
        <v>45447.699108796296</v>
      </c>
      <c r="C194">
        <v>30</v>
      </c>
      <c r="D194">
        <v>0</v>
      </c>
      <c r="E194" t="s">
        <v>882</v>
      </c>
      <c r="F194">
        <v>0.95</v>
      </c>
      <c r="H194" t="s">
        <v>1716</v>
      </c>
      <c r="I194" t="s">
        <v>1717</v>
      </c>
      <c r="J194">
        <v>0</v>
      </c>
      <c r="K194" t="s">
        <v>1915</v>
      </c>
      <c r="L194" t="s">
        <v>1679</v>
      </c>
      <c r="M194" t="s">
        <v>1680</v>
      </c>
      <c r="N194" t="s">
        <v>1681</v>
      </c>
      <c r="P194" t="s">
        <v>1682</v>
      </c>
    </row>
    <row r="195" spans="1:16" x14ac:dyDescent="0.25">
      <c r="A195" t="s">
        <v>883</v>
      </c>
      <c r="B195" s="6">
        <v>45480.662673611114</v>
      </c>
      <c r="C195">
        <v>30</v>
      </c>
      <c r="D195">
        <v>0</v>
      </c>
      <c r="E195" t="s">
        <v>884</v>
      </c>
      <c r="F195">
        <v>0.95</v>
      </c>
      <c r="H195" t="s">
        <v>1716</v>
      </c>
      <c r="I195" t="s">
        <v>1717</v>
      </c>
      <c r="J195">
        <v>0</v>
      </c>
      <c r="K195" t="s">
        <v>1916</v>
      </c>
      <c r="L195" t="s">
        <v>1683</v>
      </c>
      <c r="M195" t="s">
        <v>1684</v>
      </c>
      <c r="N195" t="s">
        <v>1685</v>
      </c>
      <c r="P195" t="s">
        <v>1686</v>
      </c>
    </row>
    <row r="196" spans="1:16" x14ac:dyDescent="0.25">
      <c r="A196" t="s">
        <v>885</v>
      </c>
      <c r="B196" s="6">
        <v>45515.777662037035</v>
      </c>
      <c r="C196">
        <v>18</v>
      </c>
      <c r="D196">
        <v>0</v>
      </c>
      <c r="E196" t="s">
        <v>886</v>
      </c>
      <c r="F196">
        <v>0.47</v>
      </c>
      <c r="H196" t="s">
        <v>1716</v>
      </c>
      <c r="I196" t="s">
        <v>1717</v>
      </c>
      <c r="J196">
        <v>0</v>
      </c>
      <c r="K196" t="s">
        <v>1917</v>
      </c>
      <c r="P196" t="s">
        <v>1687</v>
      </c>
    </row>
    <row r="197" spans="1:16" x14ac:dyDescent="0.25">
      <c r="A197" t="s">
        <v>887</v>
      </c>
      <c r="B197" s="6">
        <v>45516.396643518521</v>
      </c>
      <c r="C197">
        <v>18</v>
      </c>
      <c r="D197">
        <v>0</v>
      </c>
      <c r="E197" t="s">
        <v>888</v>
      </c>
      <c r="F197">
        <v>0.47</v>
      </c>
      <c r="H197" t="s">
        <v>1716</v>
      </c>
      <c r="I197" t="s">
        <v>1717</v>
      </c>
      <c r="J197">
        <v>0</v>
      </c>
      <c r="K197" t="s">
        <v>1918</v>
      </c>
      <c r="P197" t="s">
        <v>1687</v>
      </c>
    </row>
    <row r="198" spans="1:16" x14ac:dyDescent="0.25">
      <c r="A198" t="s">
        <v>889</v>
      </c>
      <c r="B198" s="6">
        <v>45516.413148148145</v>
      </c>
      <c r="C198">
        <v>18</v>
      </c>
      <c r="D198">
        <v>0</v>
      </c>
      <c r="E198" t="s">
        <v>890</v>
      </c>
      <c r="F198">
        <v>0.47</v>
      </c>
      <c r="H198" t="s">
        <v>1716</v>
      </c>
      <c r="I198" t="s">
        <v>1717</v>
      </c>
      <c r="J198">
        <v>0</v>
      </c>
      <c r="K198" t="s">
        <v>1919</v>
      </c>
      <c r="P198" t="s">
        <v>1687</v>
      </c>
    </row>
    <row r="199" spans="1:16" x14ac:dyDescent="0.25">
      <c r="A199" t="s">
        <v>891</v>
      </c>
      <c r="B199" s="6">
        <v>45516.413321759261</v>
      </c>
      <c r="C199">
        <v>15</v>
      </c>
      <c r="D199">
        <v>0</v>
      </c>
      <c r="E199" t="s">
        <v>892</v>
      </c>
      <c r="F199">
        <v>0.43</v>
      </c>
      <c r="H199" t="s">
        <v>1716</v>
      </c>
      <c r="I199" t="s">
        <v>1717</v>
      </c>
      <c r="J199">
        <v>0</v>
      </c>
      <c r="K199" t="s">
        <v>1920</v>
      </c>
      <c r="P199" t="s">
        <v>1687</v>
      </c>
    </row>
    <row r="200" spans="1:16" x14ac:dyDescent="0.25">
      <c r="A200" t="s">
        <v>893</v>
      </c>
      <c r="B200" s="6">
        <v>45516.477407407408</v>
      </c>
      <c r="C200">
        <v>15</v>
      </c>
      <c r="D200">
        <v>0</v>
      </c>
      <c r="E200" t="s">
        <v>894</v>
      </c>
      <c r="F200">
        <v>0.43</v>
      </c>
      <c r="H200" t="s">
        <v>1716</v>
      </c>
      <c r="I200" t="s">
        <v>1717</v>
      </c>
      <c r="J200">
        <v>0</v>
      </c>
      <c r="K200" t="s">
        <v>1921</v>
      </c>
      <c r="P200" t="s">
        <v>1687</v>
      </c>
    </row>
    <row r="201" spans="1:16" x14ac:dyDescent="0.25">
      <c r="A201" t="s">
        <v>895</v>
      </c>
      <c r="B201" s="6">
        <v>45516.50204861111</v>
      </c>
      <c r="C201">
        <v>15</v>
      </c>
      <c r="D201">
        <v>0</v>
      </c>
      <c r="E201" t="s">
        <v>896</v>
      </c>
      <c r="F201">
        <v>0.43</v>
      </c>
      <c r="H201" t="s">
        <v>1716</v>
      </c>
      <c r="I201" t="s">
        <v>1717</v>
      </c>
      <c r="J201">
        <v>0</v>
      </c>
      <c r="K201" t="s">
        <v>1922</v>
      </c>
      <c r="P201" t="s">
        <v>1687</v>
      </c>
    </row>
    <row r="202" spans="1:16" x14ac:dyDescent="0.25">
      <c r="A202" t="s">
        <v>897</v>
      </c>
      <c r="B202" s="6">
        <v>45516.528182870374</v>
      </c>
      <c r="C202">
        <v>15</v>
      </c>
      <c r="D202">
        <v>0</v>
      </c>
      <c r="E202" t="s">
        <v>898</v>
      </c>
      <c r="F202">
        <v>0.43</v>
      </c>
      <c r="H202" t="s">
        <v>1716</v>
      </c>
      <c r="I202" t="s">
        <v>1717</v>
      </c>
      <c r="J202">
        <v>0</v>
      </c>
      <c r="K202" t="s">
        <v>1923</v>
      </c>
      <c r="P202" t="s">
        <v>1687</v>
      </c>
    </row>
    <row r="203" spans="1:16" x14ac:dyDescent="0.25">
      <c r="A203" t="s">
        <v>899</v>
      </c>
      <c r="B203" s="6">
        <v>45516.559351851851</v>
      </c>
      <c r="C203">
        <v>15</v>
      </c>
      <c r="D203">
        <v>0</v>
      </c>
      <c r="E203" t="s">
        <v>900</v>
      </c>
      <c r="F203">
        <v>0.43</v>
      </c>
      <c r="H203" t="s">
        <v>1716</v>
      </c>
      <c r="I203" t="s">
        <v>1717</v>
      </c>
      <c r="J203">
        <v>0</v>
      </c>
      <c r="K203" t="s">
        <v>1924</v>
      </c>
      <c r="P203" t="s">
        <v>1687</v>
      </c>
    </row>
    <row r="204" spans="1:16" x14ac:dyDescent="0.25">
      <c r="A204" t="s">
        <v>901</v>
      </c>
      <c r="B204" s="6">
        <v>45516.564895833333</v>
      </c>
      <c r="C204">
        <v>0</v>
      </c>
      <c r="D204">
        <v>0</v>
      </c>
      <c r="E204" t="s">
        <v>902</v>
      </c>
      <c r="F204">
        <v>0.43</v>
      </c>
      <c r="G204" s="6">
        <v>45516.596620370372</v>
      </c>
      <c r="H204" t="s">
        <v>1903</v>
      </c>
      <c r="I204" t="s">
        <v>1717</v>
      </c>
      <c r="J204">
        <v>0</v>
      </c>
      <c r="K204" t="s">
        <v>1925</v>
      </c>
      <c r="P204" t="s">
        <v>1687</v>
      </c>
    </row>
    <row r="205" spans="1:16" x14ac:dyDescent="0.25">
      <c r="A205" t="s">
        <v>903</v>
      </c>
      <c r="B205" s="6">
        <v>45516.566122685188</v>
      </c>
      <c r="C205">
        <v>18</v>
      </c>
      <c r="D205">
        <v>0</v>
      </c>
      <c r="E205" t="s">
        <v>904</v>
      </c>
      <c r="F205">
        <v>0.47</v>
      </c>
      <c r="H205" t="s">
        <v>1716</v>
      </c>
      <c r="I205" t="s">
        <v>1717</v>
      </c>
      <c r="J205">
        <v>0</v>
      </c>
      <c r="K205" t="s">
        <v>1926</v>
      </c>
      <c r="P205" t="s">
        <v>1687</v>
      </c>
    </row>
    <row r="206" spans="1:16" x14ac:dyDescent="0.25">
      <c r="A206" t="s">
        <v>905</v>
      </c>
      <c r="B206" s="6">
        <v>45516.588043981479</v>
      </c>
      <c r="C206">
        <v>18</v>
      </c>
      <c r="D206">
        <v>0</v>
      </c>
      <c r="E206" t="s">
        <v>906</v>
      </c>
      <c r="F206">
        <v>0.47</v>
      </c>
      <c r="H206" t="s">
        <v>1716</v>
      </c>
      <c r="I206" t="s">
        <v>1717</v>
      </c>
      <c r="J206">
        <v>0</v>
      </c>
      <c r="K206" t="s">
        <v>1927</v>
      </c>
      <c r="P206" t="s">
        <v>1687</v>
      </c>
    </row>
    <row r="207" spans="1:16" x14ac:dyDescent="0.25">
      <c r="A207" t="s">
        <v>907</v>
      </c>
      <c r="B207" s="6">
        <v>45516.602094907408</v>
      </c>
      <c r="C207">
        <v>18</v>
      </c>
      <c r="D207">
        <v>0</v>
      </c>
      <c r="E207" t="s">
        <v>908</v>
      </c>
      <c r="F207">
        <v>0.47</v>
      </c>
      <c r="H207" t="s">
        <v>1716</v>
      </c>
      <c r="I207" t="s">
        <v>1717</v>
      </c>
      <c r="J207">
        <v>0</v>
      </c>
      <c r="K207" t="s">
        <v>1928</v>
      </c>
      <c r="P207" t="s">
        <v>1687</v>
      </c>
    </row>
    <row r="208" spans="1:16" x14ac:dyDescent="0.25">
      <c r="A208" t="s">
        <v>909</v>
      </c>
      <c r="B208" s="6">
        <v>45516.62945601852</v>
      </c>
      <c r="C208">
        <v>18</v>
      </c>
      <c r="D208">
        <v>0</v>
      </c>
      <c r="E208" t="s">
        <v>910</v>
      </c>
      <c r="F208">
        <v>0.47</v>
      </c>
      <c r="H208" t="s">
        <v>1716</v>
      </c>
      <c r="I208" t="s">
        <v>1717</v>
      </c>
      <c r="J208">
        <v>0</v>
      </c>
      <c r="K208" t="s">
        <v>1929</v>
      </c>
      <c r="P208" t="s">
        <v>1687</v>
      </c>
    </row>
    <row r="209" spans="1:16" x14ac:dyDescent="0.25">
      <c r="A209" t="s">
        <v>911</v>
      </c>
      <c r="B209" s="6">
        <v>45516.672789351855</v>
      </c>
      <c r="C209">
        <v>18</v>
      </c>
      <c r="D209">
        <v>0</v>
      </c>
      <c r="E209" t="s">
        <v>912</v>
      </c>
      <c r="F209">
        <v>0.47</v>
      </c>
      <c r="H209" t="s">
        <v>1716</v>
      </c>
      <c r="I209" t="s">
        <v>1717</v>
      </c>
      <c r="J209">
        <v>0</v>
      </c>
      <c r="K209" t="s">
        <v>1930</v>
      </c>
      <c r="P209" t="s">
        <v>1687</v>
      </c>
    </row>
    <row r="210" spans="1:16" x14ac:dyDescent="0.25">
      <c r="A210" t="s">
        <v>913</v>
      </c>
      <c r="B210" s="6">
        <v>45516.688217592593</v>
      </c>
      <c r="C210">
        <v>18</v>
      </c>
      <c r="D210">
        <v>0</v>
      </c>
      <c r="E210" t="s">
        <v>914</v>
      </c>
      <c r="F210">
        <v>0.47</v>
      </c>
      <c r="H210" t="s">
        <v>1716</v>
      </c>
      <c r="I210" t="s">
        <v>1717</v>
      </c>
      <c r="J210">
        <v>0</v>
      </c>
      <c r="K210" t="s">
        <v>1931</v>
      </c>
      <c r="P210" t="s">
        <v>1687</v>
      </c>
    </row>
    <row r="211" spans="1:16" x14ac:dyDescent="0.25">
      <c r="A211" t="s">
        <v>915</v>
      </c>
      <c r="B211" s="6">
        <v>45516.746041666665</v>
      </c>
      <c r="C211">
        <v>36</v>
      </c>
      <c r="D211">
        <v>0</v>
      </c>
      <c r="E211" t="s">
        <v>916</v>
      </c>
      <c r="F211">
        <v>0.74</v>
      </c>
      <c r="H211" t="s">
        <v>1716</v>
      </c>
      <c r="I211" t="s">
        <v>1717</v>
      </c>
      <c r="J211">
        <v>0</v>
      </c>
      <c r="K211" t="s">
        <v>1932</v>
      </c>
      <c r="P211" t="s">
        <v>1687</v>
      </c>
    </row>
    <row r="212" spans="1:16" x14ac:dyDescent="0.25">
      <c r="A212" t="s">
        <v>917</v>
      </c>
      <c r="B212" s="6">
        <v>45516.804050925923</v>
      </c>
      <c r="C212">
        <v>36</v>
      </c>
      <c r="D212">
        <v>0</v>
      </c>
      <c r="E212" t="s">
        <v>918</v>
      </c>
      <c r="F212">
        <v>0.74</v>
      </c>
      <c r="H212" t="s">
        <v>1716</v>
      </c>
      <c r="I212" t="s">
        <v>1717</v>
      </c>
      <c r="J212">
        <v>0</v>
      </c>
      <c r="K212" t="s">
        <v>1933</v>
      </c>
      <c r="P212" t="s">
        <v>1687</v>
      </c>
    </row>
    <row r="213" spans="1:16" x14ac:dyDescent="0.25">
      <c r="A213" t="s">
        <v>919</v>
      </c>
      <c r="B213" s="6">
        <v>45516.88795138889</v>
      </c>
      <c r="C213">
        <v>36</v>
      </c>
      <c r="D213">
        <v>0</v>
      </c>
      <c r="E213" t="s">
        <v>920</v>
      </c>
      <c r="F213">
        <v>0.74</v>
      </c>
      <c r="H213" t="s">
        <v>1716</v>
      </c>
      <c r="I213" t="s">
        <v>1717</v>
      </c>
      <c r="J213">
        <v>0</v>
      </c>
      <c r="K213" t="s">
        <v>1934</v>
      </c>
      <c r="P213" t="s">
        <v>1687</v>
      </c>
    </row>
    <row r="214" spans="1:16" x14ac:dyDescent="0.25">
      <c r="A214" t="s">
        <v>921</v>
      </c>
      <c r="B214" s="6">
        <v>45517.319675925923</v>
      </c>
      <c r="C214">
        <v>30</v>
      </c>
      <c r="D214">
        <v>0</v>
      </c>
      <c r="E214" t="s">
        <v>922</v>
      </c>
      <c r="F214">
        <v>0.65</v>
      </c>
      <c r="H214" t="s">
        <v>1716</v>
      </c>
      <c r="I214" t="s">
        <v>1717</v>
      </c>
      <c r="J214">
        <v>0</v>
      </c>
      <c r="K214" t="s">
        <v>1935</v>
      </c>
      <c r="P214" t="s">
        <v>1688</v>
      </c>
    </row>
    <row r="215" spans="1:16" x14ac:dyDescent="0.25">
      <c r="A215" t="s">
        <v>937</v>
      </c>
      <c r="B215" s="6">
        <v>45517.3591087963</v>
      </c>
      <c r="C215">
        <v>15</v>
      </c>
      <c r="D215">
        <v>0</v>
      </c>
      <c r="E215" t="s">
        <v>938</v>
      </c>
      <c r="F215">
        <v>0.43</v>
      </c>
      <c r="H215" t="s">
        <v>1716</v>
      </c>
      <c r="I215" t="s">
        <v>1717</v>
      </c>
      <c r="J215">
        <v>0</v>
      </c>
      <c r="K215" t="s">
        <v>1936</v>
      </c>
      <c r="P215" t="s">
        <v>1688</v>
      </c>
    </row>
    <row r="216" spans="1:16" x14ac:dyDescent="0.25">
      <c r="A216" t="s">
        <v>939</v>
      </c>
      <c r="B216" s="6">
        <v>45517.385358796295</v>
      </c>
      <c r="C216">
        <v>36</v>
      </c>
      <c r="D216">
        <v>0</v>
      </c>
      <c r="E216" t="s">
        <v>940</v>
      </c>
      <c r="F216">
        <v>0.88</v>
      </c>
      <c r="H216" t="s">
        <v>1716</v>
      </c>
      <c r="I216" t="s">
        <v>1717</v>
      </c>
      <c r="J216">
        <v>0</v>
      </c>
      <c r="K216" t="s">
        <v>1937</v>
      </c>
      <c r="P216" t="s">
        <v>1688</v>
      </c>
    </row>
    <row r="217" spans="1:16" x14ac:dyDescent="0.25">
      <c r="A217" t="s">
        <v>941</v>
      </c>
      <c r="B217" s="6">
        <v>45517.41542824074</v>
      </c>
      <c r="C217">
        <v>36</v>
      </c>
      <c r="D217">
        <v>0</v>
      </c>
      <c r="E217" t="s">
        <v>942</v>
      </c>
      <c r="F217">
        <v>0.74</v>
      </c>
      <c r="H217" t="s">
        <v>1716</v>
      </c>
      <c r="I217" t="s">
        <v>1717</v>
      </c>
      <c r="J217">
        <v>0</v>
      </c>
      <c r="K217" t="s">
        <v>1938</v>
      </c>
      <c r="P217" t="s">
        <v>1688</v>
      </c>
    </row>
    <row r="218" spans="1:16" x14ac:dyDescent="0.25">
      <c r="A218" t="s">
        <v>943</v>
      </c>
      <c r="B218" s="6">
        <v>45517.524097222224</v>
      </c>
      <c r="C218">
        <v>36</v>
      </c>
      <c r="D218">
        <v>0</v>
      </c>
      <c r="E218" t="s">
        <v>944</v>
      </c>
      <c r="F218">
        <v>0.74</v>
      </c>
      <c r="H218" t="s">
        <v>1716</v>
      </c>
      <c r="I218" t="s">
        <v>1717</v>
      </c>
      <c r="J218">
        <v>0</v>
      </c>
      <c r="K218" t="s">
        <v>1939</v>
      </c>
      <c r="P218" t="s">
        <v>1688</v>
      </c>
    </row>
    <row r="219" spans="1:16" x14ac:dyDescent="0.25">
      <c r="A219" t="s">
        <v>945</v>
      </c>
      <c r="B219" s="6">
        <v>45517.585370370369</v>
      </c>
      <c r="C219">
        <v>36</v>
      </c>
      <c r="D219">
        <v>0</v>
      </c>
      <c r="E219" t="s">
        <v>946</v>
      </c>
      <c r="F219">
        <v>0.88</v>
      </c>
      <c r="H219" t="s">
        <v>1716</v>
      </c>
      <c r="I219" t="s">
        <v>1717</v>
      </c>
      <c r="J219">
        <v>0</v>
      </c>
      <c r="K219" t="s">
        <v>1940</v>
      </c>
      <c r="P219" t="s">
        <v>1688</v>
      </c>
    </row>
    <row r="220" spans="1:16" x14ac:dyDescent="0.25">
      <c r="A220" t="s">
        <v>947</v>
      </c>
      <c r="B220" s="6">
        <v>45517.638622685183</v>
      </c>
      <c r="C220">
        <v>36</v>
      </c>
      <c r="D220">
        <v>0</v>
      </c>
      <c r="E220" t="s">
        <v>948</v>
      </c>
      <c r="F220">
        <v>0.74</v>
      </c>
      <c r="H220" t="s">
        <v>1716</v>
      </c>
      <c r="I220" t="s">
        <v>1717</v>
      </c>
      <c r="J220">
        <v>0</v>
      </c>
      <c r="K220" t="s">
        <v>1941</v>
      </c>
      <c r="P220" t="s">
        <v>1688</v>
      </c>
    </row>
    <row r="221" spans="1:16" x14ac:dyDescent="0.25">
      <c r="A221" t="s">
        <v>949</v>
      </c>
      <c r="B221" s="6">
        <v>45517.67523148148</v>
      </c>
      <c r="C221">
        <v>30</v>
      </c>
      <c r="D221">
        <v>0</v>
      </c>
      <c r="E221" t="s">
        <v>950</v>
      </c>
      <c r="F221">
        <v>0.65</v>
      </c>
      <c r="H221" t="s">
        <v>1716</v>
      </c>
      <c r="I221" t="s">
        <v>1717</v>
      </c>
      <c r="J221">
        <v>0</v>
      </c>
      <c r="K221" t="s">
        <v>1942</v>
      </c>
      <c r="P221" t="s">
        <v>1688</v>
      </c>
    </row>
    <row r="222" spans="1:16" x14ac:dyDescent="0.25">
      <c r="A222" t="s">
        <v>951</v>
      </c>
      <c r="B222" s="6">
        <v>45517.682071759256</v>
      </c>
      <c r="C222">
        <v>30</v>
      </c>
      <c r="D222">
        <v>0</v>
      </c>
      <c r="E222" t="s">
        <v>952</v>
      </c>
      <c r="F222">
        <v>0.65</v>
      </c>
      <c r="H222" t="s">
        <v>1716</v>
      </c>
      <c r="I222" t="s">
        <v>1717</v>
      </c>
      <c r="J222">
        <v>0</v>
      </c>
      <c r="K222" t="s">
        <v>1943</v>
      </c>
      <c r="P222" t="s">
        <v>1688</v>
      </c>
    </row>
    <row r="223" spans="1:16" x14ac:dyDescent="0.25">
      <c r="A223" t="s">
        <v>953</v>
      </c>
      <c r="B223" s="6">
        <v>45517.85864583333</v>
      </c>
      <c r="C223">
        <v>18</v>
      </c>
      <c r="D223">
        <v>0</v>
      </c>
      <c r="E223" t="s">
        <v>954</v>
      </c>
      <c r="F223">
        <v>0.47</v>
      </c>
      <c r="H223" t="s">
        <v>1716</v>
      </c>
      <c r="I223" t="s">
        <v>1717</v>
      </c>
      <c r="J223">
        <v>0</v>
      </c>
      <c r="K223" t="s">
        <v>1944</v>
      </c>
      <c r="P223" t="s">
        <v>1688</v>
      </c>
    </row>
    <row r="224" spans="1:16" x14ac:dyDescent="0.25">
      <c r="A224" t="s">
        <v>955</v>
      </c>
      <c r="B224" s="6">
        <v>45518.42732638889</v>
      </c>
      <c r="C224">
        <v>36</v>
      </c>
      <c r="D224">
        <v>0</v>
      </c>
      <c r="E224" t="s">
        <v>956</v>
      </c>
      <c r="F224">
        <v>0.88</v>
      </c>
      <c r="H224" t="s">
        <v>1716</v>
      </c>
      <c r="I224" t="s">
        <v>1717</v>
      </c>
      <c r="J224">
        <v>0</v>
      </c>
      <c r="K224" t="s">
        <v>1945</v>
      </c>
      <c r="P224" t="s">
        <v>1689</v>
      </c>
    </row>
    <row r="225" spans="1:16" x14ac:dyDescent="0.25">
      <c r="A225" t="s">
        <v>957</v>
      </c>
      <c r="B225" s="6">
        <v>45518.430266203701</v>
      </c>
      <c r="C225">
        <v>30</v>
      </c>
      <c r="D225">
        <v>0</v>
      </c>
      <c r="E225" t="s">
        <v>958</v>
      </c>
      <c r="F225">
        <v>0.65</v>
      </c>
      <c r="H225" t="s">
        <v>1716</v>
      </c>
      <c r="I225" t="s">
        <v>1717</v>
      </c>
      <c r="J225">
        <v>0</v>
      </c>
      <c r="K225" t="s">
        <v>1946</v>
      </c>
      <c r="P225" t="s">
        <v>1689</v>
      </c>
    </row>
    <row r="226" spans="1:16" x14ac:dyDescent="0.25">
      <c r="A226" t="s">
        <v>959</v>
      </c>
      <c r="B226" s="6">
        <v>45518.56890046296</v>
      </c>
      <c r="C226">
        <v>36</v>
      </c>
      <c r="D226">
        <v>0</v>
      </c>
      <c r="E226" t="s">
        <v>960</v>
      </c>
      <c r="F226">
        <v>0.74</v>
      </c>
      <c r="H226" t="s">
        <v>1716</v>
      </c>
      <c r="I226" t="s">
        <v>1717</v>
      </c>
      <c r="J226">
        <v>0</v>
      </c>
      <c r="K226" t="s">
        <v>1947</v>
      </c>
      <c r="P226" t="s">
        <v>1689</v>
      </c>
    </row>
    <row r="227" spans="1:16" x14ac:dyDescent="0.25">
      <c r="A227" t="s">
        <v>961</v>
      </c>
      <c r="B227" s="6">
        <v>45518.575462962966</v>
      </c>
      <c r="C227">
        <v>36</v>
      </c>
      <c r="D227">
        <v>0</v>
      </c>
      <c r="E227" t="s">
        <v>962</v>
      </c>
      <c r="F227">
        <v>0.74</v>
      </c>
      <c r="H227" t="s">
        <v>1716</v>
      </c>
      <c r="I227" t="s">
        <v>1717</v>
      </c>
      <c r="J227">
        <v>0</v>
      </c>
      <c r="K227" t="s">
        <v>1948</v>
      </c>
      <c r="P227" t="s">
        <v>1689</v>
      </c>
    </row>
    <row r="228" spans="1:16" x14ac:dyDescent="0.25">
      <c r="A228" t="s">
        <v>963</v>
      </c>
      <c r="B228" s="6">
        <v>45518.576805555553</v>
      </c>
      <c r="C228">
        <v>18</v>
      </c>
      <c r="D228">
        <v>0</v>
      </c>
      <c r="E228" t="s">
        <v>964</v>
      </c>
      <c r="F228">
        <v>0.47</v>
      </c>
      <c r="H228" t="s">
        <v>1716</v>
      </c>
      <c r="I228" t="s">
        <v>1717</v>
      </c>
      <c r="J228">
        <v>0</v>
      </c>
      <c r="K228" t="s">
        <v>1949</v>
      </c>
      <c r="P228" t="s">
        <v>1689</v>
      </c>
    </row>
    <row r="229" spans="1:16" x14ac:dyDescent="0.25">
      <c r="A229" t="s">
        <v>965</v>
      </c>
      <c r="B229" s="6">
        <v>45518.594629629632</v>
      </c>
      <c r="C229">
        <v>18</v>
      </c>
      <c r="D229">
        <v>0</v>
      </c>
      <c r="E229" t="s">
        <v>966</v>
      </c>
      <c r="F229">
        <v>0.47</v>
      </c>
      <c r="H229" t="s">
        <v>1716</v>
      </c>
      <c r="I229" t="s">
        <v>1717</v>
      </c>
      <c r="J229">
        <v>0</v>
      </c>
      <c r="K229" t="s">
        <v>1950</v>
      </c>
      <c r="P229" t="s">
        <v>1689</v>
      </c>
    </row>
    <row r="230" spans="1:16" x14ac:dyDescent="0.25">
      <c r="A230" t="s">
        <v>967</v>
      </c>
      <c r="B230" s="6">
        <v>45518.641597222224</v>
      </c>
      <c r="C230">
        <v>36</v>
      </c>
      <c r="D230">
        <v>0</v>
      </c>
      <c r="E230" t="s">
        <v>968</v>
      </c>
      <c r="F230">
        <v>0.74</v>
      </c>
      <c r="H230" t="s">
        <v>1716</v>
      </c>
      <c r="I230" t="s">
        <v>1717</v>
      </c>
      <c r="J230">
        <v>0</v>
      </c>
      <c r="K230" t="s">
        <v>1951</v>
      </c>
      <c r="P230" t="s">
        <v>1689</v>
      </c>
    </row>
    <row r="231" spans="1:16" x14ac:dyDescent="0.25">
      <c r="A231" t="s">
        <v>969</v>
      </c>
      <c r="B231" s="6">
        <v>45518.678877314815</v>
      </c>
      <c r="C231">
        <v>36</v>
      </c>
      <c r="D231">
        <v>0</v>
      </c>
      <c r="E231" t="s">
        <v>970</v>
      </c>
      <c r="F231">
        <v>0.74</v>
      </c>
      <c r="H231" t="s">
        <v>1716</v>
      </c>
      <c r="I231" t="s">
        <v>1717</v>
      </c>
      <c r="J231">
        <v>0</v>
      </c>
      <c r="K231" t="s">
        <v>1952</v>
      </c>
      <c r="P231" t="s">
        <v>1689</v>
      </c>
    </row>
    <row r="232" spans="1:16" x14ac:dyDescent="0.25">
      <c r="A232" t="s">
        <v>971</v>
      </c>
      <c r="B232" s="6">
        <v>45519.376180555555</v>
      </c>
      <c r="C232">
        <v>36</v>
      </c>
      <c r="D232">
        <v>0</v>
      </c>
      <c r="E232" t="s">
        <v>972</v>
      </c>
      <c r="F232">
        <v>0.74</v>
      </c>
      <c r="H232" t="s">
        <v>1716</v>
      </c>
      <c r="I232" t="s">
        <v>1717</v>
      </c>
      <c r="J232">
        <v>0</v>
      </c>
      <c r="K232" t="s">
        <v>1953</v>
      </c>
      <c r="P232" t="s">
        <v>1690</v>
      </c>
    </row>
    <row r="233" spans="1:16" x14ac:dyDescent="0.25">
      <c r="A233" t="s">
        <v>973</v>
      </c>
      <c r="B233" s="6">
        <v>45519.601064814815</v>
      </c>
      <c r="C233">
        <v>15</v>
      </c>
      <c r="D233">
        <v>0</v>
      </c>
      <c r="E233" t="s">
        <v>974</v>
      </c>
      <c r="F233">
        <v>0.43</v>
      </c>
      <c r="H233" t="s">
        <v>1716</v>
      </c>
      <c r="I233" t="s">
        <v>1717</v>
      </c>
      <c r="J233">
        <v>0</v>
      </c>
      <c r="K233" t="s">
        <v>1954</v>
      </c>
      <c r="P233" t="s">
        <v>1690</v>
      </c>
    </row>
    <row r="234" spans="1:16" x14ac:dyDescent="0.25">
      <c r="A234" t="s">
        <v>975</v>
      </c>
      <c r="B234" s="6">
        <v>45520.110578703701</v>
      </c>
      <c r="C234">
        <v>36</v>
      </c>
      <c r="D234">
        <v>0</v>
      </c>
      <c r="E234" t="s">
        <v>976</v>
      </c>
      <c r="F234">
        <v>0.74</v>
      </c>
      <c r="H234" t="s">
        <v>1716</v>
      </c>
      <c r="I234" t="s">
        <v>1717</v>
      </c>
      <c r="J234">
        <v>0</v>
      </c>
      <c r="K234" t="s">
        <v>1955</v>
      </c>
      <c r="P234" t="s">
        <v>1691</v>
      </c>
    </row>
    <row r="235" spans="1:16" x14ac:dyDescent="0.25">
      <c r="A235" t="s">
        <v>977</v>
      </c>
      <c r="B235" s="6">
        <v>45520.460162037038</v>
      </c>
      <c r="C235">
        <v>18</v>
      </c>
      <c r="D235">
        <v>0</v>
      </c>
      <c r="E235" t="s">
        <v>978</v>
      </c>
      <c r="F235">
        <v>0.54</v>
      </c>
      <c r="H235" t="s">
        <v>1716</v>
      </c>
      <c r="I235" t="s">
        <v>1717</v>
      </c>
      <c r="J235">
        <v>0</v>
      </c>
      <c r="K235" t="s">
        <v>1956</v>
      </c>
      <c r="P235" t="s">
        <v>1691</v>
      </c>
    </row>
    <row r="236" spans="1:16" x14ac:dyDescent="0.25">
      <c r="A236" t="s">
        <v>979</v>
      </c>
      <c r="B236" s="6">
        <v>45520.59752314815</v>
      </c>
      <c r="C236">
        <v>36</v>
      </c>
      <c r="D236">
        <v>0</v>
      </c>
      <c r="E236" t="s">
        <v>980</v>
      </c>
      <c r="F236">
        <v>0.74</v>
      </c>
      <c r="H236" t="s">
        <v>1716</v>
      </c>
      <c r="I236" t="s">
        <v>1717</v>
      </c>
      <c r="J236">
        <v>0</v>
      </c>
      <c r="K236" t="s">
        <v>1957</v>
      </c>
      <c r="P236" t="s">
        <v>1691</v>
      </c>
    </row>
    <row r="237" spans="1:16" x14ac:dyDescent="0.25">
      <c r="A237" t="s">
        <v>981</v>
      </c>
      <c r="B237" s="6">
        <v>45521.401145833333</v>
      </c>
      <c r="C237">
        <v>30</v>
      </c>
      <c r="D237">
        <v>0</v>
      </c>
      <c r="E237" t="s">
        <v>982</v>
      </c>
      <c r="F237">
        <v>0.65</v>
      </c>
      <c r="H237" t="s">
        <v>1716</v>
      </c>
      <c r="I237" t="s">
        <v>1717</v>
      </c>
      <c r="J237">
        <v>0</v>
      </c>
      <c r="K237" t="s">
        <v>1958</v>
      </c>
      <c r="P237" t="s">
        <v>1692</v>
      </c>
    </row>
    <row r="238" spans="1:16" x14ac:dyDescent="0.25">
      <c r="A238" t="s">
        <v>983</v>
      </c>
      <c r="B238" s="6">
        <v>45521.435289351852</v>
      </c>
      <c r="C238">
        <v>30</v>
      </c>
      <c r="D238">
        <v>0</v>
      </c>
      <c r="E238" t="s">
        <v>984</v>
      </c>
      <c r="F238">
        <v>0.65</v>
      </c>
      <c r="H238" t="s">
        <v>1716</v>
      </c>
      <c r="I238" t="s">
        <v>1717</v>
      </c>
      <c r="J238">
        <v>0</v>
      </c>
      <c r="K238" t="s">
        <v>1959</v>
      </c>
      <c r="P238" t="s">
        <v>1692</v>
      </c>
    </row>
    <row r="239" spans="1:16" x14ac:dyDescent="0.25">
      <c r="A239" t="s">
        <v>985</v>
      </c>
      <c r="B239" s="6">
        <v>45522.592662037037</v>
      </c>
      <c r="C239">
        <v>36</v>
      </c>
      <c r="D239">
        <v>0</v>
      </c>
      <c r="E239" t="s">
        <v>986</v>
      </c>
      <c r="F239">
        <v>0.74</v>
      </c>
      <c r="H239" t="s">
        <v>1716</v>
      </c>
      <c r="I239" t="s">
        <v>1717</v>
      </c>
      <c r="J239">
        <v>0</v>
      </c>
      <c r="K239" t="s">
        <v>1960</v>
      </c>
      <c r="P239" t="s">
        <v>1692</v>
      </c>
    </row>
    <row r="240" spans="1:16" x14ac:dyDescent="0.25">
      <c r="A240" t="s">
        <v>987</v>
      </c>
      <c r="B240" s="6">
        <v>45522.674942129626</v>
      </c>
      <c r="C240">
        <v>36</v>
      </c>
      <c r="D240">
        <v>0</v>
      </c>
      <c r="E240" t="s">
        <v>988</v>
      </c>
      <c r="F240">
        <v>0.74</v>
      </c>
      <c r="H240" t="s">
        <v>1716</v>
      </c>
      <c r="I240" t="s">
        <v>1717</v>
      </c>
      <c r="J240">
        <v>0</v>
      </c>
      <c r="K240" t="s">
        <v>1961</v>
      </c>
      <c r="P240" t="s">
        <v>1692</v>
      </c>
    </row>
    <row r="241" spans="1:16" x14ac:dyDescent="0.25">
      <c r="A241" t="s">
        <v>989</v>
      </c>
      <c r="B241" s="6">
        <v>45522.701840277776</v>
      </c>
      <c r="C241">
        <v>36</v>
      </c>
      <c r="D241">
        <v>0</v>
      </c>
      <c r="E241" t="s">
        <v>990</v>
      </c>
      <c r="F241">
        <v>0.74</v>
      </c>
      <c r="H241" t="s">
        <v>1716</v>
      </c>
      <c r="I241" t="s">
        <v>1717</v>
      </c>
      <c r="J241">
        <v>0</v>
      </c>
      <c r="K241" t="s">
        <v>1962</v>
      </c>
      <c r="P241" t="s">
        <v>1692</v>
      </c>
    </row>
    <row r="242" spans="1:16" x14ac:dyDescent="0.25">
      <c r="A242" t="s">
        <v>991</v>
      </c>
      <c r="B242" s="6">
        <v>45522.708449074074</v>
      </c>
      <c r="C242">
        <v>18</v>
      </c>
      <c r="D242">
        <v>0</v>
      </c>
      <c r="E242" t="s">
        <v>992</v>
      </c>
      <c r="F242">
        <v>0.47</v>
      </c>
      <c r="H242" t="s">
        <v>1716</v>
      </c>
      <c r="I242" t="s">
        <v>1717</v>
      </c>
      <c r="J242">
        <v>0</v>
      </c>
      <c r="K242" t="s">
        <v>1963</v>
      </c>
      <c r="P242" t="s">
        <v>1692</v>
      </c>
    </row>
    <row r="243" spans="1:16" x14ac:dyDescent="0.25">
      <c r="A243" t="s">
        <v>993</v>
      </c>
      <c r="B243" s="6">
        <v>45523.370081018518</v>
      </c>
      <c r="C243">
        <v>36</v>
      </c>
      <c r="D243">
        <v>0</v>
      </c>
      <c r="E243" t="s">
        <v>994</v>
      </c>
      <c r="F243">
        <v>0.74</v>
      </c>
      <c r="H243" t="s">
        <v>1716</v>
      </c>
      <c r="I243" t="s">
        <v>1717</v>
      </c>
      <c r="J243">
        <v>0</v>
      </c>
      <c r="K243" t="s">
        <v>1964</v>
      </c>
      <c r="P243" t="s">
        <v>1692</v>
      </c>
    </row>
    <row r="244" spans="1:16" x14ac:dyDescent="0.25">
      <c r="A244" t="s">
        <v>995</v>
      </c>
      <c r="B244" s="6">
        <v>45523.441423611112</v>
      </c>
      <c r="C244">
        <v>15</v>
      </c>
      <c r="D244">
        <v>0</v>
      </c>
      <c r="E244" t="s">
        <v>996</v>
      </c>
      <c r="F244">
        <v>0.43</v>
      </c>
      <c r="H244" t="s">
        <v>1716</v>
      </c>
      <c r="I244" t="s">
        <v>1717</v>
      </c>
      <c r="J244">
        <v>0</v>
      </c>
      <c r="K244" t="s">
        <v>1965</v>
      </c>
      <c r="P244" t="s">
        <v>1692</v>
      </c>
    </row>
    <row r="245" spans="1:16" x14ac:dyDescent="0.25">
      <c r="A245" t="s">
        <v>997</v>
      </c>
      <c r="B245" s="6">
        <v>45523.498113425929</v>
      </c>
      <c r="C245">
        <v>18</v>
      </c>
      <c r="D245">
        <v>0</v>
      </c>
      <c r="E245" t="s">
        <v>998</v>
      </c>
      <c r="F245">
        <v>0.47</v>
      </c>
      <c r="H245" t="s">
        <v>1716</v>
      </c>
      <c r="I245" t="s">
        <v>1717</v>
      </c>
      <c r="J245">
        <v>0</v>
      </c>
      <c r="K245" t="s">
        <v>1966</v>
      </c>
      <c r="P245" t="s">
        <v>1692</v>
      </c>
    </row>
    <row r="246" spans="1:16" x14ac:dyDescent="0.25">
      <c r="A246" t="s">
        <v>999</v>
      </c>
      <c r="B246" s="6">
        <v>45523.684074074074</v>
      </c>
      <c r="C246">
        <v>15</v>
      </c>
      <c r="D246">
        <v>0</v>
      </c>
      <c r="E246" t="s">
        <v>1000</v>
      </c>
      <c r="F246">
        <v>0.43</v>
      </c>
      <c r="H246" t="s">
        <v>1716</v>
      </c>
      <c r="I246" t="s">
        <v>1717</v>
      </c>
      <c r="J246">
        <v>0</v>
      </c>
      <c r="K246" t="s">
        <v>1967</v>
      </c>
      <c r="P246" t="s">
        <v>1692</v>
      </c>
    </row>
    <row r="247" spans="1:16" x14ac:dyDescent="0.25">
      <c r="A247" t="s">
        <v>1001</v>
      </c>
      <c r="B247" s="6">
        <v>45523.733495370368</v>
      </c>
      <c r="C247">
        <v>36</v>
      </c>
      <c r="D247">
        <v>0</v>
      </c>
      <c r="E247" t="s">
        <v>1002</v>
      </c>
      <c r="F247">
        <v>0.74</v>
      </c>
      <c r="H247" t="s">
        <v>1716</v>
      </c>
      <c r="I247" t="s">
        <v>1717</v>
      </c>
      <c r="J247">
        <v>0</v>
      </c>
      <c r="K247" t="s">
        <v>1968</v>
      </c>
      <c r="P247" t="s">
        <v>1692</v>
      </c>
    </row>
    <row r="248" spans="1:16" x14ac:dyDescent="0.25">
      <c r="A248" t="s">
        <v>1003</v>
      </c>
      <c r="B248" s="6">
        <v>45524.389988425923</v>
      </c>
      <c r="C248">
        <v>36</v>
      </c>
      <c r="D248">
        <v>0</v>
      </c>
      <c r="E248" t="s">
        <v>1004</v>
      </c>
      <c r="F248">
        <v>0.74</v>
      </c>
      <c r="H248" t="s">
        <v>1716</v>
      </c>
      <c r="I248" t="s">
        <v>1717</v>
      </c>
      <c r="J248">
        <v>0</v>
      </c>
      <c r="K248" t="s">
        <v>1969</v>
      </c>
      <c r="P248" t="s">
        <v>1693</v>
      </c>
    </row>
    <row r="249" spans="1:16" x14ac:dyDescent="0.25">
      <c r="A249" t="s">
        <v>1005</v>
      </c>
      <c r="B249" s="6">
        <v>45524.418749999997</v>
      </c>
      <c r="C249">
        <v>15</v>
      </c>
      <c r="D249">
        <v>0</v>
      </c>
      <c r="E249" t="s">
        <v>1006</v>
      </c>
      <c r="F249">
        <v>0.43</v>
      </c>
      <c r="H249" t="s">
        <v>1716</v>
      </c>
      <c r="I249" t="s">
        <v>1717</v>
      </c>
      <c r="J249">
        <v>0</v>
      </c>
      <c r="K249" t="s">
        <v>1970</v>
      </c>
      <c r="P249" t="s">
        <v>1693</v>
      </c>
    </row>
    <row r="250" spans="1:16" x14ac:dyDescent="0.25">
      <c r="A250" t="s">
        <v>1007</v>
      </c>
      <c r="B250" s="6">
        <v>45524.489004629628</v>
      </c>
      <c r="C250">
        <v>36</v>
      </c>
      <c r="D250">
        <v>0</v>
      </c>
      <c r="E250" t="s">
        <v>1008</v>
      </c>
      <c r="F250">
        <v>0.74</v>
      </c>
      <c r="H250" t="s">
        <v>1716</v>
      </c>
      <c r="I250" t="s">
        <v>1717</v>
      </c>
      <c r="J250">
        <v>0</v>
      </c>
      <c r="K250" t="s">
        <v>1971</v>
      </c>
      <c r="P250" t="s">
        <v>1693</v>
      </c>
    </row>
    <row r="251" spans="1:16" x14ac:dyDescent="0.25">
      <c r="A251" t="s">
        <v>1009</v>
      </c>
      <c r="B251" s="6">
        <v>45524.624849537038</v>
      </c>
      <c r="C251">
        <v>36</v>
      </c>
      <c r="D251">
        <v>0</v>
      </c>
      <c r="E251" t="s">
        <v>1010</v>
      </c>
      <c r="F251">
        <v>0.74</v>
      </c>
      <c r="H251" t="s">
        <v>1716</v>
      </c>
      <c r="I251" t="s">
        <v>1717</v>
      </c>
      <c r="J251">
        <v>0</v>
      </c>
      <c r="K251" t="s">
        <v>1972</v>
      </c>
      <c r="P251" t="s">
        <v>1693</v>
      </c>
    </row>
    <row r="252" spans="1:16" x14ac:dyDescent="0.25">
      <c r="A252" t="s">
        <v>1011</v>
      </c>
      <c r="B252" s="6">
        <v>45524.680173611108</v>
      </c>
      <c r="C252">
        <v>18</v>
      </c>
      <c r="D252">
        <v>0</v>
      </c>
      <c r="E252" t="s">
        <v>1012</v>
      </c>
      <c r="F252">
        <v>0.47</v>
      </c>
      <c r="H252" t="s">
        <v>1716</v>
      </c>
      <c r="I252" t="s">
        <v>1717</v>
      </c>
      <c r="J252">
        <v>0</v>
      </c>
      <c r="K252" t="s">
        <v>1973</v>
      </c>
      <c r="P252" t="s">
        <v>1693</v>
      </c>
    </row>
    <row r="253" spans="1:16" x14ac:dyDescent="0.25">
      <c r="A253" t="s">
        <v>1013</v>
      </c>
      <c r="B253" s="6">
        <v>45525.509768518517</v>
      </c>
      <c r="C253">
        <v>36</v>
      </c>
      <c r="D253">
        <v>0</v>
      </c>
      <c r="E253" t="s">
        <v>1014</v>
      </c>
      <c r="F253">
        <v>0.74</v>
      </c>
      <c r="H253" t="s">
        <v>1716</v>
      </c>
      <c r="I253" t="s">
        <v>1717</v>
      </c>
      <c r="J253">
        <v>0</v>
      </c>
      <c r="K253" t="s">
        <v>1974</v>
      </c>
      <c r="P253" t="s">
        <v>1694</v>
      </c>
    </row>
    <row r="254" spans="1:16" x14ac:dyDescent="0.25">
      <c r="A254" t="s">
        <v>1015</v>
      </c>
      <c r="B254" s="6">
        <v>45525.541018518517</v>
      </c>
      <c r="C254">
        <v>36</v>
      </c>
      <c r="D254">
        <v>0</v>
      </c>
      <c r="E254" t="s">
        <v>1016</v>
      </c>
      <c r="F254">
        <v>0.74</v>
      </c>
      <c r="H254" t="s">
        <v>1716</v>
      </c>
      <c r="I254" t="s">
        <v>1717</v>
      </c>
      <c r="J254">
        <v>0</v>
      </c>
      <c r="K254" t="s">
        <v>1975</v>
      </c>
      <c r="P254" t="s">
        <v>1694</v>
      </c>
    </row>
    <row r="255" spans="1:16" x14ac:dyDescent="0.25">
      <c r="A255" t="s">
        <v>1017</v>
      </c>
      <c r="B255" s="6">
        <v>45525.682511574072</v>
      </c>
      <c r="C255">
        <v>36</v>
      </c>
      <c r="D255">
        <v>0</v>
      </c>
      <c r="E255" t="s">
        <v>1018</v>
      </c>
      <c r="F255">
        <v>0.74</v>
      </c>
      <c r="H255" t="s">
        <v>1716</v>
      </c>
      <c r="I255" t="s">
        <v>1717</v>
      </c>
      <c r="J255">
        <v>0</v>
      </c>
      <c r="K255" t="s">
        <v>1976</v>
      </c>
      <c r="P255" t="s">
        <v>1694</v>
      </c>
    </row>
    <row r="256" spans="1:16" x14ac:dyDescent="0.25">
      <c r="A256" t="s">
        <v>1019</v>
      </c>
      <c r="B256" s="6">
        <v>45525.712557870371</v>
      </c>
      <c r="C256">
        <v>36</v>
      </c>
      <c r="D256">
        <v>0</v>
      </c>
      <c r="E256" t="s">
        <v>1020</v>
      </c>
      <c r="F256">
        <v>0.74</v>
      </c>
      <c r="H256" t="s">
        <v>1716</v>
      </c>
      <c r="I256" t="s">
        <v>1717</v>
      </c>
      <c r="J256">
        <v>0</v>
      </c>
      <c r="K256" t="s">
        <v>1977</v>
      </c>
      <c r="P256" t="s">
        <v>1694</v>
      </c>
    </row>
    <row r="257" spans="1:16" x14ac:dyDescent="0.25">
      <c r="A257" t="s">
        <v>1021</v>
      </c>
      <c r="B257" s="6">
        <v>45525.782118055555</v>
      </c>
      <c r="C257">
        <v>18</v>
      </c>
      <c r="D257">
        <v>0</v>
      </c>
      <c r="E257" t="s">
        <v>1022</v>
      </c>
      <c r="F257">
        <v>0.47</v>
      </c>
      <c r="H257" t="s">
        <v>1716</v>
      </c>
      <c r="I257" t="s">
        <v>1717</v>
      </c>
      <c r="J257">
        <v>0</v>
      </c>
      <c r="K257" t="s">
        <v>1978</v>
      </c>
      <c r="P257" t="s">
        <v>1694</v>
      </c>
    </row>
    <row r="258" spans="1:16" x14ac:dyDescent="0.25">
      <c r="A258" t="s">
        <v>1023</v>
      </c>
      <c r="B258" s="6">
        <v>45526.409803240742</v>
      </c>
      <c r="C258">
        <v>36</v>
      </c>
      <c r="D258">
        <v>0</v>
      </c>
      <c r="E258" t="s">
        <v>1024</v>
      </c>
      <c r="F258">
        <v>0.74</v>
      </c>
      <c r="H258" t="s">
        <v>1716</v>
      </c>
      <c r="I258" t="s">
        <v>1717</v>
      </c>
      <c r="J258">
        <v>0</v>
      </c>
      <c r="K258" t="s">
        <v>1979</v>
      </c>
      <c r="P258" t="s">
        <v>1695</v>
      </c>
    </row>
    <row r="259" spans="1:16" x14ac:dyDescent="0.25">
      <c r="A259" t="s">
        <v>1025</v>
      </c>
      <c r="B259" s="6">
        <v>45526.463969907411</v>
      </c>
      <c r="C259">
        <v>30</v>
      </c>
      <c r="D259">
        <v>0</v>
      </c>
      <c r="E259" t="s">
        <v>1026</v>
      </c>
      <c r="F259">
        <v>0.65</v>
      </c>
      <c r="H259" t="s">
        <v>1716</v>
      </c>
      <c r="I259" t="s">
        <v>1717</v>
      </c>
      <c r="J259">
        <v>0</v>
      </c>
      <c r="K259" t="s">
        <v>1980</v>
      </c>
      <c r="P259" t="s">
        <v>1695</v>
      </c>
    </row>
    <row r="260" spans="1:16" x14ac:dyDescent="0.25">
      <c r="A260" t="s">
        <v>1027</v>
      </c>
      <c r="B260" s="6">
        <v>45526.480185185188</v>
      </c>
      <c r="C260">
        <v>30</v>
      </c>
      <c r="D260">
        <v>0</v>
      </c>
      <c r="E260" t="s">
        <v>1028</v>
      </c>
      <c r="F260">
        <v>0.65</v>
      </c>
      <c r="H260" t="s">
        <v>1716</v>
      </c>
      <c r="I260" t="s">
        <v>1717</v>
      </c>
      <c r="J260">
        <v>0</v>
      </c>
      <c r="K260" t="s">
        <v>1981</v>
      </c>
      <c r="P260" t="s">
        <v>1695</v>
      </c>
    </row>
    <row r="261" spans="1:16" x14ac:dyDescent="0.25">
      <c r="A261" t="s">
        <v>1029</v>
      </c>
      <c r="B261" s="6">
        <v>45526.507071759261</v>
      </c>
      <c r="C261">
        <v>30</v>
      </c>
      <c r="D261">
        <v>0</v>
      </c>
      <c r="E261" t="s">
        <v>1030</v>
      </c>
      <c r="F261">
        <v>0.65</v>
      </c>
      <c r="H261" t="s">
        <v>1716</v>
      </c>
      <c r="I261" t="s">
        <v>1717</v>
      </c>
      <c r="J261">
        <v>0</v>
      </c>
      <c r="K261" t="s">
        <v>1982</v>
      </c>
      <c r="P261" t="s">
        <v>1695</v>
      </c>
    </row>
    <row r="262" spans="1:16" x14ac:dyDescent="0.25">
      <c r="A262" t="s">
        <v>1031</v>
      </c>
      <c r="B262" s="6">
        <v>45526.627534722225</v>
      </c>
      <c r="C262">
        <v>36</v>
      </c>
      <c r="D262">
        <v>0</v>
      </c>
      <c r="E262" t="s">
        <v>1032</v>
      </c>
      <c r="F262">
        <v>0.74</v>
      </c>
      <c r="H262" t="s">
        <v>1716</v>
      </c>
      <c r="I262" t="s">
        <v>1717</v>
      </c>
      <c r="J262">
        <v>0</v>
      </c>
      <c r="K262" t="s">
        <v>1983</v>
      </c>
      <c r="P262" t="s">
        <v>1695</v>
      </c>
    </row>
    <row r="263" spans="1:16" x14ac:dyDescent="0.25">
      <c r="A263" t="s">
        <v>1033</v>
      </c>
      <c r="B263" s="6">
        <v>45526.711145833331</v>
      </c>
      <c r="C263">
        <v>30</v>
      </c>
      <c r="D263">
        <v>0</v>
      </c>
      <c r="E263" t="s">
        <v>1034</v>
      </c>
      <c r="F263">
        <v>0.65</v>
      </c>
      <c r="H263" t="s">
        <v>1716</v>
      </c>
      <c r="I263" t="s">
        <v>1717</v>
      </c>
      <c r="J263">
        <v>0</v>
      </c>
      <c r="K263" t="s">
        <v>1984</v>
      </c>
      <c r="P263" t="s">
        <v>1695</v>
      </c>
    </row>
    <row r="264" spans="1:16" x14ac:dyDescent="0.25">
      <c r="A264" t="s">
        <v>1035</v>
      </c>
      <c r="B264" s="6">
        <v>45526.842534722222</v>
      </c>
      <c r="C264">
        <v>30</v>
      </c>
      <c r="D264">
        <v>0</v>
      </c>
      <c r="E264" t="s">
        <v>1036</v>
      </c>
      <c r="F264">
        <v>0.65</v>
      </c>
      <c r="H264" t="s">
        <v>1716</v>
      </c>
      <c r="I264" t="s">
        <v>1717</v>
      </c>
      <c r="J264">
        <v>0</v>
      </c>
      <c r="K264" t="s">
        <v>1985</v>
      </c>
      <c r="P264" t="s">
        <v>1695</v>
      </c>
    </row>
    <row r="265" spans="1:16" x14ac:dyDescent="0.25">
      <c r="A265" t="s">
        <v>1037</v>
      </c>
      <c r="B265" s="6">
        <v>45527.340405092589</v>
      </c>
      <c r="C265">
        <v>30</v>
      </c>
      <c r="D265">
        <v>0</v>
      </c>
      <c r="E265" t="s">
        <v>1038</v>
      </c>
      <c r="F265">
        <v>0.65</v>
      </c>
      <c r="H265" t="s">
        <v>1716</v>
      </c>
      <c r="I265" t="s">
        <v>1717</v>
      </c>
      <c r="J265">
        <v>0</v>
      </c>
      <c r="K265" t="s">
        <v>1986</v>
      </c>
      <c r="P265" t="s">
        <v>1696</v>
      </c>
    </row>
    <row r="266" spans="1:16" x14ac:dyDescent="0.25">
      <c r="A266" t="s">
        <v>1039</v>
      </c>
      <c r="B266" s="6">
        <v>45527.376192129632</v>
      </c>
      <c r="C266">
        <v>30</v>
      </c>
      <c r="D266">
        <v>0</v>
      </c>
      <c r="E266" t="s">
        <v>1040</v>
      </c>
      <c r="F266">
        <v>0.65</v>
      </c>
      <c r="H266" t="s">
        <v>1716</v>
      </c>
      <c r="I266" t="s">
        <v>1717</v>
      </c>
      <c r="J266">
        <v>0</v>
      </c>
      <c r="K266" t="s">
        <v>1987</v>
      </c>
      <c r="P266" t="s">
        <v>1696</v>
      </c>
    </row>
    <row r="267" spans="1:16" x14ac:dyDescent="0.25">
      <c r="A267" t="s">
        <v>1041</v>
      </c>
      <c r="B267" s="6">
        <v>45527.412800925929</v>
      </c>
      <c r="C267">
        <v>30</v>
      </c>
      <c r="D267">
        <v>0</v>
      </c>
      <c r="E267" t="s">
        <v>1042</v>
      </c>
      <c r="F267">
        <v>0.65</v>
      </c>
      <c r="H267" t="s">
        <v>1716</v>
      </c>
      <c r="I267" t="s">
        <v>1717</v>
      </c>
      <c r="J267">
        <v>0</v>
      </c>
      <c r="K267" t="s">
        <v>1988</v>
      </c>
      <c r="P267" t="s">
        <v>1696</v>
      </c>
    </row>
    <row r="268" spans="1:16" x14ac:dyDescent="0.25">
      <c r="A268" t="s">
        <v>1043</v>
      </c>
      <c r="B268" s="6">
        <v>45527.457557870373</v>
      </c>
      <c r="C268">
        <v>36</v>
      </c>
      <c r="D268">
        <v>0</v>
      </c>
      <c r="E268" t="s">
        <v>1044</v>
      </c>
      <c r="F268">
        <v>0.63</v>
      </c>
      <c r="H268" t="s">
        <v>1716</v>
      </c>
      <c r="I268" t="s">
        <v>1717</v>
      </c>
      <c r="J268">
        <v>0</v>
      </c>
      <c r="K268" t="s">
        <v>1989</v>
      </c>
      <c r="P268" t="s">
        <v>1696</v>
      </c>
    </row>
    <row r="269" spans="1:16" x14ac:dyDescent="0.25">
      <c r="A269" t="s">
        <v>1045</v>
      </c>
      <c r="B269" s="6">
        <v>45527.57508101852</v>
      </c>
      <c r="C269">
        <v>30</v>
      </c>
      <c r="D269">
        <v>0</v>
      </c>
      <c r="E269" t="s">
        <v>1046</v>
      </c>
      <c r="F269">
        <v>0.65</v>
      </c>
      <c r="H269" t="s">
        <v>1716</v>
      </c>
      <c r="I269" t="s">
        <v>1717</v>
      </c>
      <c r="J269">
        <v>0</v>
      </c>
      <c r="K269" t="s">
        <v>1990</v>
      </c>
      <c r="P269" t="s">
        <v>1696</v>
      </c>
    </row>
    <row r="270" spans="1:16" x14ac:dyDescent="0.25">
      <c r="A270" t="s">
        <v>1047</v>
      </c>
      <c r="B270" s="6">
        <v>45527.771516203706</v>
      </c>
      <c r="C270">
        <v>36</v>
      </c>
      <c r="D270">
        <v>0</v>
      </c>
      <c r="E270" t="s">
        <v>1048</v>
      </c>
      <c r="F270">
        <v>0.74</v>
      </c>
      <c r="H270" t="s">
        <v>1716</v>
      </c>
      <c r="I270" t="s">
        <v>1717</v>
      </c>
      <c r="J270">
        <v>0</v>
      </c>
      <c r="K270" t="s">
        <v>1991</v>
      </c>
      <c r="P270" t="s">
        <v>1696</v>
      </c>
    </row>
    <row r="271" spans="1:16" x14ac:dyDescent="0.25">
      <c r="A271" t="s">
        <v>1050</v>
      </c>
      <c r="B271" s="6">
        <v>45528.201284722221</v>
      </c>
      <c r="C271">
        <v>18</v>
      </c>
      <c r="D271">
        <v>0</v>
      </c>
      <c r="E271" t="s">
        <v>1049</v>
      </c>
      <c r="F271">
        <v>0.47</v>
      </c>
      <c r="H271" t="s">
        <v>1716</v>
      </c>
      <c r="I271" t="s">
        <v>1717</v>
      </c>
      <c r="J271">
        <v>0</v>
      </c>
      <c r="K271" t="s">
        <v>1992</v>
      </c>
      <c r="P271" t="s">
        <v>1697</v>
      </c>
    </row>
    <row r="272" spans="1:16" x14ac:dyDescent="0.25">
      <c r="A272" t="s">
        <v>1051</v>
      </c>
      <c r="B272" s="6">
        <v>45528.344259259262</v>
      </c>
      <c r="C272">
        <v>36</v>
      </c>
      <c r="D272">
        <v>0</v>
      </c>
      <c r="E272" t="s">
        <v>1052</v>
      </c>
      <c r="F272">
        <v>0.74</v>
      </c>
      <c r="H272" t="s">
        <v>1716</v>
      </c>
      <c r="I272" t="s">
        <v>1717</v>
      </c>
      <c r="J272">
        <v>0</v>
      </c>
      <c r="K272" t="s">
        <v>1993</v>
      </c>
      <c r="P272" t="s">
        <v>1697</v>
      </c>
    </row>
    <row r="273" spans="1:16" x14ac:dyDescent="0.25">
      <c r="A273" t="s">
        <v>1053</v>
      </c>
      <c r="B273" s="6">
        <v>45528.646527777775</v>
      </c>
      <c r="C273">
        <v>36</v>
      </c>
      <c r="D273">
        <v>0</v>
      </c>
      <c r="E273" t="s">
        <v>1054</v>
      </c>
      <c r="F273">
        <v>0.74</v>
      </c>
      <c r="H273" t="s">
        <v>1716</v>
      </c>
      <c r="I273" t="s">
        <v>1717</v>
      </c>
      <c r="J273">
        <v>0</v>
      </c>
      <c r="K273" t="s">
        <v>1994</v>
      </c>
      <c r="P273" t="s">
        <v>1697</v>
      </c>
    </row>
    <row r="274" spans="1:16" x14ac:dyDescent="0.25">
      <c r="A274" t="s">
        <v>1055</v>
      </c>
      <c r="B274" s="6">
        <v>45529.403993055559</v>
      </c>
      <c r="C274">
        <v>30</v>
      </c>
      <c r="D274">
        <v>0</v>
      </c>
      <c r="E274" t="s">
        <v>1056</v>
      </c>
      <c r="F274">
        <v>0.65</v>
      </c>
      <c r="H274" t="s">
        <v>1716</v>
      </c>
      <c r="I274" t="s">
        <v>1717</v>
      </c>
      <c r="J274">
        <v>0</v>
      </c>
      <c r="K274" t="s">
        <v>1995</v>
      </c>
      <c r="P274" t="s">
        <v>1697</v>
      </c>
    </row>
    <row r="275" spans="1:16" x14ac:dyDescent="0.25">
      <c r="A275" t="s">
        <v>1057</v>
      </c>
      <c r="B275" s="6">
        <v>45529.569849537038</v>
      </c>
      <c r="C275">
        <v>36</v>
      </c>
      <c r="D275">
        <v>0</v>
      </c>
      <c r="E275" t="s">
        <v>1058</v>
      </c>
      <c r="F275">
        <v>0.74</v>
      </c>
      <c r="H275" t="s">
        <v>1716</v>
      </c>
      <c r="I275" t="s">
        <v>1717</v>
      </c>
      <c r="J275">
        <v>0</v>
      </c>
      <c r="K275" t="s">
        <v>1996</v>
      </c>
      <c r="P275" t="s">
        <v>1697</v>
      </c>
    </row>
    <row r="276" spans="1:16" x14ac:dyDescent="0.25">
      <c r="A276" t="s">
        <v>1059</v>
      </c>
      <c r="B276" s="6">
        <v>45529.579872685186</v>
      </c>
      <c r="C276">
        <v>30</v>
      </c>
      <c r="D276">
        <v>0</v>
      </c>
      <c r="E276" t="s">
        <v>1060</v>
      </c>
      <c r="F276">
        <v>0.65</v>
      </c>
      <c r="H276" t="s">
        <v>1716</v>
      </c>
      <c r="I276" t="s">
        <v>1717</v>
      </c>
      <c r="J276">
        <v>0</v>
      </c>
      <c r="K276" t="s">
        <v>1997</v>
      </c>
      <c r="P276" t="s">
        <v>1697</v>
      </c>
    </row>
    <row r="277" spans="1:16" x14ac:dyDescent="0.25">
      <c r="A277" t="s">
        <v>1061</v>
      </c>
      <c r="B277" s="6">
        <v>45529.782592592594</v>
      </c>
      <c r="C277">
        <v>36</v>
      </c>
      <c r="D277">
        <v>0</v>
      </c>
      <c r="E277" t="s">
        <v>1062</v>
      </c>
      <c r="F277">
        <v>0.88</v>
      </c>
      <c r="H277" t="s">
        <v>1716</v>
      </c>
      <c r="I277" t="s">
        <v>1717</v>
      </c>
      <c r="J277">
        <v>0</v>
      </c>
      <c r="K277" t="s">
        <v>1998</v>
      </c>
      <c r="P277" t="s">
        <v>1697</v>
      </c>
    </row>
    <row r="278" spans="1:16" x14ac:dyDescent="0.25">
      <c r="A278" t="s">
        <v>1063</v>
      </c>
      <c r="B278" s="6">
        <v>45530.404374999998</v>
      </c>
      <c r="C278">
        <v>36</v>
      </c>
      <c r="D278">
        <v>0</v>
      </c>
      <c r="E278" t="s">
        <v>1064</v>
      </c>
      <c r="F278">
        <v>0.74</v>
      </c>
      <c r="H278" t="s">
        <v>1716</v>
      </c>
      <c r="I278" t="s">
        <v>1717</v>
      </c>
      <c r="J278">
        <v>0</v>
      </c>
      <c r="K278" t="s">
        <v>1999</v>
      </c>
      <c r="P278" t="s">
        <v>1697</v>
      </c>
    </row>
    <row r="279" spans="1:16" x14ac:dyDescent="0.25">
      <c r="A279" t="s">
        <v>1065</v>
      </c>
      <c r="B279" s="6">
        <v>45530.41033564815</v>
      </c>
      <c r="C279">
        <v>36</v>
      </c>
      <c r="D279">
        <v>0</v>
      </c>
      <c r="E279" t="s">
        <v>1066</v>
      </c>
      <c r="F279">
        <v>0.74</v>
      </c>
      <c r="H279" t="s">
        <v>1716</v>
      </c>
      <c r="I279" t="s">
        <v>1717</v>
      </c>
      <c r="J279">
        <v>0</v>
      </c>
      <c r="K279" t="s">
        <v>2000</v>
      </c>
      <c r="P279" t="s">
        <v>1697</v>
      </c>
    </row>
    <row r="280" spans="1:16" x14ac:dyDescent="0.25">
      <c r="A280" t="s">
        <v>1067</v>
      </c>
      <c r="B280" s="6">
        <v>45530.423761574071</v>
      </c>
      <c r="C280">
        <v>15</v>
      </c>
      <c r="D280">
        <v>0</v>
      </c>
      <c r="E280" t="s">
        <v>1068</v>
      </c>
      <c r="F280">
        <v>0.43</v>
      </c>
      <c r="H280" t="s">
        <v>1716</v>
      </c>
      <c r="I280" t="s">
        <v>1717</v>
      </c>
      <c r="J280">
        <v>0</v>
      </c>
      <c r="K280" t="s">
        <v>2001</v>
      </c>
      <c r="P280" t="s">
        <v>1697</v>
      </c>
    </row>
    <row r="281" spans="1:16" x14ac:dyDescent="0.25">
      <c r="A281" t="s">
        <v>1069</v>
      </c>
      <c r="B281" s="6">
        <v>45530.472372685188</v>
      </c>
      <c r="C281">
        <v>15</v>
      </c>
      <c r="D281">
        <v>0</v>
      </c>
      <c r="E281" t="s">
        <v>1070</v>
      </c>
      <c r="F281">
        <v>0.43</v>
      </c>
      <c r="H281" t="s">
        <v>1716</v>
      </c>
      <c r="I281" t="s">
        <v>1717</v>
      </c>
      <c r="J281">
        <v>0</v>
      </c>
      <c r="K281" t="s">
        <v>2002</v>
      </c>
      <c r="P281" t="s">
        <v>1697</v>
      </c>
    </row>
    <row r="282" spans="1:16" x14ac:dyDescent="0.25">
      <c r="A282" t="s">
        <v>1071</v>
      </c>
      <c r="B282" s="6">
        <v>45530.506956018522</v>
      </c>
      <c r="C282">
        <v>36</v>
      </c>
      <c r="D282">
        <v>0</v>
      </c>
      <c r="E282" t="s">
        <v>1072</v>
      </c>
      <c r="F282">
        <v>0.74</v>
      </c>
      <c r="H282" t="s">
        <v>1716</v>
      </c>
      <c r="I282" t="s">
        <v>1717</v>
      </c>
      <c r="J282">
        <v>0</v>
      </c>
      <c r="K282" t="s">
        <v>2003</v>
      </c>
      <c r="P282" t="s">
        <v>1697</v>
      </c>
    </row>
    <row r="283" spans="1:16" x14ac:dyDescent="0.25">
      <c r="A283" t="s">
        <v>1073</v>
      </c>
      <c r="B283" s="6">
        <v>45530.693969907406</v>
      </c>
      <c r="C283">
        <v>30</v>
      </c>
      <c r="D283">
        <v>0</v>
      </c>
      <c r="E283" t="s">
        <v>1074</v>
      </c>
      <c r="F283">
        <v>0.65</v>
      </c>
      <c r="H283" t="s">
        <v>1716</v>
      </c>
      <c r="I283" t="s">
        <v>1717</v>
      </c>
      <c r="J283">
        <v>0</v>
      </c>
      <c r="K283" t="s">
        <v>2004</v>
      </c>
      <c r="P283" t="s">
        <v>1697</v>
      </c>
    </row>
    <row r="284" spans="1:16" x14ac:dyDescent="0.25">
      <c r="A284" t="s">
        <v>1075</v>
      </c>
      <c r="B284" s="6">
        <v>45530.700983796298</v>
      </c>
      <c r="C284">
        <v>15</v>
      </c>
      <c r="D284">
        <v>0</v>
      </c>
      <c r="E284" t="s">
        <v>1076</v>
      </c>
      <c r="F284">
        <v>0.43</v>
      </c>
      <c r="H284" t="s">
        <v>1716</v>
      </c>
      <c r="I284" t="s">
        <v>1717</v>
      </c>
      <c r="J284">
        <v>0</v>
      </c>
      <c r="K284" t="s">
        <v>2005</v>
      </c>
      <c r="P284" t="s">
        <v>1697</v>
      </c>
    </row>
    <row r="285" spans="1:16" x14ac:dyDescent="0.25">
      <c r="A285" t="s">
        <v>1077</v>
      </c>
      <c r="B285" s="6">
        <v>45531.484016203707</v>
      </c>
      <c r="C285">
        <v>30</v>
      </c>
      <c r="D285">
        <v>0</v>
      </c>
      <c r="E285" t="s">
        <v>1078</v>
      </c>
      <c r="F285">
        <v>0.65</v>
      </c>
      <c r="H285" t="s">
        <v>1716</v>
      </c>
      <c r="I285" t="s">
        <v>1717</v>
      </c>
      <c r="J285">
        <v>0</v>
      </c>
      <c r="K285" t="s">
        <v>2006</v>
      </c>
      <c r="P285" t="s">
        <v>1697</v>
      </c>
    </row>
    <row r="286" spans="1:16" x14ac:dyDescent="0.25">
      <c r="A286" t="s">
        <v>1079</v>
      </c>
      <c r="B286" s="6">
        <v>45531.48474537037</v>
      </c>
      <c r="C286">
        <v>30</v>
      </c>
      <c r="D286">
        <v>0</v>
      </c>
      <c r="E286" t="s">
        <v>1080</v>
      </c>
      <c r="F286">
        <v>0.65</v>
      </c>
      <c r="H286" t="s">
        <v>1716</v>
      </c>
      <c r="I286" t="s">
        <v>1717</v>
      </c>
      <c r="J286">
        <v>0</v>
      </c>
      <c r="K286" t="s">
        <v>2007</v>
      </c>
      <c r="P286" t="s">
        <v>1697</v>
      </c>
    </row>
    <row r="287" spans="1:16" x14ac:dyDescent="0.25">
      <c r="A287" t="s">
        <v>1081</v>
      </c>
      <c r="B287" s="6">
        <v>45531.517870370371</v>
      </c>
      <c r="C287">
        <v>36</v>
      </c>
      <c r="D287">
        <v>0</v>
      </c>
      <c r="E287" t="s">
        <v>1082</v>
      </c>
      <c r="F287">
        <v>0.74</v>
      </c>
      <c r="H287" t="s">
        <v>1716</v>
      </c>
      <c r="I287" t="s">
        <v>1717</v>
      </c>
      <c r="J287">
        <v>0</v>
      </c>
      <c r="K287" t="s">
        <v>2008</v>
      </c>
      <c r="P287" t="s">
        <v>1697</v>
      </c>
    </row>
    <row r="288" spans="1:16" x14ac:dyDescent="0.25">
      <c r="A288" t="s">
        <v>1083</v>
      </c>
      <c r="B288" s="6">
        <v>45531.520740740743</v>
      </c>
      <c r="C288">
        <v>36</v>
      </c>
      <c r="D288">
        <v>0</v>
      </c>
      <c r="E288" t="s">
        <v>1084</v>
      </c>
      <c r="F288">
        <v>0.74</v>
      </c>
      <c r="H288" t="s">
        <v>1716</v>
      </c>
      <c r="I288" t="s">
        <v>1717</v>
      </c>
      <c r="J288">
        <v>0</v>
      </c>
      <c r="K288" t="s">
        <v>2009</v>
      </c>
      <c r="P288" t="s">
        <v>1697</v>
      </c>
    </row>
    <row r="289" spans="1:16" x14ac:dyDescent="0.25">
      <c r="A289" t="s">
        <v>1085</v>
      </c>
      <c r="B289" s="6">
        <v>45531.535532407404</v>
      </c>
      <c r="C289">
        <v>15</v>
      </c>
      <c r="D289">
        <v>0</v>
      </c>
      <c r="E289" t="s">
        <v>1086</v>
      </c>
      <c r="F289">
        <v>0.43</v>
      </c>
      <c r="H289" t="s">
        <v>1716</v>
      </c>
      <c r="I289" t="s">
        <v>1717</v>
      </c>
      <c r="J289">
        <v>0</v>
      </c>
      <c r="K289" t="s">
        <v>2010</v>
      </c>
      <c r="P289" t="s">
        <v>1697</v>
      </c>
    </row>
    <row r="290" spans="1:16" x14ac:dyDescent="0.25">
      <c r="A290" t="s">
        <v>1087</v>
      </c>
      <c r="B290" s="6">
        <v>45531.547442129631</v>
      </c>
      <c r="C290">
        <v>36</v>
      </c>
      <c r="D290">
        <v>0</v>
      </c>
      <c r="E290" t="s">
        <v>1088</v>
      </c>
      <c r="F290">
        <v>0.74</v>
      </c>
      <c r="H290" t="s">
        <v>1716</v>
      </c>
      <c r="I290" t="s">
        <v>1717</v>
      </c>
      <c r="J290">
        <v>0</v>
      </c>
      <c r="K290" t="s">
        <v>2011</v>
      </c>
      <c r="P290" t="s">
        <v>1697</v>
      </c>
    </row>
    <row r="291" spans="1:16" x14ac:dyDescent="0.25">
      <c r="A291" t="s">
        <v>1089</v>
      </c>
      <c r="B291" s="6">
        <v>45531.788206018522</v>
      </c>
      <c r="C291">
        <v>36</v>
      </c>
      <c r="D291">
        <v>0</v>
      </c>
      <c r="E291" t="s">
        <v>1090</v>
      </c>
      <c r="F291">
        <v>0.74</v>
      </c>
      <c r="H291" t="s">
        <v>1716</v>
      </c>
      <c r="I291" t="s">
        <v>1717</v>
      </c>
      <c r="J291">
        <v>0</v>
      </c>
      <c r="K291" t="s">
        <v>2012</v>
      </c>
      <c r="P291" t="s">
        <v>1697</v>
      </c>
    </row>
    <row r="292" spans="1:16" x14ac:dyDescent="0.25">
      <c r="A292" t="s">
        <v>1091</v>
      </c>
      <c r="B292" s="6">
        <v>45531.880462962959</v>
      </c>
      <c r="C292">
        <v>36</v>
      </c>
      <c r="D292">
        <v>0</v>
      </c>
      <c r="E292" t="s">
        <v>1092</v>
      </c>
      <c r="F292">
        <v>0.63</v>
      </c>
      <c r="H292" t="s">
        <v>1716</v>
      </c>
      <c r="I292" t="s">
        <v>1717</v>
      </c>
      <c r="J292">
        <v>0</v>
      </c>
      <c r="K292" t="s">
        <v>2013</v>
      </c>
      <c r="P292" t="s">
        <v>1697</v>
      </c>
    </row>
    <row r="293" spans="1:16" x14ac:dyDescent="0.25">
      <c r="A293" t="s">
        <v>1093</v>
      </c>
      <c r="B293" s="6">
        <v>45531.907372685186</v>
      </c>
      <c r="C293">
        <v>30</v>
      </c>
      <c r="D293">
        <v>0</v>
      </c>
      <c r="E293" t="s">
        <v>1094</v>
      </c>
      <c r="F293">
        <v>0.86</v>
      </c>
      <c r="H293" t="s">
        <v>1716</v>
      </c>
      <c r="I293" t="s">
        <v>1717</v>
      </c>
      <c r="J293">
        <v>0</v>
      </c>
      <c r="K293" t="s">
        <v>2014</v>
      </c>
      <c r="L293" t="s">
        <v>1698</v>
      </c>
      <c r="M293" t="s">
        <v>1699</v>
      </c>
      <c r="N293" t="s">
        <v>1700</v>
      </c>
      <c r="O293" t="s">
        <v>1701</v>
      </c>
      <c r="P293" t="s">
        <v>1697</v>
      </c>
    </row>
    <row r="294" spans="1:16" x14ac:dyDescent="0.25">
      <c r="A294" t="s">
        <v>1095</v>
      </c>
      <c r="B294" s="6">
        <v>45532.310057870367</v>
      </c>
      <c r="C294">
        <v>18</v>
      </c>
      <c r="D294">
        <v>0</v>
      </c>
      <c r="E294" t="s">
        <v>1096</v>
      </c>
      <c r="F294">
        <v>0.47</v>
      </c>
      <c r="H294" t="s">
        <v>1716</v>
      </c>
      <c r="I294" t="s">
        <v>1717</v>
      </c>
      <c r="J294">
        <v>0</v>
      </c>
      <c r="K294" t="s">
        <v>2015</v>
      </c>
      <c r="P294" t="s">
        <v>1702</v>
      </c>
    </row>
    <row r="295" spans="1:16" x14ac:dyDescent="0.25">
      <c r="A295" t="s">
        <v>1097</v>
      </c>
      <c r="B295" s="6">
        <v>45532.311921296299</v>
      </c>
      <c r="C295">
        <v>30</v>
      </c>
      <c r="D295">
        <v>0</v>
      </c>
      <c r="E295" t="s">
        <v>1098</v>
      </c>
      <c r="F295">
        <v>0.65</v>
      </c>
      <c r="H295" t="s">
        <v>1716</v>
      </c>
      <c r="I295" t="s">
        <v>1717</v>
      </c>
      <c r="J295">
        <v>0</v>
      </c>
      <c r="K295" t="s">
        <v>2016</v>
      </c>
      <c r="P295" t="s">
        <v>1702</v>
      </c>
    </row>
    <row r="296" spans="1:16" x14ac:dyDescent="0.25">
      <c r="A296" t="s">
        <v>1099</v>
      </c>
      <c r="B296" s="6">
        <v>45532.448923611111</v>
      </c>
      <c r="C296">
        <v>18</v>
      </c>
      <c r="D296">
        <v>0</v>
      </c>
      <c r="E296" t="s">
        <v>1100</v>
      </c>
      <c r="F296">
        <v>0.47</v>
      </c>
      <c r="H296" t="s">
        <v>1716</v>
      </c>
      <c r="I296" t="s">
        <v>1717</v>
      </c>
      <c r="J296">
        <v>0</v>
      </c>
      <c r="K296" t="s">
        <v>2017</v>
      </c>
      <c r="P296" t="s">
        <v>1702</v>
      </c>
    </row>
    <row r="297" spans="1:16" x14ac:dyDescent="0.25">
      <c r="A297" t="s">
        <v>1101</v>
      </c>
      <c r="B297" s="6">
        <v>45532.482627314814</v>
      </c>
      <c r="C297">
        <v>36</v>
      </c>
      <c r="D297">
        <v>0</v>
      </c>
      <c r="E297" t="s">
        <v>1102</v>
      </c>
      <c r="F297">
        <v>0.74</v>
      </c>
      <c r="H297" t="s">
        <v>1716</v>
      </c>
      <c r="I297" t="s">
        <v>1717</v>
      </c>
      <c r="J297">
        <v>0</v>
      </c>
      <c r="K297" t="s">
        <v>2018</v>
      </c>
      <c r="P297" t="s">
        <v>1702</v>
      </c>
    </row>
    <row r="298" spans="1:16" x14ac:dyDescent="0.25">
      <c r="A298" t="s">
        <v>1103</v>
      </c>
      <c r="B298" s="6">
        <v>45532.625543981485</v>
      </c>
      <c r="C298">
        <v>36</v>
      </c>
      <c r="D298">
        <v>0</v>
      </c>
      <c r="E298" t="s">
        <v>1104</v>
      </c>
      <c r="F298">
        <v>0.74</v>
      </c>
      <c r="H298" t="s">
        <v>1716</v>
      </c>
      <c r="I298" t="s">
        <v>1717</v>
      </c>
      <c r="J298">
        <v>0</v>
      </c>
      <c r="K298" t="s">
        <v>2019</v>
      </c>
      <c r="P298" t="s">
        <v>1702</v>
      </c>
    </row>
    <row r="299" spans="1:16" x14ac:dyDescent="0.25">
      <c r="A299" t="s">
        <v>1105</v>
      </c>
      <c r="B299" s="6">
        <v>45532.627060185187</v>
      </c>
      <c r="C299">
        <v>36</v>
      </c>
      <c r="D299">
        <v>0</v>
      </c>
      <c r="E299" t="s">
        <v>1106</v>
      </c>
      <c r="F299">
        <v>0.74</v>
      </c>
      <c r="H299" t="s">
        <v>1716</v>
      </c>
      <c r="I299" t="s">
        <v>1717</v>
      </c>
      <c r="J299">
        <v>0</v>
      </c>
      <c r="K299" t="s">
        <v>2020</v>
      </c>
      <c r="P299" t="s">
        <v>1702</v>
      </c>
    </row>
    <row r="300" spans="1:16" x14ac:dyDescent="0.25">
      <c r="A300" t="s">
        <v>1107</v>
      </c>
      <c r="B300" s="6">
        <v>45532.652199074073</v>
      </c>
      <c r="C300">
        <v>36</v>
      </c>
      <c r="D300">
        <v>0</v>
      </c>
      <c r="E300" t="s">
        <v>1108</v>
      </c>
      <c r="F300">
        <v>0.74</v>
      </c>
      <c r="H300" t="s">
        <v>1716</v>
      </c>
      <c r="I300" t="s">
        <v>1717</v>
      </c>
      <c r="J300">
        <v>0</v>
      </c>
      <c r="K300" t="s">
        <v>2021</v>
      </c>
      <c r="P300" t="s">
        <v>1702</v>
      </c>
    </row>
    <row r="301" spans="1:16" x14ac:dyDescent="0.25">
      <c r="A301" t="s">
        <v>1109</v>
      </c>
      <c r="B301" s="6">
        <v>45532.659131944441</v>
      </c>
      <c r="C301">
        <v>15</v>
      </c>
      <c r="D301">
        <v>0</v>
      </c>
      <c r="E301" t="s">
        <v>1110</v>
      </c>
      <c r="F301">
        <v>0.43</v>
      </c>
      <c r="H301" t="s">
        <v>1716</v>
      </c>
      <c r="I301" t="s">
        <v>1717</v>
      </c>
      <c r="J301">
        <v>0</v>
      </c>
      <c r="K301" t="s">
        <v>2022</v>
      </c>
      <c r="P301" t="s">
        <v>1702</v>
      </c>
    </row>
    <row r="302" spans="1:16" x14ac:dyDescent="0.25">
      <c r="A302" t="s">
        <v>1111</v>
      </c>
      <c r="B302" s="6">
        <v>45532.741909722223</v>
      </c>
      <c r="C302">
        <v>36</v>
      </c>
      <c r="D302">
        <v>0</v>
      </c>
      <c r="E302" t="s">
        <v>1112</v>
      </c>
      <c r="F302">
        <v>0.74</v>
      </c>
      <c r="H302" t="s">
        <v>1716</v>
      </c>
      <c r="I302" t="s">
        <v>1717</v>
      </c>
      <c r="J302">
        <v>0</v>
      </c>
      <c r="K302" t="s">
        <v>2023</v>
      </c>
      <c r="P302" t="s">
        <v>1702</v>
      </c>
    </row>
    <row r="303" spans="1:16" x14ac:dyDescent="0.25">
      <c r="A303" t="s">
        <v>1113</v>
      </c>
      <c r="B303" s="6">
        <v>45532.891099537039</v>
      </c>
      <c r="C303">
        <v>36</v>
      </c>
      <c r="D303">
        <v>0</v>
      </c>
      <c r="E303" t="s">
        <v>1114</v>
      </c>
      <c r="F303">
        <v>0.74</v>
      </c>
      <c r="H303" t="s">
        <v>1716</v>
      </c>
      <c r="I303" t="s">
        <v>1717</v>
      </c>
      <c r="J303">
        <v>0</v>
      </c>
      <c r="K303" t="s">
        <v>2024</v>
      </c>
      <c r="P303" t="s">
        <v>1702</v>
      </c>
    </row>
    <row r="304" spans="1:16" x14ac:dyDescent="0.25">
      <c r="A304" t="s">
        <v>1115</v>
      </c>
      <c r="B304" s="6">
        <v>45532.921759259261</v>
      </c>
      <c r="C304">
        <v>15</v>
      </c>
      <c r="D304">
        <v>0</v>
      </c>
      <c r="E304" t="s">
        <v>1116</v>
      </c>
      <c r="F304">
        <v>0.43</v>
      </c>
      <c r="H304" t="s">
        <v>1716</v>
      </c>
      <c r="I304" t="s">
        <v>1717</v>
      </c>
      <c r="J304">
        <v>0</v>
      </c>
      <c r="K304" t="s">
        <v>2025</v>
      </c>
      <c r="P304" t="s">
        <v>1702</v>
      </c>
    </row>
    <row r="305" spans="1:16" x14ac:dyDescent="0.25">
      <c r="A305" t="s">
        <v>1117</v>
      </c>
      <c r="B305" s="6">
        <v>45533.396678240744</v>
      </c>
      <c r="C305">
        <v>36</v>
      </c>
      <c r="D305">
        <v>0</v>
      </c>
      <c r="E305" t="s">
        <v>1118</v>
      </c>
      <c r="F305">
        <v>0.74</v>
      </c>
      <c r="H305" t="s">
        <v>1716</v>
      </c>
      <c r="I305" t="s">
        <v>1717</v>
      </c>
      <c r="J305">
        <v>0</v>
      </c>
      <c r="K305" t="s">
        <v>2026</v>
      </c>
      <c r="P305" t="s">
        <v>1703</v>
      </c>
    </row>
    <row r="306" spans="1:16" x14ac:dyDescent="0.25">
      <c r="A306" t="s">
        <v>1119</v>
      </c>
      <c r="B306" s="6">
        <v>45533.409930555557</v>
      </c>
      <c r="C306">
        <v>15</v>
      </c>
      <c r="D306">
        <v>0</v>
      </c>
      <c r="E306" t="s">
        <v>1120</v>
      </c>
      <c r="F306">
        <v>0.43</v>
      </c>
      <c r="H306" t="s">
        <v>1716</v>
      </c>
      <c r="I306" t="s">
        <v>1717</v>
      </c>
      <c r="J306">
        <v>0</v>
      </c>
      <c r="K306" t="s">
        <v>2027</v>
      </c>
      <c r="P306" t="s">
        <v>1703</v>
      </c>
    </row>
    <row r="307" spans="1:16" x14ac:dyDescent="0.25">
      <c r="A307" t="s">
        <v>1121</v>
      </c>
      <c r="B307" s="6">
        <v>45533.482175925928</v>
      </c>
      <c r="C307">
        <v>15</v>
      </c>
      <c r="D307">
        <v>0</v>
      </c>
      <c r="E307" t="s">
        <v>1122</v>
      </c>
      <c r="F307">
        <v>0.43</v>
      </c>
      <c r="H307" t="s">
        <v>1716</v>
      </c>
      <c r="I307" t="s">
        <v>1717</v>
      </c>
      <c r="J307">
        <v>0</v>
      </c>
      <c r="K307" t="s">
        <v>2028</v>
      </c>
      <c r="P307" t="s">
        <v>1703</v>
      </c>
    </row>
    <row r="308" spans="1:16" x14ac:dyDescent="0.25">
      <c r="A308" t="s">
        <v>1123</v>
      </c>
      <c r="B308" s="6">
        <v>45533.505532407406</v>
      </c>
      <c r="C308">
        <v>36</v>
      </c>
      <c r="D308">
        <v>0</v>
      </c>
      <c r="E308" t="s">
        <v>1124</v>
      </c>
      <c r="F308">
        <v>0.74</v>
      </c>
      <c r="H308" t="s">
        <v>1716</v>
      </c>
      <c r="I308" t="s">
        <v>1717</v>
      </c>
      <c r="J308">
        <v>0</v>
      </c>
      <c r="K308" t="s">
        <v>2029</v>
      </c>
      <c r="P308" t="s">
        <v>1703</v>
      </c>
    </row>
    <row r="309" spans="1:16" x14ac:dyDescent="0.25">
      <c r="A309" t="s">
        <v>1125</v>
      </c>
      <c r="B309" s="6">
        <v>45533.523761574077</v>
      </c>
      <c r="C309">
        <v>30</v>
      </c>
      <c r="D309">
        <v>0</v>
      </c>
      <c r="E309" t="s">
        <v>1126</v>
      </c>
      <c r="F309">
        <v>0.65</v>
      </c>
      <c r="H309" t="s">
        <v>1716</v>
      </c>
      <c r="I309" t="s">
        <v>1717</v>
      </c>
      <c r="J309">
        <v>0</v>
      </c>
      <c r="K309" t="s">
        <v>2030</v>
      </c>
      <c r="P309" t="s">
        <v>1703</v>
      </c>
    </row>
    <row r="310" spans="1:16" x14ac:dyDescent="0.25">
      <c r="A310" t="s">
        <v>1127</v>
      </c>
      <c r="B310" s="6">
        <v>45533.570937500001</v>
      </c>
      <c r="C310">
        <v>18</v>
      </c>
      <c r="D310">
        <v>0</v>
      </c>
      <c r="E310" t="s">
        <v>1128</v>
      </c>
      <c r="F310">
        <v>0.47</v>
      </c>
      <c r="H310" t="s">
        <v>1716</v>
      </c>
      <c r="I310" t="s">
        <v>1717</v>
      </c>
      <c r="J310">
        <v>0</v>
      </c>
      <c r="K310" t="s">
        <v>2031</v>
      </c>
      <c r="P310" t="s">
        <v>1703</v>
      </c>
    </row>
    <row r="311" spans="1:16" x14ac:dyDescent="0.25">
      <c r="A311" t="s">
        <v>1129</v>
      </c>
      <c r="B311" s="6">
        <v>45533.590358796297</v>
      </c>
      <c r="C311">
        <v>36</v>
      </c>
      <c r="D311">
        <v>0</v>
      </c>
      <c r="E311" t="s">
        <v>1130</v>
      </c>
      <c r="F311">
        <v>0.88</v>
      </c>
      <c r="H311" t="s">
        <v>1716</v>
      </c>
      <c r="I311" t="s">
        <v>1717</v>
      </c>
      <c r="J311">
        <v>0</v>
      </c>
      <c r="K311" t="s">
        <v>2032</v>
      </c>
      <c r="P311" t="s">
        <v>1703</v>
      </c>
    </row>
    <row r="312" spans="1:16" x14ac:dyDescent="0.25">
      <c r="A312" t="s">
        <v>1131</v>
      </c>
      <c r="B312" s="6">
        <v>45533.638298611113</v>
      </c>
      <c r="C312">
        <v>30</v>
      </c>
      <c r="D312">
        <v>0</v>
      </c>
      <c r="E312" t="s">
        <v>1132</v>
      </c>
      <c r="F312">
        <v>0.65</v>
      </c>
      <c r="H312" t="s">
        <v>1716</v>
      </c>
      <c r="I312" t="s">
        <v>1717</v>
      </c>
      <c r="J312">
        <v>0</v>
      </c>
      <c r="K312" t="s">
        <v>2033</v>
      </c>
      <c r="P312" t="s">
        <v>1703</v>
      </c>
    </row>
    <row r="313" spans="1:16" x14ac:dyDescent="0.25">
      <c r="A313" t="s">
        <v>1133</v>
      </c>
      <c r="B313" s="6">
        <v>45533.696550925924</v>
      </c>
      <c r="C313">
        <v>18</v>
      </c>
      <c r="D313">
        <v>0</v>
      </c>
      <c r="E313" t="s">
        <v>1134</v>
      </c>
      <c r="F313">
        <v>0.47</v>
      </c>
      <c r="H313" t="s">
        <v>1716</v>
      </c>
      <c r="I313" t="s">
        <v>1717</v>
      </c>
      <c r="J313">
        <v>0</v>
      </c>
      <c r="K313" t="s">
        <v>2034</v>
      </c>
      <c r="P313" t="s">
        <v>1703</v>
      </c>
    </row>
    <row r="314" spans="1:16" x14ac:dyDescent="0.25">
      <c r="A314" t="s">
        <v>1135</v>
      </c>
      <c r="B314" s="6">
        <v>45533.733657407407</v>
      </c>
      <c r="C314">
        <v>36</v>
      </c>
      <c r="D314">
        <v>0</v>
      </c>
      <c r="E314" t="s">
        <v>1136</v>
      </c>
      <c r="F314">
        <v>0.74</v>
      </c>
      <c r="H314" t="s">
        <v>1716</v>
      </c>
      <c r="I314" t="s">
        <v>1717</v>
      </c>
      <c r="J314">
        <v>0</v>
      </c>
      <c r="K314" t="s">
        <v>2035</v>
      </c>
      <c r="P314" t="s">
        <v>1703</v>
      </c>
    </row>
    <row r="315" spans="1:16" x14ac:dyDescent="0.25">
      <c r="A315" t="s">
        <v>1137</v>
      </c>
      <c r="B315" s="6">
        <v>45533.777592592596</v>
      </c>
      <c r="C315">
        <v>36</v>
      </c>
      <c r="D315">
        <v>0</v>
      </c>
      <c r="E315" t="s">
        <v>1138</v>
      </c>
      <c r="F315">
        <v>0.74</v>
      </c>
      <c r="H315" t="s">
        <v>1716</v>
      </c>
      <c r="I315" t="s">
        <v>1717</v>
      </c>
      <c r="J315">
        <v>0</v>
      </c>
      <c r="K315" t="s">
        <v>2036</v>
      </c>
      <c r="P315" t="s">
        <v>1703</v>
      </c>
    </row>
    <row r="316" spans="1:16" x14ac:dyDescent="0.25">
      <c r="A316" t="s">
        <v>1139</v>
      </c>
      <c r="B316" s="6">
        <v>45533.793067129627</v>
      </c>
      <c r="C316">
        <v>18</v>
      </c>
      <c r="D316">
        <v>0</v>
      </c>
      <c r="E316" t="s">
        <v>1140</v>
      </c>
      <c r="F316">
        <v>0.47</v>
      </c>
      <c r="H316" t="s">
        <v>1716</v>
      </c>
      <c r="I316" t="s">
        <v>1717</v>
      </c>
      <c r="J316">
        <v>0</v>
      </c>
      <c r="K316" t="s">
        <v>2037</v>
      </c>
      <c r="P316" t="s">
        <v>1703</v>
      </c>
    </row>
    <row r="317" spans="1:16" x14ac:dyDescent="0.25">
      <c r="A317" t="s">
        <v>1141</v>
      </c>
      <c r="B317" s="6">
        <v>45533.935104166667</v>
      </c>
      <c r="C317">
        <v>30</v>
      </c>
      <c r="D317">
        <v>0</v>
      </c>
      <c r="E317" t="s">
        <v>1142</v>
      </c>
      <c r="F317">
        <v>0.56000000000000005</v>
      </c>
      <c r="H317" t="s">
        <v>1716</v>
      </c>
      <c r="I317" t="s">
        <v>1717</v>
      </c>
      <c r="J317">
        <v>0</v>
      </c>
      <c r="K317" t="s">
        <v>2038</v>
      </c>
      <c r="P317" t="s">
        <v>1703</v>
      </c>
    </row>
    <row r="318" spans="1:16" x14ac:dyDescent="0.25">
      <c r="A318" t="s">
        <v>1143</v>
      </c>
      <c r="B318" s="6">
        <v>45533.978194444448</v>
      </c>
      <c r="C318">
        <v>36</v>
      </c>
      <c r="D318">
        <v>0</v>
      </c>
      <c r="E318" t="s">
        <v>1144</v>
      </c>
      <c r="F318">
        <v>0.74</v>
      </c>
      <c r="H318" t="s">
        <v>1716</v>
      </c>
      <c r="I318" t="s">
        <v>1717</v>
      </c>
      <c r="J318">
        <v>0</v>
      </c>
      <c r="K318" t="s">
        <v>2039</v>
      </c>
      <c r="P318" t="s">
        <v>1703</v>
      </c>
    </row>
    <row r="319" spans="1:16" x14ac:dyDescent="0.25">
      <c r="A319" t="s">
        <v>1145</v>
      </c>
      <c r="B319" s="6">
        <v>45534.269537037035</v>
      </c>
      <c r="C319">
        <v>15</v>
      </c>
      <c r="D319">
        <v>0</v>
      </c>
      <c r="E319" t="s">
        <v>1146</v>
      </c>
      <c r="F319">
        <v>0.43</v>
      </c>
      <c r="H319" t="s">
        <v>1716</v>
      </c>
      <c r="I319" t="s">
        <v>1717</v>
      </c>
      <c r="J319">
        <v>0</v>
      </c>
      <c r="K319" t="s">
        <v>2040</v>
      </c>
      <c r="P319" t="s">
        <v>1704</v>
      </c>
    </row>
    <row r="320" spans="1:16" x14ac:dyDescent="0.25">
      <c r="A320" t="s">
        <v>1147</v>
      </c>
      <c r="B320" s="6">
        <v>45534.409803240742</v>
      </c>
      <c r="C320">
        <v>36</v>
      </c>
      <c r="D320">
        <v>0</v>
      </c>
      <c r="E320" t="s">
        <v>1148</v>
      </c>
      <c r="F320">
        <v>0.74</v>
      </c>
      <c r="H320" t="s">
        <v>1716</v>
      </c>
      <c r="I320" t="s">
        <v>1717</v>
      </c>
      <c r="J320">
        <v>0</v>
      </c>
      <c r="K320" t="s">
        <v>2041</v>
      </c>
      <c r="P320" t="s">
        <v>1704</v>
      </c>
    </row>
    <row r="321" spans="1:16" x14ac:dyDescent="0.25">
      <c r="A321" t="s">
        <v>1149</v>
      </c>
      <c r="B321" s="6">
        <v>45534.601770833331</v>
      </c>
      <c r="C321">
        <v>15</v>
      </c>
      <c r="D321">
        <v>0</v>
      </c>
      <c r="E321" t="s">
        <v>1150</v>
      </c>
      <c r="F321">
        <v>0.43</v>
      </c>
      <c r="H321" t="s">
        <v>1716</v>
      </c>
      <c r="I321" t="s">
        <v>1717</v>
      </c>
      <c r="J321">
        <v>0</v>
      </c>
      <c r="K321" t="s">
        <v>2042</v>
      </c>
      <c r="P321" t="s">
        <v>1704</v>
      </c>
    </row>
    <row r="322" spans="1:16" x14ac:dyDescent="0.25">
      <c r="A322" t="s">
        <v>1151</v>
      </c>
      <c r="B322" s="6">
        <v>45534.64980324074</v>
      </c>
      <c r="C322">
        <v>30</v>
      </c>
      <c r="D322">
        <v>0</v>
      </c>
      <c r="E322" t="s">
        <v>1152</v>
      </c>
      <c r="F322">
        <v>0.65</v>
      </c>
      <c r="H322" t="s">
        <v>1716</v>
      </c>
      <c r="I322" t="s">
        <v>1717</v>
      </c>
      <c r="J322">
        <v>0</v>
      </c>
      <c r="K322" t="s">
        <v>2043</v>
      </c>
      <c r="P322" t="s">
        <v>1704</v>
      </c>
    </row>
    <row r="323" spans="1:16" x14ac:dyDescent="0.25">
      <c r="A323" t="s">
        <v>1153</v>
      </c>
      <c r="B323" s="6">
        <v>45534.706307870372</v>
      </c>
      <c r="C323">
        <v>18</v>
      </c>
      <c r="D323">
        <v>0</v>
      </c>
      <c r="E323" t="s">
        <v>1154</v>
      </c>
      <c r="F323">
        <v>0.47</v>
      </c>
      <c r="H323" t="s">
        <v>1716</v>
      </c>
      <c r="I323" t="s">
        <v>1717</v>
      </c>
      <c r="J323">
        <v>0</v>
      </c>
      <c r="K323" t="s">
        <v>2044</v>
      </c>
      <c r="P323" t="s">
        <v>1704</v>
      </c>
    </row>
    <row r="324" spans="1:16" x14ac:dyDescent="0.25">
      <c r="A324" t="s">
        <v>1155</v>
      </c>
      <c r="B324" s="6">
        <v>45535.368148148147</v>
      </c>
      <c r="C324">
        <v>36</v>
      </c>
      <c r="D324">
        <v>0</v>
      </c>
      <c r="E324" t="s">
        <v>1156</v>
      </c>
      <c r="F324">
        <v>0.63</v>
      </c>
      <c r="H324" t="s">
        <v>1716</v>
      </c>
      <c r="I324" t="s">
        <v>1717</v>
      </c>
      <c r="J324">
        <v>0</v>
      </c>
      <c r="K324" t="s">
        <v>2045</v>
      </c>
      <c r="P324" t="s">
        <v>1705</v>
      </c>
    </row>
    <row r="325" spans="1:16" x14ac:dyDescent="0.25">
      <c r="A325" t="s">
        <v>1157</v>
      </c>
      <c r="B325" s="6">
        <v>45535.406469907408</v>
      </c>
      <c r="C325">
        <v>36</v>
      </c>
      <c r="D325">
        <v>0</v>
      </c>
      <c r="E325" t="s">
        <v>1158</v>
      </c>
      <c r="F325">
        <v>0.74</v>
      </c>
      <c r="H325" t="s">
        <v>1716</v>
      </c>
      <c r="I325" t="s">
        <v>1717</v>
      </c>
      <c r="J325">
        <v>0</v>
      </c>
      <c r="K325" t="s">
        <v>2046</v>
      </c>
      <c r="P325" t="s">
        <v>1705</v>
      </c>
    </row>
    <row r="326" spans="1:16" x14ac:dyDescent="0.25">
      <c r="A326" t="s">
        <v>1159</v>
      </c>
      <c r="B326" s="6">
        <v>45535.476203703707</v>
      </c>
      <c r="C326">
        <v>18</v>
      </c>
      <c r="D326">
        <v>0</v>
      </c>
      <c r="E326" t="s">
        <v>1160</v>
      </c>
      <c r="F326">
        <v>0.47</v>
      </c>
      <c r="H326" t="s">
        <v>1716</v>
      </c>
      <c r="I326" t="s">
        <v>1717</v>
      </c>
      <c r="J326">
        <v>0</v>
      </c>
      <c r="K326" t="s">
        <v>2047</v>
      </c>
      <c r="P326" t="s">
        <v>1705</v>
      </c>
    </row>
    <row r="327" spans="1:16" x14ac:dyDescent="0.25">
      <c r="A327" t="s">
        <v>1161</v>
      </c>
      <c r="B327" s="6">
        <v>45535.536840277775</v>
      </c>
      <c r="C327">
        <v>15</v>
      </c>
      <c r="D327">
        <v>0</v>
      </c>
      <c r="E327" t="s">
        <v>1162</v>
      </c>
      <c r="F327">
        <v>0.43</v>
      </c>
      <c r="H327" t="s">
        <v>1716</v>
      </c>
      <c r="I327" t="s">
        <v>1717</v>
      </c>
      <c r="J327">
        <v>0</v>
      </c>
      <c r="K327" t="s">
        <v>2048</v>
      </c>
      <c r="P327" t="s">
        <v>1705</v>
      </c>
    </row>
    <row r="328" spans="1:16" x14ac:dyDescent="0.25">
      <c r="A328" t="s">
        <v>1163</v>
      </c>
      <c r="B328" s="6">
        <v>45535.543703703705</v>
      </c>
      <c r="C328">
        <v>36</v>
      </c>
      <c r="D328">
        <v>0</v>
      </c>
      <c r="E328" t="s">
        <v>1164</v>
      </c>
      <c r="F328">
        <v>0.74</v>
      </c>
      <c r="H328" t="s">
        <v>1716</v>
      </c>
      <c r="I328" t="s">
        <v>1717</v>
      </c>
      <c r="J328">
        <v>0</v>
      </c>
      <c r="K328" t="s">
        <v>2049</v>
      </c>
      <c r="P328" t="s">
        <v>1705</v>
      </c>
    </row>
    <row r="329" spans="1:16" x14ac:dyDescent="0.25">
      <c r="A329" t="s">
        <v>1165</v>
      </c>
      <c r="B329" s="6">
        <v>45535.55023148148</v>
      </c>
      <c r="C329">
        <v>15</v>
      </c>
      <c r="D329">
        <v>0</v>
      </c>
      <c r="E329" t="s">
        <v>1166</v>
      </c>
      <c r="F329">
        <v>0.43</v>
      </c>
      <c r="H329" t="s">
        <v>1716</v>
      </c>
      <c r="I329" t="s">
        <v>1717</v>
      </c>
      <c r="J329">
        <v>0</v>
      </c>
      <c r="K329" t="s">
        <v>2050</v>
      </c>
      <c r="P329" t="s">
        <v>1705</v>
      </c>
    </row>
    <row r="330" spans="1:16" x14ac:dyDescent="0.25">
      <c r="A330" t="s">
        <v>1167</v>
      </c>
      <c r="B330" s="6">
        <v>45535.597199074073</v>
      </c>
      <c r="C330">
        <v>36</v>
      </c>
      <c r="D330">
        <v>0</v>
      </c>
      <c r="E330" t="s">
        <v>1168</v>
      </c>
      <c r="F330">
        <v>0.74</v>
      </c>
      <c r="H330" t="s">
        <v>1716</v>
      </c>
      <c r="I330" t="s">
        <v>1717</v>
      </c>
      <c r="J330">
        <v>0</v>
      </c>
      <c r="K330" t="s">
        <v>2051</v>
      </c>
      <c r="P330" t="s">
        <v>1705</v>
      </c>
    </row>
    <row r="331" spans="1:16" x14ac:dyDescent="0.25">
      <c r="A331" t="s">
        <v>1169</v>
      </c>
      <c r="B331" s="6">
        <v>45535.651284722226</v>
      </c>
      <c r="C331">
        <v>30</v>
      </c>
      <c r="D331">
        <v>0</v>
      </c>
      <c r="E331" t="s">
        <v>1170</v>
      </c>
      <c r="F331">
        <v>0.65</v>
      </c>
      <c r="H331" t="s">
        <v>1716</v>
      </c>
      <c r="I331" t="s">
        <v>1717</v>
      </c>
      <c r="J331">
        <v>0</v>
      </c>
      <c r="K331" t="s">
        <v>2052</v>
      </c>
      <c r="P331" t="s">
        <v>1705</v>
      </c>
    </row>
    <row r="332" spans="1:16" x14ac:dyDescent="0.25">
      <c r="A332" t="s">
        <v>1172</v>
      </c>
      <c r="B332" s="6">
        <v>45535.720347222225</v>
      </c>
      <c r="C332">
        <v>18</v>
      </c>
      <c r="D332">
        <v>0</v>
      </c>
      <c r="E332" t="s">
        <v>1171</v>
      </c>
      <c r="F332">
        <v>0.47</v>
      </c>
      <c r="H332" t="s">
        <v>1716</v>
      </c>
      <c r="I332" t="s">
        <v>1717</v>
      </c>
      <c r="J332">
        <v>0</v>
      </c>
      <c r="K332" t="s">
        <v>2053</v>
      </c>
      <c r="P332" t="s">
        <v>1705</v>
      </c>
    </row>
    <row r="333" spans="1:16" x14ac:dyDescent="0.25">
      <c r="A333" t="s">
        <v>1173</v>
      </c>
      <c r="B333" s="6">
        <v>45536.331562500003</v>
      </c>
      <c r="C333">
        <v>18</v>
      </c>
      <c r="D333">
        <v>0</v>
      </c>
      <c r="E333" t="s">
        <v>1174</v>
      </c>
      <c r="F333">
        <v>0.47</v>
      </c>
      <c r="H333" t="s">
        <v>1716</v>
      </c>
      <c r="I333" t="s">
        <v>1717</v>
      </c>
      <c r="J333">
        <v>0</v>
      </c>
      <c r="K333" t="s">
        <v>2054</v>
      </c>
      <c r="P333" t="s">
        <v>1705</v>
      </c>
    </row>
    <row r="334" spans="1:16" x14ac:dyDescent="0.25">
      <c r="A334" t="s">
        <v>1175</v>
      </c>
      <c r="B334" s="6">
        <v>45536.389166666668</v>
      </c>
      <c r="C334">
        <v>36</v>
      </c>
      <c r="D334">
        <v>0</v>
      </c>
      <c r="E334" t="s">
        <v>1176</v>
      </c>
      <c r="F334">
        <v>0.74</v>
      </c>
      <c r="H334" t="s">
        <v>1716</v>
      </c>
      <c r="I334" t="s">
        <v>1717</v>
      </c>
      <c r="J334">
        <v>0</v>
      </c>
      <c r="K334" t="s">
        <v>2055</v>
      </c>
      <c r="P334" t="s">
        <v>1705</v>
      </c>
    </row>
    <row r="335" spans="1:16" x14ac:dyDescent="0.25">
      <c r="A335" t="s">
        <v>1177</v>
      </c>
      <c r="B335" s="6">
        <v>45536.43377314815</v>
      </c>
      <c r="C335">
        <v>18</v>
      </c>
      <c r="D335">
        <v>0</v>
      </c>
      <c r="E335" t="s">
        <v>1178</v>
      </c>
      <c r="F335">
        <v>0.47</v>
      </c>
      <c r="H335" t="s">
        <v>1716</v>
      </c>
      <c r="I335" t="s">
        <v>1717</v>
      </c>
      <c r="J335">
        <v>0</v>
      </c>
      <c r="K335" t="s">
        <v>2056</v>
      </c>
      <c r="P335" t="s">
        <v>1705</v>
      </c>
    </row>
    <row r="336" spans="1:16" x14ac:dyDescent="0.25">
      <c r="A336" t="s">
        <v>1179</v>
      </c>
      <c r="B336" s="6">
        <v>45536.445775462962</v>
      </c>
      <c r="C336">
        <v>30</v>
      </c>
      <c r="D336">
        <v>0</v>
      </c>
      <c r="E336" t="s">
        <v>1180</v>
      </c>
      <c r="F336">
        <v>0.65</v>
      </c>
      <c r="H336" t="s">
        <v>1716</v>
      </c>
      <c r="I336" t="s">
        <v>1717</v>
      </c>
      <c r="J336">
        <v>0</v>
      </c>
      <c r="K336" t="s">
        <v>2057</v>
      </c>
      <c r="P336" t="s">
        <v>1705</v>
      </c>
    </row>
    <row r="337" spans="1:16" x14ac:dyDescent="0.25">
      <c r="A337" t="s">
        <v>1181</v>
      </c>
      <c r="B337" s="6">
        <v>45536.632557870369</v>
      </c>
      <c r="C337">
        <v>18</v>
      </c>
      <c r="D337">
        <v>0</v>
      </c>
      <c r="E337" t="s">
        <v>1182</v>
      </c>
      <c r="F337">
        <v>0.47</v>
      </c>
      <c r="H337" t="s">
        <v>1716</v>
      </c>
      <c r="I337" t="s">
        <v>1717</v>
      </c>
      <c r="J337">
        <v>0</v>
      </c>
      <c r="K337" t="s">
        <v>2058</v>
      </c>
      <c r="P337" t="s">
        <v>1705</v>
      </c>
    </row>
    <row r="338" spans="1:16" x14ac:dyDescent="0.25">
      <c r="A338" t="s">
        <v>1183</v>
      </c>
      <c r="B338" s="6">
        <v>45536.658321759256</v>
      </c>
      <c r="C338">
        <v>36</v>
      </c>
      <c r="D338">
        <v>0</v>
      </c>
      <c r="E338" t="s">
        <v>1184</v>
      </c>
      <c r="F338">
        <v>0.74</v>
      </c>
      <c r="H338" t="s">
        <v>1716</v>
      </c>
      <c r="I338" t="s">
        <v>1717</v>
      </c>
      <c r="J338">
        <v>0</v>
      </c>
      <c r="K338" t="s">
        <v>2059</v>
      </c>
      <c r="P338" t="s">
        <v>1705</v>
      </c>
    </row>
    <row r="339" spans="1:16" x14ac:dyDescent="0.25">
      <c r="A339" t="s">
        <v>1185</v>
      </c>
      <c r="B339" s="6">
        <v>45536.731828703705</v>
      </c>
      <c r="C339">
        <v>18</v>
      </c>
      <c r="D339">
        <v>0</v>
      </c>
      <c r="E339" t="s">
        <v>1186</v>
      </c>
      <c r="F339">
        <v>0.47</v>
      </c>
      <c r="H339" t="s">
        <v>1716</v>
      </c>
      <c r="I339" t="s">
        <v>1717</v>
      </c>
      <c r="J339">
        <v>0</v>
      </c>
      <c r="K339" t="s">
        <v>2060</v>
      </c>
      <c r="P339" t="s">
        <v>1705</v>
      </c>
    </row>
    <row r="340" spans="1:16" x14ac:dyDescent="0.25">
      <c r="A340" t="s">
        <v>1187</v>
      </c>
      <c r="B340" s="6">
        <v>45536.838819444441</v>
      </c>
      <c r="C340">
        <v>36</v>
      </c>
      <c r="D340">
        <v>0</v>
      </c>
      <c r="E340" t="s">
        <v>1188</v>
      </c>
      <c r="F340">
        <v>0.74</v>
      </c>
      <c r="H340" t="s">
        <v>1716</v>
      </c>
      <c r="I340" t="s">
        <v>1717</v>
      </c>
      <c r="J340">
        <v>0</v>
      </c>
      <c r="K340" t="s">
        <v>2061</v>
      </c>
      <c r="P340" t="s">
        <v>1705</v>
      </c>
    </row>
    <row r="341" spans="1:16" x14ac:dyDescent="0.25">
      <c r="A341" t="s">
        <v>1189</v>
      </c>
      <c r="B341" s="6">
        <v>45536.9294212963</v>
      </c>
      <c r="C341">
        <v>36</v>
      </c>
      <c r="D341">
        <v>0</v>
      </c>
      <c r="E341" t="s">
        <v>1190</v>
      </c>
      <c r="F341">
        <v>0.74</v>
      </c>
      <c r="H341" t="s">
        <v>1716</v>
      </c>
      <c r="I341" t="s">
        <v>1717</v>
      </c>
      <c r="J341">
        <v>0</v>
      </c>
      <c r="K341" t="s">
        <v>2062</v>
      </c>
      <c r="P341" t="s">
        <v>1705</v>
      </c>
    </row>
    <row r="342" spans="1:16" x14ac:dyDescent="0.25">
      <c r="A342" t="s">
        <v>1191</v>
      </c>
      <c r="B342" s="6">
        <v>45536.963159722225</v>
      </c>
      <c r="C342">
        <v>15</v>
      </c>
      <c r="D342">
        <v>0</v>
      </c>
      <c r="E342" t="s">
        <v>1192</v>
      </c>
      <c r="F342">
        <v>0.43</v>
      </c>
      <c r="H342" t="s">
        <v>1716</v>
      </c>
      <c r="I342" t="s">
        <v>1717</v>
      </c>
      <c r="J342">
        <v>0</v>
      </c>
      <c r="K342" t="s">
        <v>2063</v>
      </c>
      <c r="P342" t="s">
        <v>1705</v>
      </c>
    </row>
    <row r="343" spans="1:16" x14ac:dyDescent="0.25">
      <c r="A343" t="s">
        <v>1193</v>
      </c>
      <c r="B343" s="6">
        <v>45537.352164351854</v>
      </c>
      <c r="C343">
        <v>18</v>
      </c>
      <c r="D343">
        <v>0</v>
      </c>
      <c r="E343" t="s">
        <v>1194</v>
      </c>
      <c r="F343">
        <v>0.47</v>
      </c>
      <c r="H343" t="s">
        <v>1716</v>
      </c>
      <c r="I343" t="s">
        <v>1717</v>
      </c>
      <c r="J343">
        <v>0</v>
      </c>
      <c r="K343" t="s">
        <v>2064</v>
      </c>
      <c r="P343" t="s">
        <v>1705</v>
      </c>
    </row>
    <row r="344" spans="1:16" x14ac:dyDescent="0.25">
      <c r="A344" t="s">
        <v>1195</v>
      </c>
      <c r="B344" s="6">
        <v>45537.376585648148</v>
      </c>
      <c r="C344">
        <v>18</v>
      </c>
      <c r="D344">
        <v>0</v>
      </c>
      <c r="E344" t="s">
        <v>1196</v>
      </c>
      <c r="F344">
        <v>0.47</v>
      </c>
      <c r="H344" t="s">
        <v>1716</v>
      </c>
      <c r="I344" t="s">
        <v>1717</v>
      </c>
      <c r="J344">
        <v>0</v>
      </c>
      <c r="K344" t="s">
        <v>2065</v>
      </c>
      <c r="P344" t="s">
        <v>1705</v>
      </c>
    </row>
    <row r="345" spans="1:16" x14ac:dyDescent="0.25">
      <c r="A345" t="s">
        <v>1197</v>
      </c>
      <c r="B345" s="6">
        <v>45537.449560185189</v>
      </c>
      <c r="C345">
        <v>30</v>
      </c>
      <c r="D345">
        <v>0</v>
      </c>
      <c r="E345" t="s">
        <v>1198</v>
      </c>
      <c r="F345">
        <v>0.65</v>
      </c>
      <c r="H345" t="s">
        <v>1716</v>
      </c>
      <c r="I345" t="s">
        <v>1717</v>
      </c>
      <c r="J345">
        <v>0</v>
      </c>
      <c r="K345" t="s">
        <v>2066</v>
      </c>
      <c r="P345" t="s">
        <v>1705</v>
      </c>
    </row>
    <row r="346" spans="1:16" x14ac:dyDescent="0.25">
      <c r="A346" t="s">
        <v>1199</v>
      </c>
      <c r="B346" s="6">
        <v>45537.526944444442</v>
      </c>
      <c r="C346">
        <v>36</v>
      </c>
      <c r="D346">
        <v>0</v>
      </c>
      <c r="E346" t="s">
        <v>1200</v>
      </c>
      <c r="F346">
        <v>0.74</v>
      </c>
      <c r="H346" t="s">
        <v>1716</v>
      </c>
      <c r="I346" t="s">
        <v>1717</v>
      </c>
      <c r="J346">
        <v>0</v>
      </c>
      <c r="K346" t="s">
        <v>2067</v>
      </c>
      <c r="P346" t="s">
        <v>1705</v>
      </c>
    </row>
    <row r="347" spans="1:16" x14ac:dyDescent="0.25">
      <c r="A347" t="s">
        <v>1201</v>
      </c>
      <c r="B347" s="6">
        <v>45537.549618055556</v>
      </c>
      <c r="C347">
        <v>18</v>
      </c>
      <c r="D347">
        <v>0</v>
      </c>
      <c r="E347" t="s">
        <v>1202</v>
      </c>
      <c r="F347">
        <v>0.47</v>
      </c>
      <c r="H347" t="s">
        <v>1716</v>
      </c>
      <c r="I347" t="s">
        <v>1717</v>
      </c>
      <c r="J347">
        <v>0</v>
      </c>
      <c r="K347" t="s">
        <v>2068</v>
      </c>
      <c r="P347" t="s">
        <v>1705</v>
      </c>
    </row>
    <row r="348" spans="1:16" x14ac:dyDescent="0.25">
      <c r="A348" t="s">
        <v>1203</v>
      </c>
      <c r="B348" s="6">
        <v>45537.560324074075</v>
      </c>
      <c r="C348">
        <v>18</v>
      </c>
      <c r="D348">
        <v>0</v>
      </c>
      <c r="E348" t="s">
        <v>1204</v>
      </c>
      <c r="F348">
        <v>0.47</v>
      </c>
      <c r="H348" t="s">
        <v>1716</v>
      </c>
      <c r="I348" t="s">
        <v>1717</v>
      </c>
      <c r="J348">
        <v>0</v>
      </c>
      <c r="K348" t="s">
        <v>2069</v>
      </c>
      <c r="P348" t="s">
        <v>1705</v>
      </c>
    </row>
    <row r="349" spans="1:16" x14ac:dyDescent="0.25">
      <c r="A349" t="s">
        <v>1205</v>
      </c>
      <c r="B349" s="6">
        <v>45537.563726851855</v>
      </c>
      <c r="C349">
        <v>15</v>
      </c>
      <c r="D349">
        <v>0</v>
      </c>
      <c r="E349" t="s">
        <v>1206</v>
      </c>
      <c r="F349">
        <v>0.43</v>
      </c>
      <c r="H349" t="s">
        <v>1716</v>
      </c>
      <c r="I349" t="s">
        <v>1717</v>
      </c>
      <c r="J349">
        <v>0</v>
      </c>
      <c r="K349" t="s">
        <v>2070</v>
      </c>
      <c r="P349" t="s">
        <v>1705</v>
      </c>
    </row>
    <row r="350" spans="1:16" x14ac:dyDescent="0.25">
      <c r="A350" t="s">
        <v>1207</v>
      </c>
      <c r="B350" s="6">
        <v>45537.580787037034</v>
      </c>
      <c r="C350">
        <v>36</v>
      </c>
      <c r="D350">
        <v>0</v>
      </c>
      <c r="E350" t="s">
        <v>1208</v>
      </c>
      <c r="F350">
        <v>0.74</v>
      </c>
      <c r="H350" t="s">
        <v>1716</v>
      </c>
      <c r="I350" t="s">
        <v>1717</v>
      </c>
      <c r="J350">
        <v>0</v>
      </c>
      <c r="K350" t="s">
        <v>2071</v>
      </c>
      <c r="P350" t="s">
        <v>1705</v>
      </c>
    </row>
    <row r="351" spans="1:16" x14ac:dyDescent="0.25">
      <c r="A351" t="s">
        <v>1209</v>
      </c>
      <c r="B351" s="6">
        <v>45537.58898148148</v>
      </c>
      <c r="C351">
        <v>15</v>
      </c>
      <c r="D351">
        <v>0</v>
      </c>
      <c r="E351" t="s">
        <v>1210</v>
      </c>
      <c r="F351">
        <v>0.43</v>
      </c>
      <c r="H351" t="s">
        <v>1716</v>
      </c>
      <c r="I351" t="s">
        <v>1717</v>
      </c>
      <c r="J351">
        <v>0</v>
      </c>
      <c r="K351" t="s">
        <v>2072</v>
      </c>
      <c r="P351" t="s">
        <v>1705</v>
      </c>
    </row>
    <row r="352" spans="1:16" x14ac:dyDescent="0.25">
      <c r="A352" t="s">
        <v>1211</v>
      </c>
      <c r="B352" s="6">
        <v>45537.679629629631</v>
      </c>
      <c r="C352">
        <v>36</v>
      </c>
      <c r="D352">
        <v>0</v>
      </c>
      <c r="E352" t="s">
        <v>1212</v>
      </c>
      <c r="F352">
        <v>0.74</v>
      </c>
      <c r="H352" t="s">
        <v>1716</v>
      </c>
      <c r="I352" t="s">
        <v>1717</v>
      </c>
      <c r="J352">
        <v>0</v>
      </c>
      <c r="K352" t="s">
        <v>2073</v>
      </c>
      <c r="P352" t="s">
        <v>1705</v>
      </c>
    </row>
    <row r="353" spans="1:16" x14ac:dyDescent="0.25">
      <c r="A353" t="s">
        <v>1213</v>
      </c>
      <c r="B353" s="6">
        <v>45537.740694444445</v>
      </c>
      <c r="C353">
        <v>15</v>
      </c>
      <c r="D353">
        <v>0</v>
      </c>
      <c r="E353" t="s">
        <v>1214</v>
      </c>
      <c r="F353">
        <v>0.38</v>
      </c>
      <c r="H353" t="s">
        <v>1716</v>
      </c>
      <c r="I353" t="s">
        <v>1717</v>
      </c>
      <c r="J353">
        <v>0</v>
      </c>
      <c r="K353" t="s">
        <v>2074</v>
      </c>
      <c r="P353" t="s">
        <v>1705</v>
      </c>
    </row>
    <row r="354" spans="1:16" x14ac:dyDescent="0.25">
      <c r="A354" t="s">
        <v>1215</v>
      </c>
      <c r="B354" s="6">
        <v>45537.813877314817</v>
      </c>
      <c r="C354">
        <v>18</v>
      </c>
      <c r="D354">
        <v>0</v>
      </c>
      <c r="E354" t="s">
        <v>1216</v>
      </c>
      <c r="F354">
        <v>0.47</v>
      </c>
      <c r="H354" t="s">
        <v>1716</v>
      </c>
      <c r="I354" t="s">
        <v>1717</v>
      </c>
      <c r="J354">
        <v>0</v>
      </c>
      <c r="K354" t="s">
        <v>2075</v>
      </c>
      <c r="P354" t="s">
        <v>1705</v>
      </c>
    </row>
    <row r="355" spans="1:16" x14ac:dyDescent="0.25">
      <c r="A355" t="s">
        <v>1217</v>
      </c>
      <c r="B355" s="6">
        <v>45537.851134259261</v>
      </c>
      <c r="C355">
        <v>36</v>
      </c>
      <c r="D355">
        <v>0</v>
      </c>
      <c r="E355" t="s">
        <v>1218</v>
      </c>
      <c r="F355">
        <v>0.74</v>
      </c>
      <c r="H355" t="s">
        <v>1716</v>
      </c>
      <c r="I355" t="s">
        <v>1717</v>
      </c>
      <c r="J355">
        <v>0</v>
      </c>
      <c r="K355" t="s">
        <v>2076</v>
      </c>
      <c r="P355" t="s">
        <v>1705</v>
      </c>
    </row>
    <row r="356" spans="1:16" x14ac:dyDescent="0.25">
      <c r="A356" t="s">
        <v>1219</v>
      </c>
      <c r="B356" s="6">
        <v>45537.917118055557</v>
      </c>
      <c r="C356">
        <v>36</v>
      </c>
      <c r="D356">
        <v>0</v>
      </c>
      <c r="E356" t="s">
        <v>1220</v>
      </c>
      <c r="F356">
        <v>0.74</v>
      </c>
      <c r="H356" t="s">
        <v>1716</v>
      </c>
      <c r="I356" t="s">
        <v>1717</v>
      </c>
      <c r="J356">
        <v>0</v>
      </c>
      <c r="K356" t="s">
        <v>2077</v>
      </c>
      <c r="P356" t="s">
        <v>1705</v>
      </c>
    </row>
    <row r="357" spans="1:16" x14ac:dyDescent="0.25">
      <c r="A357" t="s">
        <v>1221</v>
      </c>
      <c r="B357" s="6">
        <v>45538.239756944444</v>
      </c>
      <c r="C357">
        <v>15</v>
      </c>
      <c r="D357">
        <v>0</v>
      </c>
      <c r="E357" t="s">
        <v>1222</v>
      </c>
      <c r="F357">
        <v>0.43</v>
      </c>
      <c r="H357" t="s">
        <v>1716</v>
      </c>
      <c r="I357" t="s">
        <v>1717</v>
      </c>
      <c r="J357">
        <v>0</v>
      </c>
      <c r="K357" t="s">
        <v>2078</v>
      </c>
      <c r="P357" t="s">
        <v>1706</v>
      </c>
    </row>
    <row r="358" spans="1:16" x14ac:dyDescent="0.25">
      <c r="A358" t="s">
        <v>1223</v>
      </c>
      <c r="B358" s="6">
        <v>45538.532372685186</v>
      </c>
      <c r="C358">
        <v>36</v>
      </c>
      <c r="D358">
        <v>0</v>
      </c>
      <c r="E358" t="s">
        <v>1224</v>
      </c>
      <c r="F358">
        <v>0.74</v>
      </c>
      <c r="H358" t="s">
        <v>1716</v>
      </c>
      <c r="I358" t="s">
        <v>1717</v>
      </c>
      <c r="J358">
        <v>0</v>
      </c>
      <c r="K358" t="s">
        <v>2079</v>
      </c>
      <c r="P358" t="s">
        <v>1706</v>
      </c>
    </row>
    <row r="359" spans="1:16" x14ac:dyDescent="0.25">
      <c r="A359" t="s">
        <v>1225</v>
      </c>
      <c r="B359" s="6">
        <v>45538.539803240739</v>
      </c>
      <c r="C359">
        <v>18</v>
      </c>
      <c r="D359">
        <v>0</v>
      </c>
      <c r="E359" t="s">
        <v>1226</v>
      </c>
      <c r="F359">
        <v>0.47</v>
      </c>
      <c r="H359" t="s">
        <v>1716</v>
      </c>
      <c r="I359" t="s">
        <v>1717</v>
      </c>
      <c r="J359">
        <v>0</v>
      </c>
      <c r="K359" t="s">
        <v>2080</v>
      </c>
      <c r="P359" t="s">
        <v>1706</v>
      </c>
    </row>
    <row r="360" spans="1:16" x14ac:dyDescent="0.25">
      <c r="A360" t="s">
        <v>1227</v>
      </c>
      <c r="B360" s="6">
        <v>45538.579571759263</v>
      </c>
      <c r="C360">
        <v>36</v>
      </c>
      <c r="D360">
        <v>0</v>
      </c>
      <c r="E360" t="s">
        <v>1228</v>
      </c>
      <c r="F360">
        <v>0.74</v>
      </c>
      <c r="H360" t="s">
        <v>1716</v>
      </c>
      <c r="I360" t="s">
        <v>1717</v>
      </c>
      <c r="J360">
        <v>0</v>
      </c>
      <c r="K360" t="s">
        <v>2081</v>
      </c>
      <c r="P360" t="s">
        <v>1706</v>
      </c>
    </row>
    <row r="361" spans="1:16" x14ac:dyDescent="0.25">
      <c r="A361" t="s">
        <v>1229</v>
      </c>
      <c r="B361" s="6">
        <v>45538.592094907406</v>
      </c>
      <c r="C361">
        <v>18</v>
      </c>
      <c r="D361">
        <v>0</v>
      </c>
      <c r="E361" t="s">
        <v>1230</v>
      </c>
      <c r="F361">
        <v>0.47</v>
      </c>
      <c r="H361" t="s">
        <v>1716</v>
      </c>
      <c r="I361" t="s">
        <v>1717</v>
      </c>
      <c r="J361">
        <v>0</v>
      </c>
      <c r="K361" t="s">
        <v>2082</v>
      </c>
      <c r="P361" t="s">
        <v>1706</v>
      </c>
    </row>
    <row r="362" spans="1:16" x14ac:dyDescent="0.25">
      <c r="A362" t="s">
        <v>1231</v>
      </c>
      <c r="B362" s="6">
        <v>45538.59684027778</v>
      </c>
      <c r="C362">
        <v>30</v>
      </c>
      <c r="D362">
        <v>0</v>
      </c>
      <c r="E362" t="s">
        <v>1232</v>
      </c>
      <c r="F362">
        <v>0.65</v>
      </c>
      <c r="H362" t="s">
        <v>1716</v>
      </c>
      <c r="I362" t="s">
        <v>1717</v>
      </c>
      <c r="J362">
        <v>0</v>
      </c>
      <c r="K362" t="s">
        <v>2083</v>
      </c>
      <c r="P362" t="s">
        <v>1706</v>
      </c>
    </row>
    <row r="363" spans="1:16" x14ac:dyDescent="0.25">
      <c r="A363" t="s">
        <v>1233</v>
      </c>
      <c r="B363" s="6">
        <v>45538.598657407405</v>
      </c>
      <c r="C363">
        <v>18</v>
      </c>
      <c r="D363">
        <v>0</v>
      </c>
      <c r="E363" t="s">
        <v>1234</v>
      </c>
      <c r="F363">
        <v>0.47</v>
      </c>
      <c r="H363" t="s">
        <v>1716</v>
      </c>
      <c r="I363" t="s">
        <v>1717</v>
      </c>
      <c r="J363">
        <v>0</v>
      </c>
      <c r="K363" t="s">
        <v>2084</v>
      </c>
      <c r="P363" t="s">
        <v>1706</v>
      </c>
    </row>
    <row r="364" spans="1:16" x14ac:dyDescent="0.25">
      <c r="A364" t="s">
        <v>1235</v>
      </c>
      <c r="B364" s="6">
        <v>45538.667118055557</v>
      </c>
      <c r="C364">
        <v>18</v>
      </c>
      <c r="D364">
        <v>0</v>
      </c>
      <c r="E364" t="s">
        <v>1236</v>
      </c>
      <c r="F364">
        <v>0.47</v>
      </c>
      <c r="H364" t="s">
        <v>1716</v>
      </c>
      <c r="I364" t="s">
        <v>1717</v>
      </c>
      <c r="J364">
        <v>0</v>
      </c>
      <c r="K364" t="s">
        <v>2085</v>
      </c>
      <c r="P364" t="s">
        <v>1706</v>
      </c>
    </row>
    <row r="365" spans="1:16" x14ac:dyDescent="0.25">
      <c r="A365" t="s">
        <v>1237</v>
      </c>
      <c r="B365" s="6">
        <v>45538.681828703702</v>
      </c>
      <c r="C365">
        <v>18</v>
      </c>
      <c r="D365">
        <v>0</v>
      </c>
      <c r="E365" t="s">
        <v>1238</v>
      </c>
      <c r="F365">
        <v>0.47</v>
      </c>
      <c r="H365" t="s">
        <v>1716</v>
      </c>
      <c r="I365" t="s">
        <v>1717</v>
      </c>
      <c r="J365">
        <v>0</v>
      </c>
      <c r="K365" t="s">
        <v>2086</v>
      </c>
      <c r="P365" t="s">
        <v>1706</v>
      </c>
    </row>
    <row r="366" spans="1:16" x14ac:dyDescent="0.25">
      <c r="A366" t="s">
        <v>1239</v>
      </c>
      <c r="B366" s="6">
        <v>45538.849699074075</v>
      </c>
      <c r="C366">
        <v>30</v>
      </c>
      <c r="D366">
        <v>0</v>
      </c>
      <c r="E366" t="s">
        <v>1240</v>
      </c>
      <c r="F366">
        <v>0.65</v>
      </c>
      <c r="H366" t="s">
        <v>1716</v>
      </c>
      <c r="I366" t="s">
        <v>1717</v>
      </c>
      <c r="J366">
        <v>0</v>
      </c>
      <c r="K366" t="s">
        <v>2087</v>
      </c>
      <c r="P366" t="s">
        <v>1706</v>
      </c>
    </row>
    <row r="367" spans="1:16" x14ac:dyDescent="0.25">
      <c r="A367" t="s">
        <v>1241</v>
      </c>
      <c r="B367" s="6">
        <v>45538.852280092593</v>
      </c>
      <c r="C367">
        <v>15</v>
      </c>
      <c r="D367">
        <v>0</v>
      </c>
      <c r="E367" t="s">
        <v>1242</v>
      </c>
      <c r="F367">
        <v>0.43</v>
      </c>
      <c r="H367" t="s">
        <v>1716</v>
      </c>
      <c r="I367" t="s">
        <v>1717</v>
      </c>
      <c r="J367">
        <v>0</v>
      </c>
      <c r="K367" t="s">
        <v>2088</v>
      </c>
      <c r="P367" t="s">
        <v>1706</v>
      </c>
    </row>
    <row r="368" spans="1:16" x14ac:dyDescent="0.25">
      <c r="A368" t="s">
        <v>1243</v>
      </c>
      <c r="B368" s="6">
        <v>45539.593055555553</v>
      </c>
      <c r="C368">
        <v>36</v>
      </c>
      <c r="D368">
        <v>0</v>
      </c>
      <c r="E368" t="s">
        <v>1244</v>
      </c>
      <c r="F368">
        <v>0.74</v>
      </c>
      <c r="H368" t="s">
        <v>1716</v>
      </c>
      <c r="I368" t="s">
        <v>1717</v>
      </c>
      <c r="J368">
        <v>0</v>
      </c>
      <c r="K368" t="s">
        <v>2089</v>
      </c>
      <c r="P368" t="s">
        <v>1707</v>
      </c>
    </row>
    <row r="369" spans="1:16" x14ac:dyDescent="0.25">
      <c r="A369" t="s">
        <v>1245</v>
      </c>
      <c r="B369" s="6">
        <v>45539.664224537039</v>
      </c>
      <c r="C369">
        <v>30</v>
      </c>
      <c r="D369">
        <v>0</v>
      </c>
      <c r="E369" t="s">
        <v>1246</v>
      </c>
      <c r="F369">
        <v>0.65</v>
      </c>
      <c r="H369" t="s">
        <v>1716</v>
      </c>
      <c r="I369" t="s">
        <v>1717</v>
      </c>
      <c r="J369">
        <v>0</v>
      </c>
      <c r="K369" t="s">
        <v>2090</v>
      </c>
      <c r="P369" t="s">
        <v>1707</v>
      </c>
    </row>
    <row r="370" spans="1:16" x14ac:dyDescent="0.25">
      <c r="A370" t="s">
        <v>1247</v>
      </c>
      <c r="B370" s="6">
        <v>45539.71266203704</v>
      </c>
      <c r="C370">
        <v>15</v>
      </c>
      <c r="D370">
        <v>0</v>
      </c>
      <c r="E370" t="s">
        <v>1248</v>
      </c>
      <c r="F370">
        <v>0.43</v>
      </c>
      <c r="H370" t="s">
        <v>1716</v>
      </c>
      <c r="I370" t="s">
        <v>1717</v>
      </c>
      <c r="J370">
        <v>0</v>
      </c>
      <c r="K370" t="s">
        <v>2091</v>
      </c>
      <c r="P370" t="s">
        <v>1707</v>
      </c>
    </row>
    <row r="371" spans="1:16" x14ac:dyDescent="0.25">
      <c r="A371" t="s">
        <v>1249</v>
      </c>
      <c r="B371" s="6">
        <v>45539.730347222219</v>
      </c>
      <c r="C371">
        <v>15</v>
      </c>
      <c r="D371">
        <v>0</v>
      </c>
      <c r="E371" t="s">
        <v>1250</v>
      </c>
      <c r="F371">
        <v>0.43</v>
      </c>
      <c r="H371" t="s">
        <v>1716</v>
      </c>
      <c r="I371" t="s">
        <v>1717</v>
      </c>
      <c r="J371">
        <v>0</v>
      </c>
      <c r="K371" t="s">
        <v>2092</v>
      </c>
      <c r="P371" t="s">
        <v>1707</v>
      </c>
    </row>
    <row r="372" spans="1:16" x14ac:dyDescent="0.25">
      <c r="A372" t="s">
        <v>1251</v>
      </c>
      <c r="B372" s="6">
        <v>45539.758888888886</v>
      </c>
      <c r="C372">
        <v>36</v>
      </c>
      <c r="D372">
        <v>0</v>
      </c>
      <c r="E372" t="s">
        <v>1252</v>
      </c>
      <c r="F372">
        <v>0.74</v>
      </c>
      <c r="H372" t="s">
        <v>1716</v>
      </c>
      <c r="I372" t="s">
        <v>1717</v>
      </c>
      <c r="J372">
        <v>0</v>
      </c>
      <c r="K372" t="s">
        <v>2093</v>
      </c>
      <c r="P372" t="s">
        <v>1707</v>
      </c>
    </row>
    <row r="373" spans="1:16" x14ac:dyDescent="0.25">
      <c r="A373" t="s">
        <v>1253</v>
      </c>
      <c r="B373" s="6">
        <v>45539.770011574074</v>
      </c>
      <c r="C373">
        <v>18</v>
      </c>
      <c r="D373">
        <v>0</v>
      </c>
      <c r="E373" t="s">
        <v>1254</v>
      </c>
      <c r="F373">
        <v>0.47</v>
      </c>
      <c r="H373" t="s">
        <v>1716</v>
      </c>
      <c r="I373" t="s">
        <v>1717</v>
      </c>
      <c r="J373">
        <v>0</v>
      </c>
      <c r="K373" t="s">
        <v>2094</v>
      </c>
      <c r="P373" t="s">
        <v>1707</v>
      </c>
    </row>
    <row r="374" spans="1:16" x14ac:dyDescent="0.25">
      <c r="A374" t="s">
        <v>1255</v>
      </c>
      <c r="B374" s="6">
        <v>45539.841446759259</v>
      </c>
      <c r="C374">
        <v>36</v>
      </c>
      <c r="D374">
        <v>0</v>
      </c>
      <c r="E374" t="s">
        <v>1256</v>
      </c>
      <c r="F374">
        <v>0.74</v>
      </c>
      <c r="H374" t="s">
        <v>1716</v>
      </c>
      <c r="I374" t="s">
        <v>1717</v>
      </c>
      <c r="J374">
        <v>0</v>
      </c>
      <c r="K374" t="s">
        <v>2095</v>
      </c>
      <c r="P374" t="s">
        <v>1707</v>
      </c>
    </row>
    <row r="375" spans="1:16" x14ac:dyDescent="0.25">
      <c r="A375" t="s">
        <v>1257</v>
      </c>
      <c r="B375" s="6">
        <v>45539.842199074075</v>
      </c>
      <c r="C375">
        <v>18</v>
      </c>
      <c r="D375">
        <v>0</v>
      </c>
      <c r="E375" t="s">
        <v>1258</v>
      </c>
      <c r="F375">
        <v>0.42</v>
      </c>
      <c r="H375" t="s">
        <v>1716</v>
      </c>
      <c r="I375" t="s">
        <v>1717</v>
      </c>
      <c r="J375">
        <v>0</v>
      </c>
      <c r="K375" t="s">
        <v>2096</v>
      </c>
      <c r="P375" t="s">
        <v>1707</v>
      </c>
    </row>
    <row r="376" spans="1:16" x14ac:dyDescent="0.25">
      <c r="A376" t="s">
        <v>1259</v>
      </c>
      <c r="B376" s="6">
        <v>45539.852129629631</v>
      </c>
      <c r="C376">
        <v>36</v>
      </c>
      <c r="D376">
        <v>0</v>
      </c>
      <c r="E376" t="s">
        <v>1260</v>
      </c>
      <c r="F376">
        <v>0.74</v>
      </c>
      <c r="H376" t="s">
        <v>1716</v>
      </c>
      <c r="I376" t="s">
        <v>1717</v>
      </c>
      <c r="J376">
        <v>0</v>
      </c>
      <c r="K376" t="s">
        <v>2097</v>
      </c>
      <c r="P376" t="s">
        <v>1707</v>
      </c>
    </row>
    <row r="377" spans="1:16" x14ac:dyDescent="0.25">
      <c r="A377" t="s">
        <v>1261</v>
      </c>
      <c r="B377" s="6">
        <v>45540.356574074074</v>
      </c>
      <c r="C377">
        <v>36</v>
      </c>
      <c r="D377">
        <v>0</v>
      </c>
      <c r="E377" t="s">
        <v>1262</v>
      </c>
      <c r="F377">
        <v>0.74</v>
      </c>
      <c r="H377" t="s">
        <v>1716</v>
      </c>
      <c r="I377" t="s">
        <v>1717</v>
      </c>
      <c r="J377">
        <v>0</v>
      </c>
      <c r="K377" t="s">
        <v>2098</v>
      </c>
      <c r="P377" t="s">
        <v>1708</v>
      </c>
    </row>
    <row r="378" spans="1:16" x14ac:dyDescent="0.25">
      <c r="A378" t="s">
        <v>1263</v>
      </c>
      <c r="B378" s="6">
        <v>45540.3591087963</v>
      </c>
      <c r="C378">
        <v>15</v>
      </c>
      <c r="D378">
        <v>0</v>
      </c>
      <c r="E378" t="s">
        <v>1264</v>
      </c>
      <c r="F378">
        <v>0.38</v>
      </c>
      <c r="H378" t="s">
        <v>1716</v>
      </c>
      <c r="I378" t="s">
        <v>1717</v>
      </c>
      <c r="J378">
        <v>0</v>
      </c>
      <c r="K378" t="s">
        <v>2099</v>
      </c>
      <c r="P378" t="s">
        <v>1708</v>
      </c>
    </row>
    <row r="379" spans="1:16" x14ac:dyDescent="0.25">
      <c r="A379" t="s">
        <v>1265</v>
      </c>
      <c r="B379" s="6">
        <v>45540.401724537034</v>
      </c>
      <c r="C379">
        <v>36</v>
      </c>
      <c r="D379">
        <v>0</v>
      </c>
      <c r="E379" t="s">
        <v>1266</v>
      </c>
      <c r="F379">
        <v>0.74</v>
      </c>
      <c r="H379" t="s">
        <v>1716</v>
      </c>
      <c r="I379" t="s">
        <v>1717</v>
      </c>
      <c r="J379">
        <v>0</v>
      </c>
      <c r="K379" t="s">
        <v>2100</v>
      </c>
      <c r="P379" t="s">
        <v>1708</v>
      </c>
    </row>
    <row r="380" spans="1:16" x14ac:dyDescent="0.25">
      <c r="A380" t="s">
        <v>1267</v>
      </c>
      <c r="B380" s="6">
        <v>45540.473877314813</v>
      </c>
      <c r="C380">
        <v>36</v>
      </c>
      <c r="D380">
        <v>0</v>
      </c>
      <c r="E380" t="s">
        <v>1268</v>
      </c>
      <c r="F380">
        <v>0.74</v>
      </c>
      <c r="H380" t="s">
        <v>1716</v>
      </c>
      <c r="I380" t="s">
        <v>1717</v>
      </c>
      <c r="J380">
        <v>0</v>
      </c>
      <c r="K380" t="s">
        <v>2101</v>
      </c>
      <c r="P380" t="s">
        <v>1708</v>
      </c>
    </row>
    <row r="381" spans="1:16" x14ac:dyDescent="0.25">
      <c r="A381" t="s">
        <v>1269</v>
      </c>
      <c r="B381" s="6">
        <v>45540.486307870371</v>
      </c>
      <c r="C381">
        <v>30</v>
      </c>
      <c r="D381">
        <v>0</v>
      </c>
      <c r="E381" t="s">
        <v>1270</v>
      </c>
      <c r="F381">
        <v>0.65</v>
      </c>
      <c r="H381" t="s">
        <v>1716</v>
      </c>
      <c r="I381" t="s">
        <v>1717</v>
      </c>
      <c r="J381">
        <v>0</v>
      </c>
      <c r="K381" t="s">
        <v>2102</v>
      </c>
      <c r="P381" t="s">
        <v>1708</v>
      </c>
    </row>
    <row r="382" spans="1:16" x14ac:dyDescent="0.25">
      <c r="A382" t="s">
        <v>1271</v>
      </c>
      <c r="B382" s="6">
        <v>45540.576655092591</v>
      </c>
      <c r="C382">
        <v>30</v>
      </c>
      <c r="D382">
        <v>0</v>
      </c>
      <c r="E382" t="s">
        <v>1272</v>
      </c>
      <c r="F382">
        <v>0.65</v>
      </c>
      <c r="H382" t="s">
        <v>1716</v>
      </c>
      <c r="I382" t="s">
        <v>1717</v>
      </c>
      <c r="J382">
        <v>0</v>
      </c>
      <c r="K382" t="s">
        <v>2103</v>
      </c>
      <c r="P382" t="s">
        <v>1708</v>
      </c>
    </row>
    <row r="383" spans="1:16" x14ac:dyDescent="0.25">
      <c r="A383" t="s">
        <v>1273</v>
      </c>
      <c r="B383" s="6">
        <v>45540.603252314817</v>
      </c>
      <c r="C383">
        <v>36</v>
      </c>
      <c r="D383">
        <v>0</v>
      </c>
      <c r="E383" t="s">
        <v>1274</v>
      </c>
      <c r="F383">
        <v>0.74</v>
      </c>
      <c r="H383" t="s">
        <v>1716</v>
      </c>
      <c r="I383" t="s">
        <v>1717</v>
      </c>
      <c r="J383">
        <v>0</v>
      </c>
      <c r="K383" t="s">
        <v>2104</v>
      </c>
      <c r="P383" t="s">
        <v>1708</v>
      </c>
    </row>
    <row r="384" spans="1:16" x14ac:dyDescent="0.25">
      <c r="A384" t="s">
        <v>1275</v>
      </c>
      <c r="B384" s="6">
        <v>45540.619826388887</v>
      </c>
      <c r="C384">
        <v>18</v>
      </c>
      <c r="D384">
        <v>0</v>
      </c>
      <c r="E384" t="s">
        <v>1276</v>
      </c>
      <c r="F384">
        <v>0.47</v>
      </c>
      <c r="H384" t="s">
        <v>1716</v>
      </c>
      <c r="I384" t="s">
        <v>1717</v>
      </c>
      <c r="J384">
        <v>0</v>
      </c>
      <c r="K384" t="s">
        <v>2105</v>
      </c>
      <c r="P384" t="s">
        <v>1708</v>
      </c>
    </row>
    <row r="385" spans="1:16" x14ac:dyDescent="0.25">
      <c r="A385" t="s">
        <v>1277</v>
      </c>
      <c r="B385" s="6">
        <v>45540.64162037037</v>
      </c>
      <c r="C385">
        <v>15</v>
      </c>
      <c r="D385">
        <v>0</v>
      </c>
      <c r="E385" t="s">
        <v>1278</v>
      </c>
      <c r="F385">
        <v>0.43</v>
      </c>
      <c r="H385" t="s">
        <v>1716</v>
      </c>
      <c r="I385" t="s">
        <v>1717</v>
      </c>
      <c r="J385">
        <v>0</v>
      </c>
      <c r="K385" t="s">
        <v>2106</v>
      </c>
      <c r="P385" t="s">
        <v>1708</v>
      </c>
    </row>
    <row r="386" spans="1:16" x14ac:dyDescent="0.25">
      <c r="A386" t="s">
        <v>1279</v>
      </c>
      <c r="B386" s="6">
        <v>45540.663784722223</v>
      </c>
      <c r="C386">
        <v>30</v>
      </c>
      <c r="D386">
        <v>0</v>
      </c>
      <c r="E386" t="s">
        <v>1280</v>
      </c>
      <c r="F386">
        <v>0.65</v>
      </c>
      <c r="H386" t="s">
        <v>1716</v>
      </c>
      <c r="I386" t="s">
        <v>1717</v>
      </c>
      <c r="J386">
        <v>0</v>
      </c>
      <c r="K386" t="s">
        <v>2107</v>
      </c>
      <c r="P386" t="s">
        <v>1708</v>
      </c>
    </row>
    <row r="387" spans="1:16" x14ac:dyDescent="0.25">
      <c r="A387" t="s">
        <v>1281</v>
      </c>
      <c r="B387" s="6">
        <v>45540.708067129628</v>
      </c>
      <c r="C387">
        <v>36</v>
      </c>
      <c r="D387">
        <v>0</v>
      </c>
      <c r="E387" t="s">
        <v>1282</v>
      </c>
      <c r="F387">
        <v>0.74</v>
      </c>
      <c r="H387" t="s">
        <v>1716</v>
      </c>
      <c r="I387" t="s">
        <v>1717</v>
      </c>
      <c r="J387">
        <v>0</v>
      </c>
      <c r="K387" t="s">
        <v>2108</v>
      </c>
      <c r="P387" t="s">
        <v>1708</v>
      </c>
    </row>
    <row r="388" spans="1:16" x14ac:dyDescent="0.25">
      <c r="A388" t="s">
        <v>1283</v>
      </c>
      <c r="B388" s="6">
        <v>45540.774942129632</v>
      </c>
      <c r="C388">
        <v>30</v>
      </c>
      <c r="D388">
        <v>0</v>
      </c>
      <c r="E388" t="s">
        <v>1284</v>
      </c>
      <c r="F388">
        <v>0.65</v>
      </c>
      <c r="H388" t="s">
        <v>1716</v>
      </c>
      <c r="I388" t="s">
        <v>1717</v>
      </c>
      <c r="J388">
        <v>0</v>
      </c>
      <c r="K388" t="s">
        <v>2109</v>
      </c>
      <c r="P388" t="s">
        <v>1708</v>
      </c>
    </row>
    <row r="389" spans="1:16" x14ac:dyDescent="0.25">
      <c r="A389" t="s">
        <v>1285</v>
      </c>
      <c r="B389" s="6">
        <v>45541.378125000003</v>
      </c>
      <c r="C389">
        <v>15</v>
      </c>
      <c r="D389">
        <v>0</v>
      </c>
      <c r="E389" t="s">
        <v>1286</v>
      </c>
      <c r="F389">
        <v>0.49</v>
      </c>
      <c r="H389" t="s">
        <v>1716</v>
      </c>
      <c r="I389" t="s">
        <v>1717</v>
      </c>
      <c r="J389">
        <v>0</v>
      </c>
      <c r="K389" t="s">
        <v>2110</v>
      </c>
      <c r="P389" t="s">
        <v>1709</v>
      </c>
    </row>
    <row r="390" spans="1:16" x14ac:dyDescent="0.25">
      <c r="A390" t="s">
        <v>1287</v>
      </c>
      <c r="B390" s="6">
        <v>45541.432650462964</v>
      </c>
      <c r="C390">
        <v>18</v>
      </c>
      <c r="D390">
        <v>0</v>
      </c>
      <c r="E390" t="s">
        <v>1288</v>
      </c>
      <c r="F390">
        <v>0.54</v>
      </c>
      <c r="H390" t="s">
        <v>1716</v>
      </c>
      <c r="I390" t="s">
        <v>1717</v>
      </c>
      <c r="J390">
        <v>0</v>
      </c>
      <c r="K390" t="s">
        <v>2111</v>
      </c>
      <c r="P390" t="s">
        <v>1709</v>
      </c>
    </row>
    <row r="391" spans="1:16" x14ac:dyDescent="0.25">
      <c r="A391" t="s">
        <v>1289</v>
      </c>
      <c r="B391" s="6">
        <v>45541.486331018517</v>
      </c>
      <c r="C391">
        <v>30</v>
      </c>
      <c r="D391">
        <v>0</v>
      </c>
      <c r="E391" t="s">
        <v>1290</v>
      </c>
      <c r="F391">
        <v>0.65</v>
      </c>
      <c r="H391" t="s">
        <v>1716</v>
      </c>
      <c r="I391" t="s">
        <v>1717</v>
      </c>
      <c r="J391">
        <v>0</v>
      </c>
      <c r="K391" t="s">
        <v>2112</v>
      </c>
      <c r="P391" t="s">
        <v>1709</v>
      </c>
    </row>
    <row r="392" spans="1:16" x14ac:dyDescent="0.25">
      <c r="A392" t="s">
        <v>1291</v>
      </c>
      <c r="B392" s="6">
        <v>45541.48978009259</v>
      </c>
      <c r="C392">
        <v>15</v>
      </c>
      <c r="D392">
        <v>0</v>
      </c>
      <c r="E392" t="s">
        <v>1292</v>
      </c>
      <c r="F392">
        <v>0.49</v>
      </c>
      <c r="H392" t="s">
        <v>1716</v>
      </c>
      <c r="I392" t="s">
        <v>1717</v>
      </c>
      <c r="J392">
        <v>0</v>
      </c>
      <c r="K392" t="s">
        <v>2113</v>
      </c>
      <c r="P392" t="s">
        <v>1709</v>
      </c>
    </row>
    <row r="393" spans="1:16" x14ac:dyDescent="0.25">
      <c r="A393" t="s">
        <v>1293</v>
      </c>
      <c r="B393" s="6">
        <v>45541.507175925923</v>
      </c>
      <c r="C393">
        <v>36</v>
      </c>
      <c r="D393">
        <v>0</v>
      </c>
      <c r="E393" t="s">
        <v>1294</v>
      </c>
      <c r="F393">
        <v>0.74</v>
      </c>
      <c r="H393" t="s">
        <v>1716</v>
      </c>
      <c r="I393" t="s">
        <v>1717</v>
      </c>
      <c r="J393">
        <v>0</v>
      </c>
      <c r="K393" t="s">
        <v>2114</v>
      </c>
      <c r="P393" t="s">
        <v>1709</v>
      </c>
    </row>
    <row r="394" spans="1:16" x14ac:dyDescent="0.25">
      <c r="A394" t="s">
        <v>1295</v>
      </c>
      <c r="B394" s="6">
        <v>45541.512314814812</v>
      </c>
      <c r="C394">
        <v>30</v>
      </c>
      <c r="D394">
        <v>0</v>
      </c>
      <c r="E394" t="s">
        <v>1296</v>
      </c>
      <c r="F394">
        <v>0.65</v>
      </c>
      <c r="H394" t="s">
        <v>1716</v>
      </c>
      <c r="I394" t="s">
        <v>1717</v>
      </c>
      <c r="J394">
        <v>0</v>
      </c>
      <c r="K394" t="s">
        <v>2115</v>
      </c>
      <c r="P394" t="s">
        <v>1709</v>
      </c>
    </row>
    <row r="395" spans="1:16" x14ac:dyDescent="0.25">
      <c r="A395" t="s">
        <v>1297</v>
      </c>
      <c r="B395" s="6">
        <v>45541.533263888887</v>
      </c>
      <c r="C395">
        <v>30</v>
      </c>
      <c r="D395">
        <v>0</v>
      </c>
      <c r="E395" t="s">
        <v>1298</v>
      </c>
      <c r="F395">
        <v>0.65</v>
      </c>
      <c r="H395" t="s">
        <v>1716</v>
      </c>
      <c r="I395" t="s">
        <v>1717</v>
      </c>
      <c r="J395">
        <v>0</v>
      </c>
      <c r="K395" t="s">
        <v>2116</v>
      </c>
      <c r="P395" t="s">
        <v>1709</v>
      </c>
    </row>
    <row r="396" spans="1:16" x14ac:dyDescent="0.25">
      <c r="A396" t="s">
        <v>1299</v>
      </c>
      <c r="B396" s="6">
        <v>45541.535752314812</v>
      </c>
      <c r="C396">
        <v>30</v>
      </c>
      <c r="D396">
        <v>0</v>
      </c>
      <c r="E396" t="s">
        <v>1300</v>
      </c>
      <c r="F396">
        <v>0.77</v>
      </c>
      <c r="H396" t="s">
        <v>1716</v>
      </c>
      <c r="I396" t="s">
        <v>1717</v>
      </c>
      <c r="J396">
        <v>0</v>
      </c>
      <c r="K396" t="s">
        <v>2117</v>
      </c>
      <c r="P396" t="s">
        <v>1709</v>
      </c>
    </row>
    <row r="397" spans="1:16" x14ac:dyDescent="0.25">
      <c r="A397" t="s">
        <v>1301</v>
      </c>
      <c r="B397" s="6">
        <v>45541.541273148148</v>
      </c>
      <c r="C397">
        <v>30</v>
      </c>
      <c r="D397">
        <v>0</v>
      </c>
      <c r="E397" t="s">
        <v>1302</v>
      </c>
      <c r="F397">
        <v>0.65</v>
      </c>
      <c r="H397" t="s">
        <v>1716</v>
      </c>
      <c r="I397" t="s">
        <v>1717</v>
      </c>
      <c r="J397">
        <v>0</v>
      </c>
      <c r="K397" t="s">
        <v>2118</v>
      </c>
      <c r="P397" t="s">
        <v>1709</v>
      </c>
    </row>
    <row r="398" spans="1:16" x14ac:dyDescent="0.25">
      <c r="A398" t="s">
        <v>1303</v>
      </c>
      <c r="B398" s="6">
        <v>45541.552534722221</v>
      </c>
      <c r="C398">
        <v>36</v>
      </c>
      <c r="D398">
        <v>0</v>
      </c>
      <c r="E398" t="s">
        <v>1304</v>
      </c>
      <c r="F398">
        <v>0.74</v>
      </c>
      <c r="H398" t="s">
        <v>1716</v>
      </c>
      <c r="I398" t="s">
        <v>1717</v>
      </c>
      <c r="J398">
        <v>0</v>
      </c>
      <c r="K398" t="s">
        <v>2119</v>
      </c>
      <c r="P398" t="s">
        <v>1709</v>
      </c>
    </row>
    <row r="399" spans="1:16" x14ac:dyDescent="0.25">
      <c r="A399" t="s">
        <v>1305</v>
      </c>
      <c r="B399" s="6">
        <v>45541.612627314818</v>
      </c>
      <c r="C399">
        <v>30</v>
      </c>
      <c r="D399">
        <v>0</v>
      </c>
      <c r="E399" t="s">
        <v>1306</v>
      </c>
      <c r="F399">
        <v>0.77</v>
      </c>
      <c r="H399" t="s">
        <v>1716</v>
      </c>
      <c r="I399" t="s">
        <v>1717</v>
      </c>
      <c r="J399">
        <v>0</v>
      </c>
      <c r="K399" t="s">
        <v>2120</v>
      </c>
      <c r="P399" t="s">
        <v>1709</v>
      </c>
    </row>
    <row r="400" spans="1:16" x14ac:dyDescent="0.25">
      <c r="A400" t="s">
        <v>1307</v>
      </c>
      <c r="B400" s="6">
        <v>45541.616643518515</v>
      </c>
      <c r="C400">
        <v>36</v>
      </c>
      <c r="D400">
        <v>0</v>
      </c>
      <c r="E400" t="s">
        <v>1308</v>
      </c>
      <c r="F400">
        <v>0.74</v>
      </c>
      <c r="H400" t="s">
        <v>1716</v>
      </c>
      <c r="I400" t="s">
        <v>1717</v>
      </c>
      <c r="J400">
        <v>0</v>
      </c>
      <c r="K400" t="s">
        <v>2121</v>
      </c>
      <c r="P400" t="s">
        <v>1709</v>
      </c>
    </row>
    <row r="401" spans="1:16" x14ac:dyDescent="0.25">
      <c r="A401" t="s">
        <v>1309</v>
      </c>
      <c r="B401" s="6">
        <v>45541.621516203704</v>
      </c>
      <c r="C401">
        <v>36</v>
      </c>
      <c r="D401">
        <v>36</v>
      </c>
      <c r="E401" t="s">
        <v>1310</v>
      </c>
      <c r="F401">
        <v>0.74</v>
      </c>
      <c r="G401" s="6">
        <v>45545.425682870373</v>
      </c>
      <c r="H401" t="s">
        <v>1903</v>
      </c>
      <c r="I401" t="s">
        <v>1717</v>
      </c>
      <c r="J401">
        <v>0</v>
      </c>
      <c r="K401" t="s">
        <v>2122</v>
      </c>
      <c r="P401" t="s">
        <v>1709</v>
      </c>
    </row>
    <row r="402" spans="1:16" x14ac:dyDescent="0.25">
      <c r="A402" t="s">
        <v>1311</v>
      </c>
      <c r="B402" s="6">
        <v>45541.732372685183</v>
      </c>
      <c r="C402">
        <v>15</v>
      </c>
      <c r="D402">
        <v>0</v>
      </c>
      <c r="E402" t="s">
        <v>1312</v>
      </c>
      <c r="F402">
        <v>0.43</v>
      </c>
      <c r="H402" t="s">
        <v>1716</v>
      </c>
      <c r="I402" t="s">
        <v>1717</v>
      </c>
      <c r="J402">
        <v>0</v>
      </c>
      <c r="K402" t="s">
        <v>2123</v>
      </c>
      <c r="P402" t="s">
        <v>1709</v>
      </c>
    </row>
    <row r="403" spans="1:16" x14ac:dyDescent="0.25">
      <c r="A403" t="s">
        <v>1313</v>
      </c>
      <c r="B403" s="6">
        <v>45541.804768518516</v>
      </c>
      <c r="C403">
        <v>36</v>
      </c>
      <c r="D403">
        <v>0</v>
      </c>
      <c r="E403" t="s">
        <v>1314</v>
      </c>
      <c r="F403">
        <v>0.74</v>
      </c>
      <c r="H403" t="s">
        <v>1716</v>
      </c>
      <c r="I403" t="s">
        <v>1717</v>
      </c>
      <c r="J403">
        <v>0</v>
      </c>
      <c r="K403" t="s">
        <v>2124</v>
      </c>
      <c r="P403" t="s">
        <v>1709</v>
      </c>
    </row>
    <row r="404" spans="1:16" x14ac:dyDescent="0.25">
      <c r="A404" t="s">
        <v>1315</v>
      </c>
      <c r="B404" s="6">
        <v>45541.926574074074</v>
      </c>
      <c r="C404">
        <v>18</v>
      </c>
      <c r="D404">
        <v>0</v>
      </c>
      <c r="E404" t="s">
        <v>1316</v>
      </c>
      <c r="F404">
        <v>0.47</v>
      </c>
      <c r="H404" t="s">
        <v>1716</v>
      </c>
      <c r="I404" t="s">
        <v>1717</v>
      </c>
      <c r="J404">
        <v>0</v>
      </c>
      <c r="K404" t="s">
        <v>2125</v>
      </c>
      <c r="P404" t="s">
        <v>1709</v>
      </c>
    </row>
    <row r="405" spans="1:16" x14ac:dyDescent="0.25">
      <c r="A405" t="s">
        <v>1317</v>
      </c>
      <c r="B405" s="6">
        <v>45541.965428240743</v>
      </c>
      <c r="C405">
        <v>36</v>
      </c>
      <c r="D405">
        <v>0</v>
      </c>
      <c r="E405" t="s">
        <v>1318</v>
      </c>
      <c r="F405">
        <v>0.74</v>
      </c>
      <c r="H405" t="s">
        <v>1716</v>
      </c>
      <c r="I405" t="s">
        <v>1717</v>
      </c>
      <c r="J405">
        <v>0</v>
      </c>
      <c r="K405" t="s">
        <v>2126</v>
      </c>
      <c r="P405" t="s">
        <v>1709</v>
      </c>
    </row>
    <row r="406" spans="1:16" x14ac:dyDescent="0.25">
      <c r="A406" t="s">
        <v>1319</v>
      </c>
      <c r="B406" s="6">
        <v>45542.372083333335</v>
      </c>
      <c r="C406">
        <v>18</v>
      </c>
      <c r="D406">
        <v>0</v>
      </c>
      <c r="E406" t="s">
        <v>1320</v>
      </c>
      <c r="F406">
        <v>0.47</v>
      </c>
      <c r="H406" t="s">
        <v>1716</v>
      </c>
      <c r="I406" t="s">
        <v>1717</v>
      </c>
      <c r="J406">
        <v>0</v>
      </c>
      <c r="K406" t="s">
        <v>2127</v>
      </c>
      <c r="P406" t="s">
        <v>1710</v>
      </c>
    </row>
    <row r="407" spans="1:16" x14ac:dyDescent="0.25">
      <c r="A407" t="s">
        <v>1321</v>
      </c>
      <c r="B407" s="6">
        <v>45542.436793981484</v>
      </c>
      <c r="C407">
        <v>30</v>
      </c>
      <c r="D407">
        <v>0</v>
      </c>
      <c r="E407" t="s">
        <v>1322</v>
      </c>
      <c r="F407">
        <v>0.65</v>
      </c>
      <c r="H407" t="s">
        <v>1716</v>
      </c>
      <c r="I407" t="s">
        <v>1717</v>
      </c>
      <c r="J407">
        <v>0</v>
      </c>
      <c r="K407" t="s">
        <v>2128</v>
      </c>
      <c r="P407" t="s">
        <v>1710</v>
      </c>
    </row>
    <row r="408" spans="1:16" x14ac:dyDescent="0.25">
      <c r="A408" t="s">
        <v>1323</v>
      </c>
      <c r="B408" s="6">
        <v>45542.443807870368</v>
      </c>
      <c r="C408">
        <v>18</v>
      </c>
      <c r="D408">
        <v>0</v>
      </c>
      <c r="E408" t="s">
        <v>1324</v>
      </c>
      <c r="F408">
        <v>0.47</v>
      </c>
      <c r="H408" t="s">
        <v>1716</v>
      </c>
      <c r="I408" t="s">
        <v>1717</v>
      </c>
      <c r="J408">
        <v>0</v>
      </c>
      <c r="K408" t="s">
        <v>2129</v>
      </c>
      <c r="P408" t="s">
        <v>1710</v>
      </c>
    </row>
    <row r="409" spans="1:16" x14ac:dyDescent="0.25">
      <c r="A409" t="s">
        <v>1325</v>
      </c>
      <c r="B409" s="6">
        <v>45542.451504629629</v>
      </c>
      <c r="C409">
        <v>30</v>
      </c>
      <c r="D409">
        <v>0</v>
      </c>
      <c r="E409" t="s">
        <v>1326</v>
      </c>
      <c r="F409">
        <v>0.65</v>
      </c>
      <c r="H409" t="s">
        <v>1716</v>
      </c>
      <c r="I409" t="s">
        <v>1717</v>
      </c>
      <c r="J409">
        <v>0</v>
      </c>
      <c r="K409" t="s">
        <v>2130</v>
      </c>
      <c r="P409" t="s">
        <v>1710</v>
      </c>
    </row>
    <row r="410" spans="1:16" x14ac:dyDescent="0.25">
      <c r="A410" t="s">
        <v>1327</v>
      </c>
      <c r="B410" s="6">
        <v>45542.465983796297</v>
      </c>
      <c r="C410">
        <v>18</v>
      </c>
      <c r="D410">
        <v>0</v>
      </c>
      <c r="E410" t="s">
        <v>1328</v>
      </c>
      <c r="F410">
        <v>0.47</v>
      </c>
      <c r="H410" t="s">
        <v>1716</v>
      </c>
      <c r="I410" t="s">
        <v>1717</v>
      </c>
      <c r="J410">
        <v>0</v>
      </c>
      <c r="K410" t="s">
        <v>2131</v>
      </c>
      <c r="P410" t="s">
        <v>1710</v>
      </c>
    </row>
    <row r="411" spans="1:16" x14ac:dyDescent="0.25">
      <c r="A411" t="s">
        <v>1329</v>
      </c>
      <c r="B411" s="6">
        <v>45542.46775462963</v>
      </c>
      <c r="C411">
        <v>36</v>
      </c>
      <c r="D411">
        <v>0</v>
      </c>
      <c r="E411" t="s">
        <v>1330</v>
      </c>
      <c r="F411">
        <v>0.74</v>
      </c>
      <c r="H411" t="s">
        <v>1716</v>
      </c>
      <c r="I411" t="s">
        <v>1717</v>
      </c>
      <c r="J411">
        <v>0</v>
      </c>
      <c r="K411" t="s">
        <v>2132</v>
      </c>
      <c r="P411" t="s">
        <v>1710</v>
      </c>
    </row>
    <row r="412" spans="1:16" x14ac:dyDescent="0.25">
      <c r="A412" t="s">
        <v>1331</v>
      </c>
      <c r="B412" s="6">
        <v>45542.491967592592</v>
      </c>
      <c r="C412">
        <v>18</v>
      </c>
      <c r="D412">
        <v>0</v>
      </c>
      <c r="E412" t="s">
        <v>1332</v>
      </c>
      <c r="F412">
        <v>0.47</v>
      </c>
      <c r="H412" t="s">
        <v>1716</v>
      </c>
      <c r="I412" t="s">
        <v>1717</v>
      </c>
      <c r="J412">
        <v>0</v>
      </c>
      <c r="K412" t="s">
        <v>2133</v>
      </c>
      <c r="P412" t="s">
        <v>1710</v>
      </c>
    </row>
    <row r="413" spans="1:16" x14ac:dyDescent="0.25">
      <c r="A413" t="s">
        <v>1333</v>
      </c>
      <c r="B413" s="6">
        <v>45542.503587962965</v>
      </c>
      <c r="C413">
        <v>36</v>
      </c>
      <c r="D413">
        <v>0</v>
      </c>
      <c r="E413" t="s">
        <v>1334</v>
      </c>
      <c r="F413">
        <v>0.74</v>
      </c>
      <c r="H413" t="s">
        <v>1716</v>
      </c>
      <c r="I413" t="s">
        <v>1717</v>
      </c>
      <c r="J413">
        <v>0</v>
      </c>
      <c r="K413" t="s">
        <v>2134</v>
      </c>
      <c r="P413" t="s">
        <v>1710</v>
      </c>
    </row>
    <row r="414" spans="1:16" x14ac:dyDescent="0.25">
      <c r="A414" t="s">
        <v>1335</v>
      </c>
      <c r="B414" s="6">
        <v>45542.51599537037</v>
      </c>
      <c r="C414">
        <v>15</v>
      </c>
      <c r="D414">
        <v>0</v>
      </c>
      <c r="E414" t="s">
        <v>1336</v>
      </c>
      <c r="F414">
        <v>0.43</v>
      </c>
      <c r="H414" t="s">
        <v>1716</v>
      </c>
      <c r="I414" t="s">
        <v>1717</v>
      </c>
      <c r="J414">
        <v>0</v>
      </c>
      <c r="K414" t="s">
        <v>2135</v>
      </c>
      <c r="P414" t="s">
        <v>1710</v>
      </c>
    </row>
    <row r="415" spans="1:16" x14ac:dyDescent="0.25">
      <c r="A415" t="s">
        <v>1337</v>
      </c>
      <c r="B415" s="6">
        <v>45542.587500000001</v>
      </c>
      <c r="C415">
        <v>18</v>
      </c>
      <c r="D415">
        <v>0</v>
      </c>
      <c r="E415" t="s">
        <v>1338</v>
      </c>
      <c r="F415">
        <v>0.47</v>
      </c>
      <c r="H415" t="s">
        <v>1716</v>
      </c>
      <c r="I415" t="s">
        <v>1717</v>
      </c>
      <c r="J415">
        <v>0</v>
      </c>
      <c r="K415" t="s">
        <v>2136</v>
      </c>
      <c r="P415" t="s">
        <v>1710</v>
      </c>
    </row>
    <row r="416" spans="1:16" x14ac:dyDescent="0.25">
      <c r="A416" t="s">
        <v>1339</v>
      </c>
      <c r="B416" s="6">
        <v>45542.600914351853</v>
      </c>
      <c r="C416">
        <v>15</v>
      </c>
      <c r="D416">
        <v>0</v>
      </c>
      <c r="E416" t="s">
        <v>1340</v>
      </c>
      <c r="F416">
        <v>0.43</v>
      </c>
      <c r="H416" t="s">
        <v>1716</v>
      </c>
      <c r="I416" t="s">
        <v>1717</v>
      </c>
      <c r="J416">
        <v>0</v>
      </c>
      <c r="K416" t="s">
        <v>2137</v>
      </c>
      <c r="P416" t="s">
        <v>1710</v>
      </c>
    </row>
    <row r="417" spans="1:16" x14ac:dyDescent="0.25">
      <c r="A417" t="s">
        <v>1341</v>
      </c>
      <c r="B417" s="6">
        <v>45542.607199074075</v>
      </c>
      <c r="C417">
        <v>36</v>
      </c>
      <c r="D417">
        <v>0</v>
      </c>
      <c r="E417" t="s">
        <v>1342</v>
      </c>
      <c r="F417">
        <v>0.74</v>
      </c>
      <c r="H417" t="s">
        <v>1716</v>
      </c>
      <c r="I417" t="s">
        <v>1717</v>
      </c>
      <c r="J417">
        <v>0</v>
      </c>
      <c r="K417" t="s">
        <v>2138</v>
      </c>
      <c r="P417" t="s">
        <v>1710</v>
      </c>
    </row>
    <row r="418" spans="1:16" x14ac:dyDescent="0.25">
      <c r="A418" t="s">
        <v>1343</v>
      </c>
      <c r="B418" s="6">
        <v>45542.709178240744</v>
      </c>
      <c r="C418">
        <v>36</v>
      </c>
      <c r="D418">
        <v>0</v>
      </c>
      <c r="E418" t="s">
        <v>1344</v>
      </c>
      <c r="F418">
        <v>0.74</v>
      </c>
      <c r="H418" t="s">
        <v>1716</v>
      </c>
      <c r="I418" t="s">
        <v>1717</v>
      </c>
      <c r="J418">
        <v>0</v>
      </c>
      <c r="K418" t="s">
        <v>2139</v>
      </c>
      <c r="P418" t="s">
        <v>1710</v>
      </c>
    </row>
    <row r="419" spans="1:16" x14ac:dyDescent="0.25">
      <c r="A419" t="s">
        <v>1345</v>
      </c>
      <c r="B419" s="6">
        <v>45542.711215277777</v>
      </c>
      <c r="C419">
        <v>36</v>
      </c>
      <c r="D419">
        <v>0</v>
      </c>
      <c r="E419" t="s">
        <v>1346</v>
      </c>
      <c r="F419">
        <v>0.74</v>
      </c>
      <c r="H419" t="s">
        <v>1716</v>
      </c>
      <c r="I419" t="s">
        <v>1717</v>
      </c>
      <c r="J419">
        <v>0</v>
      </c>
      <c r="K419" t="s">
        <v>2140</v>
      </c>
      <c r="P419" t="s">
        <v>1710</v>
      </c>
    </row>
    <row r="420" spans="1:16" x14ac:dyDescent="0.25">
      <c r="A420" t="s">
        <v>1347</v>
      </c>
      <c r="B420" s="6">
        <v>45542.724085648151</v>
      </c>
      <c r="C420">
        <v>15</v>
      </c>
      <c r="D420">
        <v>0</v>
      </c>
      <c r="E420" t="s">
        <v>1348</v>
      </c>
      <c r="F420">
        <v>0.43</v>
      </c>
      <c r="H420" t="s">
        <v>1716</v>
      </c>
      <c r="I420" t="s">
        <v>1717</v>
      </c>
      <c r="J420">
        <v>0</v>
      </c>
      <c r="K420" t="s">
        <v>2141</v>
      </c>
      <c r="P420" t="s">
        <v>1710</v>
      </c>
    </row>
    <row r="421" spans="1:16" x14ac:dyDescent="0.25">
      <c r="A421" t="s">
        <v>1349</v>
      </c>
      <c r="B421" s="6">
        <v>45542.738009259258</v>
      </c>
      <c r="C421">
        <v>15</v>
      </c>
      <c r="D421">
        <v>0</v>
      </c>
      <c r="E421" t="s">
        <v>1350</v>
      </c>
      <c r="F421">
        <v>0.43</v>
      </c>
      <c r="H421" t="s">
        <v>1716</v>
      </c>
      <c r="I421" t="s">
        <v>1717</v>
      </c>
      <c r="J421">
        <v>0</v>
      </c>
      <c r="K421" t="s">
        <v>2142</v>
      </c>
      <c r="P421" t="s">
        <v>1710</v>
      </c>
    </row>
    <row r="422" spans="1:16" x14ac:dyDescent="0.25">
      <c r="A422" t="s">
        <v>1351</v>
      </c>
      <c r="B422" s="6">
        <v>45542.766597222224</v>
      </c>
      <c r="C422">
        <v>18</v>
      </c>
      <c r="D422">
        <v>0</v>
      </c>
      <c r="E422" t="s">
        <v>1352</v>
      </c>
      <c r="F422">
        <v>0.47</v>
      </c>
      <c r="H422" t="s">
        <v>1716</v>
      </c>
      <c r="I422" t="s">
        <v>1717</v>
      </c>
      <c r="J422">
        <v>0</v>
      </c>
      <c r="K422" t="s">
        <v>2143</v>
      </c>
      <c r="P422" t="s">
        <v>1710</v>
      </c>
    </row>
    <row r="423" spans="1:16" x14ac:dyDescent="0.25">
      <c r="A423" t="s">
        <v>1353</v>
      </c>
      <c r="B423" s="6">
        <v>45542.776516203703</v>
      </c>
      <c r="C423">
        <v>18</v>
      </c>
      <c r="D423">
        <v>0</v>
      </c>
      <c r="E423" t="s">
        <v>1354</v>
      </c>
      <c r="F423">
        <v>0.47</v>
      </c>
      <c r="H423" t="s">
        <v>1716</v>
      </c>
      <c r="I423" t="s">
        <v>1717</v>
      </c>
      <c r="J423">
        <v>0</v>
      </c>
      <c r="K423" t="s">
        <v>2144</v>
      </c>
      <c r="P423" t="s">
        <v>1710</v>
      </c>
    </row>
    <row r="424" spans="1:16" x14ac:dyDescent="0.25">
      <c r="A424" t="s">
        <v>1355</v>
      </c>
      <c r="B424" s="6">
        <v>45542.781006944446</v>
      </c>
      <c r="C424">
        <v>30</v>
      </c>
      <c r="D424">
        <v>0</v>
      </c>
      <c r="E424" t="s">
        <v>1356</v>
      </c>
      <c r="F424">
        <v>0.77</v>
      </c>
      <c r="H424" t="s">
        <v>1716</v>
      </c>
      <c r="I424" t="s">
        <v>1717</v>
      </c>
      <c r="J424">
        <v>0</v>
      </c>
      <c r="K424" t="s">
        <v>2145</v>
      </c>
      <c r="P424" t="s">
        <v>1710</v>
      </c>
    </row>
    <row r="425" spans="1:16" x14ac:dyDescent="0.25">
      <c r="A425" t="s">
        <v>1357</v>
      </c>
      <c r="B425" s="6">
        <v>45542.784768518519</v>
      </c>
      <c r="C425">
        <v>15</v>
      </c>
      <c r="D425">
        <v>0</v>
      </c>
      <c r="E425" t="s">
        <v>1358</v>
      </c>
      <c r="F425">
        <v>0.43</v>
      </c>
      <c r="H425" t="s">
        <v>1716</v>
      </c>
      <c r="I425" t="s">
        <v>1717</v>
      </c>
      <c r="J425">
        <v>0</v>
      </c>
      <c r="K425" t="s">
        <v>2146</v>
      </c>
      <c r="P425" t="s">
        <v>1710</v>
      </c>
    </row>
    <row r="426" spans="1:16" x14ac:dyDescent="0.25">
      <c r="A426" t="s">
        <v>1359</v>
      </c>
      <c r="B426" s="6">
        <v>45542.788437499999</v>
      </c>
      <c r="C426">
        <v>36</v>
      </c>
      <c r="D426">
        <v>0</v>
      </c>
      <c r="E426" t="s">
        <v>1360</v>
      </c>
      <c r="F426">
        <v>0.74</v>
      </c>
      <c r="H426" t="s">
        <v>1716</v>
      </c>
      <c r="I426" t="s">
        <v>1717</v>
      </c>
      <c r="J426">
        <v>0</v>
      </c>
      <c r="K426" t="s">
        <v>2147</v>
      </c>
      <c r="P426" t="s">
        <v>1710</v>
      </c>
    </row>
    <row r="427" spans="1:16" x14ac:dyDescent="0.25">
      <c r="A427" t="s">
        <v>1361</v>
      </c>
      <c r="B427" s="6">
        <v>45542.82980324074</v>
      </c>
      <c r="C427">
        <v>30</v>
      </c>
      <c r="D427">
        <v>0</v>
      </c>
      <c r="E427" t="s">
        <v>1362</v>
      </c>
      <c r="F427">
        <v>0.65</v>
      </c>
      <c r="H427" t="s">
        <v>1716</v>
      </c>
      <c r="I427" t="s">
        <v>1717</v>
      </c>
      <c r="J427">
        <v>0</v>
      </c>
      <c r="K427" t="s">
        <v>2148</v>
      </c>
      <c r="P427" t="s">
        <v>1710</v>
      </c>
    </row>
    <row r="428" spans="1:16" x14ac:dyDescent="0.25">
      <c r="A428" t="s">
        <v>1363</v>
      </c>
      <c r="B428" s="6">
        <v>45542.868101851855</v>
      </c>
      <c r="C428">
        <v>36</v>
      </c>
      <c r="D428">
        <v>0</v>
      </c>
      <c r="E428" t="s">
        <v>1364</v>
      </c>
      <c r="F428">
        <v>0.74</v>
      </c>
      <c r="H428" t="s">
        <v>1716</v>
      </c>
      <c r="I428" t="s">
        <v>1717</v>
      </c>
      <c r="J428">
        <v>0</v>
      </c>
      <c r="K428" t="s">
        <v>2149</v>
      </c>
      <c r="P428" t="s">
        <v>1710</v>
      </c>
    </row>
    <row r="429" spans="1:16" x14ac:dyDescent="0.25">
      <c r="A429" t="s">
        <v>1365</v>
      </c>
      <c r="B429" s="6">
        <v>45542.976400462961</v>
      </c>
      <c r="C429">
        <v>36</v>
      </c>
      <c r="D429">
        <v>0</v>
      </c>
      <c r="E429" t="s">
        <v>1366</v>
      </c>
      <c r="F429">
        <v>0.74</v>
      </c>
      <c r="H429" t="s">
        <v>1716</v>
      </c>
      <c r="I429" t="s">
        <v>1717</v>
      </c>
      <c r="J429">
        <v>0</v>
      </c>
      <c r="K429" t="s">
        <v>2150</v>
      </c>
      <c r="P429" t="s">
        <v>1710</v>
      </c>
    </row>
    <row r="430" spans="1:16" x14ac:dyDescent="0.25">
      <c r="A430" t="s">
        <v>1367</v>
      </c>
      <c r="B430" s="6">
        <v>45543.315891203703</v>
      </c>
      <c r="C430">
        <v>36</v>
      </c>
      <c r="D430">
        <v>0</v>
      </c>
      <c r="E430" t="s">
        <v>1368</v>
      </c>
      <c r="F430">
        <v>0.74</v>
      </c>
      <c r="H430" t="s">
        <v>1716</v>
      </c>
      <c r="I430" t="s">
        <v>1717</v>
      </c>
      <c r="J430">
        <v>0</v>
      </c>
      <c r="K430" t="s">
        <v>2151</v>
      </c>
      <c r="P430" t="s">
        <v>1710</v>
      </c>
    </row>
    <row r="431" spans="1:16" x14ac:dyDescent="0.25">
      <c r="A431" t="s">
        <v>1369</v>
      </c>
      <c r="B431" s="6">
        <v>45543.37871527778</v>
      </c>
      <c r="C431">
        <v>36</v>
      </c>
      <c r="D431">
        <v>0</v>
      </c>
      <c r="E431" t="s">
        <v>1370</v>
      </c>
      <c r="F431">
        <v>0.63</v>
      </c>
      <c r="H431" t="s">
        <v>1716</v>
      </c>
      <c r="I431" t="s">
        <v>1717</v>
      </c>
      <c r="J431">
        <v>0</v>
      </c>
      <c r="K431" t="s">
        <v>2152</v>
      </c>
      <c r="P431" t="s">
        <v>1710</v>
      </c>
    </row>
    <row r="432" spans="1:16" x14ac:dyDescent="0.25">
      <c r="A432" t="s">
        <v>1371</v>
      </c>
      <c r="B432" s="6">
        <v>45543.385115740741</v>
      </c>
      <c r="C432">
        <v>36</v>
      </c>
      <c r="D432">
        <v>0</v>
      </c>
      <c r="E432" t="s">
        <v>1372</v>
      </c>
      <c r="F432">
        <v>0.74</v>
      </c>
      <c r="H432" t="s">
        <v>1716</v>
      </c>
      <c r="I432" t="s">
        <v>1717</v>
      </c>
      <c r="J432">
        <v>0</v>
      </c>
      <c r="K432" t="s">
        <v>2153</v>
      </c>
      <c r="P432" t="s">
        <v>1710</v>
      </c>
    </row>
    <row r="433" spans="1:16" x14ac:dyDescent="0.25">
      <c r="A433" t="s">
        <v>1373</v>
      </c>
      <c r="B433" s="6">
        <v>45543.390868055554</v>
      </c>
      <c r="C433">
        <v>30</v>
      </c>
      <c r="D433">
        <v>0</v>
      </c>
      <c r="E433" t="s">
        <v>1374</v>
      </c>
      <c r="F433">
        <v>0.65</v>
      </c>
      <c r="H433" t="s">
        <v>1716</v>
      </c>
      <c r="I433" t="s">
        <v>1717</v>
      </c>
      <c r="J433">
        <v>0</v>
      </c>
      <c r="K433" t="s">
        <v>2154</v>
      </c>
      <c r="P433" t="s">
        <v>1710</v>
      </c>
    </row>
    <row r="434" spans="1:16" x14ac:dyDescent="0.25">
      <c r="A434" t="s">
        <v>1375</v>
      </c>
      <c r="B434" s="6">
        <v>45543.430543981478</v>
      </c>
      <c r="C434">
        <v>30</v>
      </c>
      <c r="D434">
        <v>0</v>
      </c>
      <c r="E434" t="s">
        <v>1376</v>
      </c>
      <c r="F434">
        <v>0.65</v>
      </c>
      <c r="H434" t="s">
        <v>1716</v>
      </c>
      <c r="I434" t="s">
        <v>1717</v>
      </c>
      <c r="J434">
        <v>0</v>
      </c>
      <c r="K434" t="s">
        <v>2155</v>
      </c>
      <c r="P434" t="s">
        <v>1710</v>
      </c>
    </row>
    <row r="435" spans="1:16" x14ac:dyDescent="0.25">
      <c r="A435" t="s">
        <v>1377</v>
      </c>
      <c r="B435" s="6">
        <v>45543.431319444448</v>
      </c>
      <c r="C435">
        <v>36</v>
      </c>
      <c r="D435">
        <v>0</v>
      </c>
      <c r="E435" t="s">
        <v>1378</v>
      </c>
      <c r="F435">
        <v>0.74</v>
      </c>
      <c r="H435" t="s">
        <v>1716</v>
      </c>
      <c r="I435" t="s">
        <v>1717</v>
      </c>
      <c r="J435">
        <v>0</v>
      </c>
      <c r="K435" t="s">
        <v>2156</v>
      </c>
      <c r="P435" t="s">
        <v>1710</v>
      </c>
    </row>
    <row r="436" spans="1:16" x14ac:dyDescent="0.25">
      <c r="A436" t="s">
        <v>1379</v>
      </c>
      <c r="B436" s="6">
        <v>45543.439131944448</v>
      </c>
      <c r="C436">
        <v>30</v>
      </c>
      <c r="D436">
        <v>0</v>
      </c>
      <c r="E436" t="s">
        <v>1380</v>
      </c>
      <c r="F436">
        <v>0.65</v>
      </c>
      <c r="H436" t="s">
        <v>1716</v>
      </c>
      <c r="I436" t="s">
        <v>1717</v>
      </c>
      <c r="J436">
        <v>0</v>
      </c>
      <c r="K436" t="s">
        <v>2157</v>
      </c>
      <c r="P436" t="s">
        <v>1710</v>
      </c>
    </row>
    <row r="437" spans="1:16" x14ac:dyDescent="0.25">
      <c r="A437" t="s">
        <v>1381</v>
      </c>
      <c r="B437" s="6">
        <v>45543.447928240741</v>
      </c>
      <c r="C437">
        <v>36</v>
      </c>
      <c r="D437">
        <v>0</v>
      </c>
      <c r="E437" t="s">
        <v>1382</v>
      </c>
      <c r="F437">
        <v>0.74</v>
      </c>
      <c r="H437" t="s">
        <v>1716</v>
      </c>
      <c r="I437" t="s">
        <v>1717</v>
      </c>
      <c r="J437">
        <v>0</v>
      </c>
      <c r="K437" t="s">
        <v>2158</v>
      </c>
      <c r="P437" t="s">
        <v>1710</v>
      </c>
    </row>
    <row r="438" spans="1:16" x14ac:dyDescent="0.25">
      <c r="A438" t="s">
        <v>1383</v>
      </c>
      <c r="B438" s="6">
        <v>45543.454768518517</v>
      </c>
      <c r="C438">
        <v>36</v>
      </c>
      <c r="D438">
        <v>0</v>
      </c>
      <c r="E438" t="s">
        <v>1384</v>
      </c>
      <c r="F438">
        <v>0.63</v>
      </c>
      <c r="H438" t="s">
        <v>1716</v>
      </c>
      <c r="I438" t="s">
        <v>1717</v>
      </c>
      <c r="J438">
        <v>0</v>
      </c>
      <c r="K438" t="s">
        <v>2159</v>
      </c>
      <c r="P438" t="s">
        <v>1710</v>
      </c>
    </row>
    <row r="439" spans="1:16" x14ac:dyDescent="0.25">
      <c r="A439" t="s">
        <v>1385</v>
      </c>
      <c r="B439" s="6">
        <v>45543.462430555555</v>
      </c>
      <c r="C439">
        <v>18</v>
      </c>
      <c r="D439">
        <v>0</v>
      </c>
      <c r="E439" t="s">
        <v>1386</v>
      </c>
      <c r="F439">
        <v>0.54</v>
      </c>
      <c r="H439" t="s">
        <v>1716</v>
      </c>
      <c r="I439" t="s">
        <v>1717</v>
      </c>
      <c r="J439">
        <v>0</v>
      </c>
      <c r="K439" t="s">
        <v>2160</v>
      </c>
      <c r="P439" t="s">
        <v>1710</v>
      </c>
    </row>
    <row r="440" spans="1:16" x14ac:dyDescent="0.25">
      <c r="A440" t="s">
        <v>1387</v>
      </c>
      <c r="B440" s="6">
        <v>45543.474907407406</v>
      </c>
      <c r="C440">
        <v>30</v>
      </c>
      <c r="D440">
        <v>0</v>
      </c>
      <c r="E440" t="s">
        <v>1388</v>
      </c>
      <c r="F440">
        <v>0.65</v>
      </c>
      <c r="H440" t="s">
        <v>1716</v>
      </c>
      <c r="I440" t="s">
        <v>1717</v>
      </c>
      <c r="J440">
        <v>0</v>
      </c>
      <c r="K440" t="s">
        <v>2161</v>
      </c>
      <c r="P440" t="s">
        <v>1710</v>
      </c>
    </row>
    <row r="441" spans="1:16" x14ac:dyDescent="0.25">
      <c r="A441" t="s">
        <v>1389</v>
      </c>
      <c r="B441" s="6">
        <v>45543.478206018517</v>
      </c>
      <c r="C441">
        <v>18</v>
      </c>
      <c r="D441">
        <v>0</v>
      </c>
      <c r="E441" t="s">
        <v>1390</v>
      </c>
      <c r="F441">
        <v>0.42</v>
      </c>
      <c r="H441" t="s">
        <v>1716</v>
      </c>
      <c r="I441" t="s">
        <v>1717</v>
      </c>
      <c r="J441">
        <v>0</v>
      </c>
      <c r="K441" t="s">
        <v>2162</v>
      </c>
      <c r="P441" t="s">
        <v>1710</v>
      </c>
    </row>
    <row r="442" spans="1:16" x14ac:dyDescent="0.25">
      <c r="A442" t="s">
        <v>1391</v>
      </c>
      <c r="B442" s="6">
        <v>45543.495995370373</v>
      </c>
      <c r="C442">
        <v>30</v>
      </c>
      <c r="D442">
        <v>0</v>
      </c>
      <c r="E442" t="s">
        <v>1392</v>
      </c>
      <c r="F442">
        <v>0.65</v>
      </c>
      <c r="H442" t="s">
        <v>1716</v>
      </c>
      <c r="I442" t="s">
        <v>1717</v>
      </c>
      <c r="J442">
        <v>0</v>
      </c>
      <c r="K442" t="s">
        <v>2163</v>
      </c>
      <c r="P442" t="s">
        <v>1710</v>
      </c>
    </row>
    <row r="443" spans="1:16" x14ac:dyDescent="0.25">
      <c r="A443" t="s">
        <v>1393</v>
      </c>
      <c r="B443" s="6">
        <v>45543.501782407409</v>
      </c>
      <c r="C443">
        <v>36</v>
      </c>
      <c r="D443">
        <v>0</v>
      </c>
      <c r="E443" t="s">
        <v>1394</v>
      </c>
      <c r="F443">
        <v>0.74</v>
      </c>
      <c r="H443" t="s">
        <v>1716</v>
      </c>
      <c r="I443" t="s">
        <v>1717</v>
      </c>
      <c r="J443">
        <v>0</v>
      </c>
      <c r="K443" t="s">
        <v>2164</v>
      </c>
      <c r="P443" t="s">
        <v>1710</v>
      </c>
    </row>
    <row r="444" spans="1:16" x14ac:dyDescent="0.25">
      <c r="A444" t="s">
        <v>1395</v>
      </c>
      <c r="B444" s="6">
        <v>45543.507361111115</v>
      </c>
      <c r="C444">
        <v>18</v>
      </c>
      <c r="D444">
        <v>0</v>
      </c>
      <c r="E444" t="s">
        <v>1396</v>
      </c>
      <c r="F444">
        <v>0.47</v>
      </c>
      <c r="H444" t="s">
        <v>1716</v>
      </c>
      <c r="I444" t="s">
        <v>1717</v>
      </c>
      <c r="J444">
        <v>0</v>
      </c>
      <c r="K444" t="s">
        <v>2165</v>
      </c>
      <c r="P444" t="s">
        <v>1710</v>
      </c>
    </row>
    <row r="445" spans="1:16" x14ac:dyDescent="0.25">
      <c r="A445" t="s">
        <v>1397</v>
      </c>
      <c r="B445" s="6">
        <v>45543.523564814815</v>
      </c>
      <c r="C445">
        <v>18</v>
      </c>
      <c r="D445">
        <v>0</v>
      </c>
      <c r="E445" t="s">
        <v>1398</v>
      </c>
      <c r="F445">
        <v>0.42</v>
      </c>
      <c r="H445" t="s">
        <v>1716</v>
      </c>
      <c r="I445" t="s">
        <v>1717</v>
      </c>
      <c r="J445">
        <v>0</v>
      </c>
      <c r="K445" t="s">
        <v>2166</v>
      </c>
      <c r="P445" t="s">
        <v>1710</v>
      </c>
    </row>
    <row r="446" spans="1:16" x14ac:dyDescent="0.25">
      <c r="A446" t="s">
        <v>1399</v>
      </c>
      <c r="B446" s="6">
        <v>45543.53833333333</v>
      </c>
      <c r="C446">
        <v>36</v>
      </c>
      <c r="D446">
        <v>0</v>
      </c>
      <c r="E446" t="s">
        <v>1400</v>
      </c>
      <c r="F446">
        <v>0.74</v>
      </c>
      <c r="H446" t="s">
        <v>1716</v>
      </c>
      <c r="I446" t="s">
        <v>1717</v>
      </c>
      <c r="J446">
        <v>0</v>
      </c>
      <c r="K446" t="s">
        <v>2167</v>
      </c>
      <c r="P446" t="s">
        <v>1710</v>
      </c>
    </row>
    <row r="447" spans="1:16" x14ac:dyDescent="0.25">
      <c r="A447" t="s">
        <v>1401</v>
      </c>
      <c r="B447" s="6">
        <v>45543.542974537035</v>
      </c>
      <c r="C447">
        <v>30</v>
      </c>
      <c r="D447">
        <v>0</v>
      </c>
      <c r="E447" t="s">
        <v>1402</v>
      </c>
      <c r="F447">
        <v>0.65</v>
      </c>
      <c r="H447" t="s">
        <v>1716</v>
      </c>
      <c r="I447" t="s">
        <v>1717</v>
      </c>
      <c r="J447">
        <v>0</v>
      </c>
      <c r="K447" t="s">
        <v>2168</v>
      </c>
      <c r="P447" t="s">
        <v>1710</v>
      </c>
    </row>
    <row r="448" spans="1:16" x14ac:dyDescent="0.25">
      <c r="A448" t="s">
        <v>1403</v>
      </c>
      <c r="B448" s="6">
        <v>45543.554375</v>
      </c>
      <c r="C448">
        <v>18</v>
      </c>
      <c r="D448">
        <v>0</v>
      </c>
      <c r="E448" t="s">
        <v>1404</v>
      </c>
      <c r="F448">
        <v>0.47</v>
      </c>
      <c r="H448" t="s">
        <v>1716</v>
      </c>
      <c r="I448" t="s">
        <v>1717</v>
      </c>
      <c r="J448">
        <v>0</v>
      </c>
      <c r="K448" t="s">
        <v>2169</v>
      </c>
      <c r="P448" t="s">
        <v>1710</v>
      </c>
    </row>
    <row r="449" spans="1:16" x14ac:dyDescent="0.25">
      <c r="A449" t="s">
        <v>1405</v>
      </c>
      <c r="B449" s="6">
        <v>45543.554502314815</v>
      </c>
      <c r="C449">
        <v>18</v>
      </c>
      <c r="D449">
        <v>0</v>
      </c>
      <c r="E449" t="s">
        <v>1406</v>
      </c>
      <c r="F449">
        <v>0.54</v>
      </c>
      <c r="H449" t="s">
        <v>1716</v>
      </c>
      <c r="I449" t="s">
        <v>1717</v>
      </c>
      <c r="J449">
        <v>0</v>
      </c>
      <c r="K449" t="s">
        <v>2170</v>
      </c>
      <c r="P449" t="s">
        <v>1710</v>
      </c>
    </row>
    <row r="450" spans="1:16" x14ac:dyDescent="0.25">
      <c r="A450" t="s">
        <v>1407</v>
      </c>
      <c r="B450" s="6">
        <v>45543.560752314814</v>
      </c>
      <c r="C450">
        <v>30</v>
      </c>
      <c r="D450">
        <v>0</v>
      </c>
      <c r="E450" t="s">
        <v>1408</v>
      </c>
      <c r="F450">
        <v>0.65</v>
      </c>
      <c r="H450" t="s">
        <v>1716</v>
      </c>
      <c r="I450" t="s">
        <v>1717</v>
      </c>
      <c r="J450">
        <v>0</v>
      </c>
      <c r="K450" t="s">
        <v>2171</v>
      </c>
      <c r="P450" t="s">
        <v>1710</v>
      </c>
    </row>
    <row r="451" spans="1:16" x14ac:dyDescent="0.25">
      <c r="A451" t="s">
        <v>1409</v>
      </c>
      <c r="B451" s="6">
        <v>45543.570277777777</v>
      </c>
      <c r="C451">
        <v>18</v>
      </c>
      <c r="D451">
        <v>0</v>
      </c>
      <c r="E451" t="s">
        <v>1410</v>
      </c>
      <c r="F451">
        <v>0.47</v>
      </c>
      <c r="H451" t="s">
        <v>1716</v>
      </c>
      <c r="I451" t="s">
        <v>1717</v>
      </c>
      <c r="J451">
        <v>0</v>
      </c>
      <c r="K451" t="s">
        <v>2172</v>
      </c>
      <c r="P451" t="s">
        <v>1710</v>
      </c>
    </row>
    <row r="452" spans="1:16" x14ac:dyDescent="0.25">
      <c r="A452" t="s">
        <v>1411</v>
      </c>
      <c r="B452" s="6">
        <v>45543.574745370373</v>
      </c>
      <c r="C452">
        <v>36</v>
      </c>
      <c r="D452">
        <v>0</v>
      </c>
      <c r="E452" t="s">
        <v>1412</v>
      </c>
      <c r="F452">
        <v>0.74</v>
      </c>
      <c r="H452" t="s">
        <v>1716</v>
      </c>
      <c r="I452" t="s">
        <v>1717</v>
      </c>
      <c r="J452">
        <v>0</v>
      </c>
      <c r="K452" t="s">
        <v>2173</v>
      </c>
      <c r="P452" t="s">
        <v>1710</v>
      </c>
    </row>
    <row r="453" spans="1:16" x14ac:dyDescent="0.25">
      <c r="A453" t="s">
        <v>1413</v>
      </c>
      <c r="B453" s="6">
        <v>45543.587476851855</v>
      </c>
      <c r="C453">
        <v>30</v>
      </c>
      <c r="D453">
        <v>0</v>
      </c>
      <c r="E453" t="s">
        <v>1414</v>
      </c>
      <c r="F453">
        <v>0.65</v>
      </c>
      <c r="H453" t="s">
        <v>1716</v>
      </c>
      <c r="I453" t="s">
        <v>1717</v>
      </c>
      <c r="J453">
        <v>0</v>
      </c>
      <c r="K453" t="s">
        <v>2174</v>
      </c>
      <c r="P453" t="s">
        <v>1710</v>
      </c>
    </row>
    <row r="454" spans="1:16" x14ac:dyDescent="0.25">
      <c r="A454" t="s">
        <v>1415</v>
      </c>
      <c r="B454" s="6">
        <v>45543.592604166668</v>
      </c>
      <c r="C454">
        <v>36</v>
      </c>
      <c r="D454">
        <v>0</v>
      </c>
      <c r="E454" t="s">
        <v>1416</v>
      </c>
      <c r="F454">
        <v>0.63</v>
      </c>
      <c r="H454" t="s">
        <v>1716</v>
      </c>
      <c r="I454" t="s">
        <v>1717</v>
      </c>
      <c r="J454">
        <v>0</v>
      </c>
      <c r="K454" t="s">
        <v>2175</v>
      </c>
      <c r="P454" t="s">
        <v>1710</v>
      </c>
    </row>
    <row r="455" spans="1:16" x14ac:dyDescent="0.25">
      <c r="A455" t="s">
        <v>1417</v>
      </c>
      <c r="B455" s="6">
        <v>45543.593460648146</v>
      </c>
      <c r="C455">
        <v>30</v>
      </c>
      <c r="D455">
        <v>0</v>
      </c>
      <c r="E455" t="s">
        <v>1418</v>
      </c>
      <c r="F455">
        <v>0.65</v>
      </c>
      <c r="H455" t="s">
        <v>1716</v>
      </c>
      <c r="I455" t="s">
        <v>1717</v>
      </c>
      <c r="J455">
        <v>0</v>
      </c>
      <c r="K455" t="s">
        <v>2176</v>
      </c>
      <c r="P455" t="s">
        <v>1710</v>
      </c>
    </row>
    <row r="456" spans="1:16" x14ac:dyDescent="0.25">
      <c r="A456" t="s">
        <v>1419</v>
      </c>
      <c r="B456" s="6">
        <v>45543.608761574076</v>
      </c>
      <c r="C456">
        <v>36</v>
      </c>
      <c r="D456">
        <v>0</v>
      </c>
      <c r="E456" t="s">
        <v>1420</v>
      </c>
      <c r="F456">
        <v>0.74</v>
      </c>
      <c r="H456" t="s">
        <v>1716</v>
      </c>
      <c r="I456" t="s">
        <v>1717</v>
      </c>
      <c r="J456">
        <v>0</v>
      </c>
      <c r="K456" t="s">
        <v>2177</v>
      </c>
      <c r="P456" t="s">
        <v>1710</v>
      </c>
    </row>
    <row r="457" spans="1:16" x14ac:dyDescent="0.25">
      <c r="A457" t="s">
        <v>1421</v>
      </c>
      <c r="B457" s="6">
        <v>45543.628136574072</v>
      </c>
      <c r="C457">
        <v>36</v>
      </c>
      <c r="D457">
        <v>0</v>
      </c>
      <c r="E457" t="s">
        <v>1422</v>
      </c>
      <c r="F457">
        <v>0.74</v>
      </c>
      <c r="H457" t="s">
        <v>1716</v>
      </c>
      <c r="I457" t="s">
        <v>1717</v>
      </c>
      <c r="J457">
        <v>0</v>
      </c>
      <c r="K457" t="s">
        <v>2178</v>
      </c>
      <c r="P457" t="s">
        <v>1710</v>
      </c>
    </row>
    <row r="458" spans="1:16" x14ac:dyDescent="0.25">
      <c r="A458" t="s">
        <v>1423</v>
      </c>
      <c r="B458" s="6">
        <v>45543.636180555557</v>
      </c>
      <c r="C458">
        <v>18</v>
      </c>
      <c r="D458">
        <v>0</v>
      </c>
      <c r="E458" t="s">
        <v>1424</v>
      </c>
      <c r="F458">
        <v>0.47</v>
      </c>
      <c r="H458" t="s">
        <v>1716</v>
      </c>
      <c r="I458" t="s">
        <v>1717</v>
      </c>
      <c r="J458">
        <v>0</v>
      </c>
      <c r="K458" t="s">
        <v>2179</v>
      </c>
      <c r="P458" t="s">
        <v>1710</v>
      </c>
    </row>
    <row r="459" spans="1:16" x14ac:dyDescent="0.25">
      <c r="A459" t="s">
        <v>1425</v>
      </c>
      <c r="B459" s="6">
        <v>45543.656192129631</v>
      </c>
      <c r="C459">
        <v>36</v>
      </c>
      <c r="D459">
        <v>0</v>
      </c>
      <c r="E459" t="s">
        <v>1426</v>
      </c>
      <c r="F459">
        <v>0.74</v>
      </c>
      <c r="H459" t="s">
        <v>1716</v>
      </c>
      <c r="I459" t="s">
        <v>1717</v>
      </c>
      <c r="J459">
        <v>0</v>
      </c>
      <c r="K459" t="s">
        <v>2180</v>
      </c>
      <c r="P459" t="s">
        <v>1710</v>
      </c>
    </row>
    <row r="460" spans="1:16" x14ac:dyDescent="0.25">
      <c r="A460" t="s">
        <v>1427</v>
      </c>
      <c r="B460" s="6">
        <v>45543.657638888886</v>
      </c>
      <c r="C460">
        <v>36</v>
      </c>
      <c r="D460">
        <v>0</v>
      </c>
      <c r="E460" t="s">
        <v>1428</v>
      </c>
      <c r="F460">
        <v>0.74</v>
      </c>
      <c r="H460" t="s">
        <v>1716</v>
      </c>
      <c r="I460" t="s">
        <v>1717</v>
      </c>
      <c r="J460">
        <v>0</v>
      </c>
      <c r="K460" t="s">
        <v>2181</v>
      </c>
      <c r="P460" t="s">
        <v>1710</v>
      </c>
    </row>
    <row r="461" spans="1:16" x14ac:dyDescent="0.25">
      <c r="A461" t="s">
        <v>1429</v>
      </c>
      <c r="B461" s="6">
        <v>45543.663506944446</v>
      </c>
      <c r="C461">
        <v>36</v>
      </c>
      <c r="D461">
        <v>36</v>
      </c>
      <c r="E461" t="s">
        <v>1430</v>
      </c>
      <c r="F461">
        <v>0.74</v>
      </c>
      <c r="G461" s="6">
        <v>45545.42728009259</v>
      </c>
      <c r="H461" t="s">
        <v>1903</v>
      </c>
      <c r="I461" t="s">
        <v>1717</v>
      </c>
      <c r="J461">
        <v>0</v>
      </c>
      <c r="K461" t="s">
        <v>2182</v>
      </c>
      <c r="P461" t="s">
        <v>1710</v>
      </c>
    </row>
    <row r="462" spans="1:16" x14ac:dyDescent="0.25">
      <c r="A462" t="s">
        <v>1431</v>
      </c>
      <c r="B462" s="6">
        <v>45543.664479166669</v>
      </c>
      <c r="C462">
        <v>15</v>
      </c>
      <c r="D462">
        <v>0</v>
      </c>
      <c r="E462" t="s">
        <v>1432</v>
      </c>
      <c r="F462">
        <v>0.43</v>
      </c>
      <c r="H462" t="s">
        <v>1716</v>
      </c>
      <c r="I462" t="s">
        <v>1717</v>
      </c>
      <c r="J462">
        <v>0</v>
      </c>
      <c r="K462" t="s">
        <v>2183</v>
      </c>
      <c r="P462" t="s">
        <v>1710</v>
      </c>
    </row>
    <row r="463" spans="1:16" x14ac:dyDescent="0.25">
      <c r="A463" t="s">
        <v>1433</v>
      </c>
      <c r="B463" s="6">
        <v>45543.672384259262</v>
      </c>
      <c r="C463">
        <v>36</v>
      </c>
      <c r="D463">
        <v>0</v>
      </c>
      <c r="E463" t="s">
        <v>1434</v>
      </c>
      <c r="F463">
        <v>0.74</v>
      </c>
      <c r="H463" t="s">
        <v>1716</v>
      </c>
      <c r="I463" t="s">
        <v>1717</v>
      </c>
      <c r="J463">
        <v>0</v>
      </c>
      <c r="K463" t="s">
        <v>2184</v>
      </c>
      <c r="P463" t="s">
        <v>1710</v>
      </c>
    </row>
    <row r="464" spans="1:16" x14ac:dyDescent="0.25">
      <c r="A464" t="s">
        <v>1435</v>
      </c>
      <c r="B464" s="6">
        <v>45543.684432870374</v>
      </c>
      <c r="C464">
        <v>15</v>
      </c>
      <c r="D464">
        <v>0</v>
      </c>
      <c r="E464" t="s">
        <v>1436</v>
      </c>
      <c r="F464">
        <v>0.43</v>
      </c>
      <c r="H464" t="s">
        <v>1716</v>
      </c>
      <c r="I464" t="s">
        <v>1717</v>
      </c>
      <c r="J464">
        <v>0</v>
      </c>
      <c r="K464" t="s">
        <v>2185</v>
      </c>
      <c r="P464" t="s">
        <v>1710</v>
      </c>
    </row>
    <row r="465" spans="1:16" x14ac:dyDescent="0.25">
      <c r="A465" t="s">
        <v>1437</v>
      </c>
      <c r="B465" s="6">
        <v>45543.690185185187</v>
      </c>
      <c r="C465">
        <v>30</v>
      </c>
      <c r="D465">
        <v>0</v>
      </c>
      <c r="E465" t="s">
        <v>1438</v>
      </c>
      <c r="F465">
        <v>0.65</v>
      </c>
      <c r="H465" t="s">
        <v>1716</v>
      </c>
      <c r="I465" t="s">
        <v>1717</v>
      </c>
      <c r="J465">
        <v>0</v>
      </c>
      <c r="K465" t="s">
        <v>2186</v>
      </c>
      <c r="P465" t="s">
        <v>1710</v>
      </c>
    </row>
    <row r="466" spans="1:16" x14ac:dyDescent="0.25">
      <c r="A466" t="s">
        <v>1439</v>
      </c>
      <c r="B466" s="6">
        <v>45543.700821759259</v>
      </c>
      <c r="C466">
        <v>18</v>
      </c>
      <c r="D466">
        <v>0</v>
      </c>
      <c r="E466" t="s">
        <v>1440</v>
      </c>
      <c r="F466">
        <v>0.47</v>
      </c>
      <c r="H466" t="s">
        <v>1716</v>
      </c>
      <c r="I466" t="s">
        <v>1717</v>
      </c>
      <c r="J466">
        <v>0</v>
      </c>
      <c r="K466" t="s">
        <v>2187</v>
      </c>
      <c r="P466" t="s">
        <v>1710</v>
      </c>
    </row>
    <row r="467" spans="1:16" x14ac:dyDescent="0.25">
      <c r="A467" t="s">
        <v>1441</v>
      </c>
      <c r="B467" s="6">
        <v>45543.706828703704</v>
      </c>
      <c r="C467">
        <v>36</v>
      </c>
      <c r="D467">
        <v>0</v>
      </c>
      <c r="E467" t="s">
        <v>1442</v>
      </c>
      <c r="F467">
        <v>0.74</v>
      </c>
      <c r="H467" t="s">
        <v>1716</v>
      </c>
      <c r="I467" t="s">
        <v>1717</v>
      </c>
      <c r="J467">
        <v>0</v>
      </c>
      <c r="K467" t="s">
        <v>2188</v>
      </c>
      <c r="P467" t="s">
        <v>1710</v>
      </c>
    </row>
    <row r="468" spans="1:16" x14ac:dyDescent="0.25">
      <c r="A468" t="s">
        <v>1443</v>
      </c>
      <c r="B468" s="6">
        <v>45543.707326388889</v>
      </c>
      <c r="C468">
        <v>36</v>
      </c>
      <c r="D468">
        <v>0</v>
      </c>
      <c r="E468" t="s">
        <v>1444</v>
      </c>
      <c r="F468">
        <v>0.74</v>
      </c>
      <c r="H468" t="s">
        <v>1716</v>
      </c>
      <c r="I468" t="s">
        <v>1717</v>
      </c>
      <c r="J468">
        <v>0</v>
      </c>
      <c r="K468" t="s">
        <v>2189</v>
      </c>
      <c r="P468" t="s">
        <v>1710</v>
      </c>
    </row>
    <row r="469" spans="1:16" x14ac:dyDescent="0.25">
      <c r="A469" t="s">
        <v>1445</v>
      </c>
      <c r="B469" s="6">
        <v>45543.7109375</v>
      </c>
      <c r="C469">
        <v>30</v>
      </c>
      <c r="D469">
        <v>0</v>
      </c>
      <c r="E469" t="s">
        <v>1446</v>
      </c>
      <c r="F469">
        <v>0.65</v>
      </c>
      <c r="H469" t="s">
        <v>1716</v>
      </c>
      <c r="I469" t="s">
        <v>1717</v>
      </c>
      <c r="J469">
        <v>0</v>
      </c>
      <c r="K469" t="s">
        <v>2190</v>
      </c>
      <c r="P469" t="s">
        <v>1710</v>
      </c>
    </row>
    <row r="470" spans="1:16" x14ac:dyDescent="0.25">
      <c r="A470" t="s">
        <v>1447</v>
      </c>
      <c r="B470" s="6">
        <v>45543.728622685187</v>
      </c>
      <c r="C470">
        <v>15</v>
      </c>
      <c r="D470">
        <v>0</v>
      </c>
      <c r="E470" t="s">
        <v>1448</v>
      </c>
      <c r="F470">
        <v>0.43</v>
      </c>
      <c r="H470" t="s">
        <v>1716</v>
      </c>
      <c r="I470" t="s">
        <v>1717</v>
      </c>
      <c r="J470">
        <v>0</v>
      </c>
      <c r="K470" t="s">
        <v>2191</v>
      </c>
      <c r="P470" t="s">
        <v>1710</v>
      </c>
    </row>
    <row r="471" spans="1:16" x14ac:dyDescent="0.25">
      <c r="A471" t="s">
        <v>1449</v>
      </c>
      <c r="B471" s="6">
        <v>45543.731828703705</v>
      </c>
      <c r="C471">
        <v>36</v>
      </c>
      <c r="D471">
        <v>0</v>
      </c>
      <c r="E471" t="s">
        <v>1450</v>
      </c>
      <c r="F471">
        <v>0.74</v>
      </c>
      <c r="H471" t="s">
        <v>1716</v>
      </c>
      <c r="I471" t="s">
        <v>1717</v>
      </c>
      <c r="J471">
        <v>0</v>
      </c>
      <c r="K471" t="s">
        <v>2192</v>
      </c>
      <c r="P471" t="s">
        <v>1710</v>
      </c>
    </row>
    <row r="472" spans="1:16" x14ac:dyDescent="0.25">
      <c r="A472" t="s">
        <v>1451</v>
      </c>
      <c r="B472" s="6">
        <v>45543.756666666668</v>
      </c>
      <c r="C472">
        <v>36</v>
      </c>
      <c r="D472">
        <v>0</v>
      </c>
      <c r="E472" t="s">
        <v>1452</v>
      </c>
      <c r="F472">
        <v>0.74</v>
      </c>
      <c r="H472" t="s">
        <v>1716</v>
      </c>
      <c r="I472" t="s">
        <v>1717</v>
      </c>
      <c r="J472">
        <v>0</v>
      </c>
      <c r="K472" t="s">
        <v>2193</v>
      </c>
      <c r="P472" t="s">
        <v>1710</v>
      </c>
    </row>
    <row r="473" spans="1:16" x14ac:dyDescent="0.25">
      <c r="A473" t="s">
        <v>1453</v>
      </c>
      <c r="B473" s="6">
        <v>45543.758090277777</v>
      </c>
      <c r="C473">
        <v>15</v>
      </c>
      <c r="D473">
        <v>0</v>
      </c>
      <c r="E473" t="s">
        <v>1454</v>
      </c>
      <c r="F473">
        <v>0.49</v>
      </c>
      <c r="H473" t="s">
        <v>1716</v>
      </c>
      <c r="I473" t="s">
        <v>1717</v>
      </c>
      <c r="J473">
        <v>0</v>
      </c>
      <c r="K473" t="s">
        <v>2194</v>
      </c>
      <c r="P473" t="s">
        <v>1710</v>
      </c>
    </row>
    <row r="474" spans="1:16" x14ac:dyDescent="0.25">
      <c r="A474" t="s">
        <v>1455</v>
      </c>
      <c r="B474" s="6">
        <v>45543.766331018516</v>
      </c>
      <c r="C474">
        <v>36</v>
      </c>
      <c r="D474">
        <v>0</v>
      </c>
      <c r="E474" t="s">
        <v>1456</v>
      </c>
      <c r="F474">
        <v>0.74</v>
      </c>
      <c r="H474" t="s">
        <v>1716</v>
      </c>
      <c r="I474" t="s">
        <v>1717</v>
      </c>
      <c r="J474">
        <v>0</v>
      </c>
      <c r="K474" t="s">
        <v>2195</v>
      </c>
      <c r="P474" t="s">
        <v>1710</v>
      </c>
    </row>
    <row r="475" spans="1:16" x14ac:dyDescent="0.25">
      <c r="A475" t="s">
        <v>1457</v>
      </c>
      <c r="B475" s="6">
        <v>45543.778715277775</v>
      </c>
      <c r="C475">
        <v>30</v>
      </c>
      <c r="D475">
        <v>0</v>
      </c>
      <c r="E475" t="s">
        <v>1458</v>
      </c>
      <c r="F475">
        <v>0.65</v>
      </c>
      <c r="H475" t="s">
        <v>1716</v>
      </c>
      <c r="I475" t="s">
        <v>1717</v>
      </c>
      <c r="J475">
        <v>0</v>
      </c>
      <c r="K475" t="s">
        <v>2196</v>
      </c>
      <c r="P475" t="s">
        <v>1710</v>
      </c>
    </row>
    <row r="476" spans="1:16" x14ac:dyDescent="0.25">
      <c r="A476" t="s">
        <v>1459</v>
      </c>
      <c r="B476" s="6">
        <v>45543.780023148145</v>
      </c>
      <c r="C476">
        <v>36</v>
      </c>
      <c r="D476">
        <v>0</v>
      </c>
      <c r="E476" t="s">
        <v>1460</v>
      </c>
      <c r="F476">
        <v>0.63</v>
      </c>
      <c r="H476" t="s">
        <v>1716</v>
      </c>
      <c r="I476" t="s">
        <v>1717</v>
      </c>
      <c r="J476">
        <v>0</v>
      </c>
      <c r="K476" t="s">
        <v>2197</v>
      </c>
      <c r="P476" t="s">
        <v>1710</v>
      </c>
    </row>
    <row r="477" spans="1:16" x14ac:dyDescent="0.25">
      <c r="A477" t="s">
        <v>1461</v>
      </c>
      <c r="B477" s="6">
        <v>45543.791145833333</v>
      </c>
      <c r="C477">
        <v>18</v>
      </c>
      <c r="D477">
        <v>0</v>
      </c>
      <c r="E477" t="s">
        <v>1462</v>
      </c>
      <c r="F477">
        <v>0.47</v>
      </c>
      <c r="H477" t="s">
        <v>1716</v>
      </c>
      <c r="I477" t="s">
        <v>1717</v>
      </c>
      <c r="J477">
        <v>0</v>
      </c>
      <c r="K477" t="s">
        <v>2198</v>
      </c>
      <c r="P477" t="s">
        <v>1710</v>
      </c>
    </row>
    <row r="478" spans="1:16" x14ac:dyDescent="0.25">
      <c r="A478" t="s">
        <v>1463</v>
      </c>
      <c r="B478" s="6">
        <v>45543.793958333335</v>
      </c>
      <c r="C478">
        <v>36</v>
      </c>
      <c r="D478">
        <v>0</v>
      </c>
      <c r="E478" t="s">
        <v>1464</v>
      </c>
      <c r="F478">
        <v>0.74</v>
      </c>
      <c r="H478" t="s">
        <v>1716</v>
      </c>
      <c r="I478" t="s">
        <v>1717</v>
      </c>
      <c r="J478">
        <v>0</v>
      </c>
      <c r="K478" t="s">
        <v>2199</v>
      </c>
      <c r="P478" t="s">
        <v>1710</v>
      </c>
    </row>
    <row r="479" spans="1:16" x14ac:dyDescent="0.25">
      <c r="A479" t="s">
        <v>1465</v>
      </c>
      <c r="B479" s="6">
        <v>45543.833912037036</v>
      </c>
      <c r="C479">
        <v>36</v>
      </c>
      <c r="D479">
        <v>0</v>
      </c>
      <c r="E479" t="s">
        <v>1466</v>
      </c>
      <c r="F479">
        <v>0.74</v>
      </c>
      <c r="H479" t="s">
        <v>1716</v>
      </c>
      <c r="I479" t="s">
        <v>1717</v>
      </c>
      <c r="J479">
        <v>0</v>
      </c>
      <c r="K479" t="s">
        <v>2200</v>
      </c>
      <c r="P479" t="s">
        <v>1710</v>
      </c>
    </row>
    <row r="480" spans="1:16" x14ac:dyDescent="0.25">
      <c r="A480" t="s">
        <v>1467</v>
      </c>
      <c r="B480" s="6">
        <v>45543.845752314817</v>
      </c>
      <c r="C480">
        <v>36</v>
      </c>
      <c r="D480">
        <v>36</v>
      </c>
      <c r="E480" t="s">
        <v>1468</v>
      </c>
      <c r="F480">
        <v>0.74</v>
      </c>
      <c r="G480" s="6">
        <v>45545.427939814814</v>
      </c>
      <c r="H480" t="s">
        <v>1903</v>
      </c>
      <c r="I480" t="s">
        <v>1717</v>
      </c>
      <c r="J480">
        <v>0</v>
      </c>
      <c r="K480" t="s">
        <v>2201</v>
      </c>
      <c r="P480" t="s">
        <v>1710</v>
      </c>
    </row>
    <row r="481" spans="1:16" x14ac:dyDescent="0.25">
      <c r="A481" t="s">
        <v>1469</v>
      </c>
      <c r="B481" s="6">
        <v>45543.856909722221</v>
      </c>
      <c r="C481">
        <v>36</v>
      </c>
      <c r="D481">
        <v>0</v>
      </c>
      <c r="E481" t="s">
        <v>1470</v>
      </c>
      <c r="F481">
        <v>0.74</v>
      </c>
      <c r="H481" t="s">
        <v>1716</v>
      </c>
      <c r="I481" t="s">
        <v>1717</v>
      </c>
      <c r="J481">
        <v>0</v>
      </c>
      <c r="K481" t="s">
        <v>2202</v>
      </c>
      <c r="P481" t="s">
        <v>1710</v>
      </c>
    </row>
    <row r="482" spans="1:16" x14ac:dyDescent="0.25">
      <c r="B482" s="6"/>
    </row>
    <row r="483" spans="1:16" x14ac:dyDescent="0.25">
      <c r="B483" s="6"/>
    </row>
    <row r="484" spans="1:16" x14ac:dyDescent="0.25">
      <c r="B484" s="6"/>
    </row>
    <row r="485" spans="1:16" x14ac:dyDescent="0.25">
      <c r="B485" s="6"/>
    </row>
    <row r="486" spans="1:16" x14ac:dyDescent="0.25">
      <c r="B486" s="6"/>
    </row>
    <row r="487" spans="1:16" x14ac:dyDescent="0.25">
      <c r="B487" s="6"/>
    </row>
    <row r="488" spans="1:16" x14ac:dyDescent="0.25">
      <c r="B488" s="6"/>
    </row>
    <row r="489" spans="1:16" x14ac:dyDescent="0.25">
      <c r="B489" s="6"/>
    </row>
    <row r="490" spans="1:16" x14ac:dyDescent="0.25">
      <c r="B490" s="6"/>
    </row>
    <row r="491" spans="1:16" x14ac:dyDescent="0.25">
      <c r="B491" s="6"/>
    </row>
    <row r="492" spans="1:16" x14ac:dyDescent="0.25">
      <c r="B492" s="6"/>
    </row>
    <row r="493" spans="1:16" x14ac:dyDescent="0.25">
      <c r="B493" s="6"/>
    </row>
    <row r="494" spans="1:16" x14ac:dyDescent="0.25">
      <c r="B494" s="6"/>
    </row>
    <row r="495" spans="1:16" x14ac:dyDescent="0.25">
      <c r="B495" s="6"/>
    </row>
    <row r="496" spans="1:16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</sheetData>
  <autoFilter ref="A1:P481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C2" sqref="C2:C8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A1"/>
      <c r="B1"/>
      <c r="C1" t="s">
        <v>813</v>
      </c>
      <c r="D1" t="s">
        <v>814</v>
      </c>
      <c r="E1" t="s">
        <v>815</v>
      </c>
      <c r="F1"/>
    </row>
    <row r="2" spans="1:26" x14ac:dyDescent="0.3">
      <c r="A2" t="s">
        <v>816</v>
      </c>
      <c r="B2" t="s">
        <v>817</v>
      </c>
      <c r="C2" s="35">
        <v>120</v>
      </c>
      <c r="D2" s="35">
        <f>0.25*C2</f>
        <v>30</v>
      </c>
      <c r="E2" s="35">
        <f>C2-D2</f>
        <v>90</v>
      </c>
      <c r="F2" t="s">
        <v>818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819</v>
      </c>
      <c r="B3" t="s">
        <v>820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818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819</v>
      </c>
      <c r="B4" t="s">
        <v>820</v>
      </c>
      <c r="C4" s="35">
        <v>155</v>
      </c>
      <c r="D4" s="35">
        <f t="shared" si="1"/>
        <v>38.75</v>
      </c>
      <c r="E4" s="35">
        <f t="shared" si="2"/>
        <v>116.25</v>
      </c>
      <c r="F4" t="s">
        <v>818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821</v>
      </c>
      <c r="B5" t="s">
        <v>77</v>
      </c>
      <c r="C5" s="35">
        <v>175</v>
      </c>
      <c r="D5" s="35">
        <f t="shared" si="1"/>
        <v>43.75</v>
      </c>
      <c r="E5" s="35">
        <f t="shared" si="2"/>
        <v>131.25</v>
      </c>
      <c r="F5" t="s">
        <v>818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34</v>
      </c>
      <c r="B6" t="s">
        <v>35</v>
      </c>
      <c r="C6" s="35">
        <v>250</v>
      </c>
      <c r="D6" s="35">
        <f t="shared" si="1"/>
        <v>62.5</v>
      </c>
      <c r="E6" s="35">
        <f t="shared" si="2"/>
        <v>187.5</v>
      </c>
      <c r="F6" t="s">
        <v>818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822</v>
      </c>
      <c r="B7" t="s">
        <v>25</v>
      </c>
      <c r="C7" s="35">
        <v>295</v>
      </c>
      <c r="D7" s="35">
        <f t="shared" si="1"/>
        <v>73.75</v>
      </c>
      <c r="E7" s="35">
        <f t="shared" si="2"/>
        <v>221.25</v>
      </c>
      <c r="F7" t="s">
        <v>818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50</v>
      </c>
      <c r="B8" t="s">
        <v>51</v>
      </c>
      <c r="C8" s="35">
        <v>295</v>
      </c>
      <c r="D8" s="35">
        <f t="shared" si="1"/>
        <v>73.75</v>
      </c>
      <c r="E8" s="35">
        <f t="shared" si="2"/>
        <v>221.25</v>
      </c>
      <c r="F8" t="s">
        <v>818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63</v>
      </c>
      <c r="B9" t="s">
        <v>100</v>
      </c>
      <c r="C9" s="35">
        <v>330</v>
      </c>
      <c r="D9" s="35">
        <f t="shared" si="1"/>
        <v>82.5</v>
      </c>
      <c r="E9" s="35">
        <f t="shared" si="2"/>
        <v>247.5</v>
      </c>
      <c r="F9" t="s">
        <v>818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117</v>
      </c>
      <c r="B10" t="s">
        <v>118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818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52</v>
      </c>
      <c r="B11" t="s">
        <v>53</v>
      </c>
      <c r="C11" s="35">
        <v>380</v>
      </c>
      <c r="D11" s="35">
        <f t="shared" si="1"/>
        <v>95</v>
      </c>
      <c r="E11" s="35">
        <f t="shared" si="2"/>
        <v>285</v>
      </c>
      <c r="F11" t="s">
        <v>818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66</v>
      </c>
      <c r="B12" t="s">
        <v>67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818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119</v>
      </c>
      <c r="B13" t="s">
        <v>120</v>
      </c>
      <c r="C13" s="35">
        <v>580</v>
      </c>
      <c r="D13" s="35">
        <f t="shared" si="1"/>
        <v>145</v>
      </c>
      <c r="E13" s="35">
        <f t="shared" si="2"/>
        <v>435</v>
      </c>
      <c r="F13" t="s">
        <v>818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823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47</v>
      </c>
      <c r="C28" t="s">
        <v>68</v>
      </c>
      <c r="D28" t="s">
        <v>109</v>
      </c>
      <c r="E28" t="s">
        <v>121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H25"/>
  <sheetViews>
    <sheetView topLeftCell="A2" workbookViewId="0">
      <selection activeCell="C24" sqref="C24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4" x14ac:dyDescent="0.3">
      <c r="A1"/>
      <c r="B1"/>
      <c r="C1" t="s">
        <v>813</v>
      </c>
      <c r="D1" t="s">
        <v>814</v>
      </c>
      <c r="E1" t="s">
        <v>815</v>
      </c>
      <c r="F1"/>
      <c r="G1" s="5" t="s">
        <v>2222</v>
      </c>
      <c r="J1" s="5" t="s">
        <v>2227</v>
      </c>
      <c r="Y1"/>
      <c r="Z1"/>
      <c r="AA1"/>
      <c r="AB1"/>
      <c r="AC1" s="2"/>
      <c r="AD1"/>
      <c r="AE1"/>
      <c r="AF1"/>
      <c r="AG1" s="2"/>
      <c r="AH1"/>
    </row>
    <row r="2" spans="1:34" x14ac:dyDescent="0.3">
      <c r="A2"/>
      <c r="B2"/>
      <c r="C2" s="35">
        <v>250</v>
      </c>
      <c r="D2" s="35">
        <f>C2*0.25</f>
        <v>62.5</v>
      </c>
      <c r="E2" s="35">
        <f>C2-D2</f>
        <v>187.5</v>
      </c>
      <c r="F2"/>
      <c r="G2" s="37">
        <f>0.0169*C2</f>
        <v>4.2249999999999996</v>
      </c>
      <c r="H2" s="5" t="s">
        <v>2224</v>
      </c>
      <c r="I2" s="38">
        <v>1.6899999999999998E-2</v>
      </c>
      <c r="J2" s="37">
        <f>C2-G2</f>
        <v>245.77500000000001</v>
      </c>
      <c r="Y2"/>
      <c r="Z2"/>
      <c r="AA2"/>
      <c r="AB2"/>
      <c r="AC2" s="2"/>
      <c r="AD2"/>
      <c r="AE2" s="6"/>
      <c r="AF2"/>
      <c r="AG2" s="2"/>
      <c r="AH2" s="9"/>
    </row>
    <row r="3" spans="1:34" x14ac:dyDescent="0.3">
      <c r="A3"/>
      <c r="B3"/>
      <c r="C3" s="35">
        <v>60</v>
      </c>
      <c r="D3" s="35">
        <f t="shared" ref="D3:D21" si="0">C3*0.25</f>
        <v>15</v>
      </c>
      <c r="E3" s="35">
        <f t="shared" ref="E3:E21" si="1">C3-D3</f>
        <v>45</v>
      </c>
      <c r="F3"/>
      <c r="G3" s="37">
        <f t="shared" ref="G3:G21" si="2">0.0169*C3</f>
        <v>1.0139999999999998</v>
      </c>
      <c r="H3" s="5" t="s">
        <v>2224</v>
      </c>
      <c r="J3" s="37">
        <f t="shared" ref="J3:J21" si="3">C3-G3</f>
        <v>58.985999999999997</v>
      </c>
      <c r="AG3" s="2"/>
      <c r="AH3" s="13"/>
    </row>
    <row r="4" spans="1:34" x14ac:dyDescent="0.3">
      <c r="A4"/>
      <c r="B4"/>
      <c r="C4" s="35">
        <v>80</v>
      </c>
      <c r="D4" s="35">
        <f t="shared" si="0"/>
        <v>20</v>
      </c>
      <c r="E4" s="35">
        <f t="shared" si="1"/>
        <v>60</v>
      </c>
      <c r="F4"/>
      <c r="G4" s="37">
        <f t="shared" si="2"/>
        <v>1.3519999999999999</v>
      </c>
      <c r="H4" s="5" t="s">
        <v>2224</v>
      </c>
      <c r="J4" s="37">
        <f t="shared" si="3"/>
        <v>78.647999999999996</v>
      </c>
      <c r="AG4" s="2"/>
      <c r="AH4" s="13"/>
    </row>
    <row r="5" spans="1:34" x14ac:dyDescent="0.3">
      <c r="A5"/>
      <c r="B5"/>
      <c r="C5" s="35">
        <v>90</v>
      </c>
      <c r="D5" s="35">
        <f t="shared" si="0"/>
        <v>22.5</v>
      </c>
      <c r="E5" s="35">
        <f t="shared" si="1"/>
        <v>67.5</v>
      </c>
      <c r="F5"/>
      <c r="G5" s="37">
        <v>0</v>
      </c>
      <c r="H5" s="5" t="s">
        <v>2226</v>
      </c>
      <c r="J5" s="37">
        <f t="shared" si="3"/>
        <v>90</v>
      </c>
      <c r="AG5" s="2"/>
    </row>
    <row r="6" spans="1:34" x14ac:dyDescent="0.3">
      <c r="A6"/>
      <c r="B6"/>
      <c r="C6" s="35">
        <v>1195</v>
      </c>
      <c r="D6" s="35">
        <f t="shared" si="0"/>
        <v>298.75</v>
      </c>
      <c r="E6" s="35">
        <f t="shared" si="1"/>
        <v>896.25</v>
      </c>
      <c r="F6"/>
      <c r="G6" s="37">
        <f t="shared" si="2"/>
        <v>20.195499999999999</v>
      </c>
      <c r="H6" s="5" t="s">
        <v>2224</v>
      </c>
      <c r="J6" s="37">
        <f t="shared" si="3"/>
        <v>1174.8045</v>
      </c>
      <c r="AH6" s="9"/>
    </row>
    <row r="7" spans="1:34" x14ac:dyDescent="0.3">
      <c r="A7"/>
      <c r="B7"/>
      <c r="C7" s="35">
        <v>350</v>
      </c>
      <c r="D7" s="35">
        <f t="shared" si="0"/>
        <v>87.5</v>
      </c>
      <c r="E7" s="35">
        <f t="shared" si="1"/>
        <v>262.5</v>
      </c>
      <c r="F7"/>
      <c r="G7" s="37">
        <f>0.015*C7+0.2</f>
        <v>5.45</v>
      </c>
      <c r="H7" s="5" t="s">
        <v>2223</v>
      </c>
      <c r="I7" s="5" t="s">
        <v>2225</v>
      </c>
      <c r="J7" s="37">
        <f t="shared" si="3"/>
        <v>344.55</v>
      </c>
    </row>
    <row r="8" spans="1:34" x14ac:dyDescent="0.3">
      <c r="A8"/>
      <c r="B8"/>
      <c r="C8" s="35">
        <v>465</v>
      </c>
      <c r="D8" s="35">
        <f t="shared" si="0"/>
        <v>116.25</v>
      </c>
      <c r="E8" s="35">
        <f t="shared" si="1"/>
        <v>348.75</v>
      </c>
      <c r="F8"/>
      <c r="G8" s="37">
        <f t="shared" si="2"/>
        <v>7.8584999999999994</v>
      </c>
      <c r="H8" s="5" t="s">
        <v>2224</v>
      </c>
      <c r="J8" s="37">
        <f t="shared" si="3"/>
        <v>457.14150000000001</v>
      </c>
      <c r="K8" s="5" t="s">
        <v>2230</v>
      </c>
    </row>
    <row r="9" spans="1:34" x14ac:dyDescent="0.3">
      <c r="A9"/>
      <c r="B9"/>
      <c r="C9" s="35">
        <v>300</v>
      </c>
      <c r="D9" s="35">
        <f t="shared" si="0"/>
        <v>75</v>
      </c>
      <c r="E9" s="35">
        <f t="shared" si="1"/>
        <v>225</v>
      </c>
      <c r="F9"/>
      <c r="G9" s="37">
        <f t="shared" si="2"/>
        <v>5.0699999999999994</v>
      </c>
      <c r="H9" s="5" t="s">
        <v>2224</v>
      </c>
      <c r="J9" s="37">
        <f t="shared" si="3"/>
        <v>294.93</v>
      </c>
    </row>
    <row r="10" spans="1:34" x14ac:dyDescent="0.3">
      <c r="A10"/>
      <c r="B10"/>
      <c r="C10" s="35">
        <v>435</v>
      </c>
      <c r="D10" s="35">
        <f t="shared" si="0"/>
        <v>108.75</v>
      </c>
      <c r="E10" s="35">
        <f t="shared" si="1"/>
        <v>326.25</v>
      </c>
      <c r="F10"/>
      <c r="G10" s="37">
        <f t="shared" si="2"/>
        <v>7.3514999999999997</v>
      </c>
      <c r="H10" s="5" t="s">
        <v>2224</v>
      </c>
      <c r="J10" s="37">
        <f t="shared" si="3"/>
        <v>427.64850000000001</v>
      </c>
    </row>
    <row r="11" spans="1:34" x14ac:dyDescent="0.3">
      <c r="A11"/>
      <c r="B11"/>
      <c r="C11" s="35">
        <v>125</v>
      </c>
      <c r="D11" s="35">
        <f t="shared" si="0"/>
        <v>31.25</v>
      </c>
      <c r="E11" s="35">
        <f t="shared" si="1"/>
        <v>93.75</v>
      </c>
      <c r="F11"/>
      <c r="G11" s="37">
        <f t="shared" si="2"/>
        <v>2.1124999999999998</v>
      </c>
      <c r="H11" s="5" t="s">
        <v>2224</v>
      </c>
      <c r="J11" s="37">
        <f t="shared" si="3"/>
        <v>122.8875</v>
      </c>
    </row>
    <row r="12" spans="1:34" x14ac:dyDescent="0.3">
      <c r="A12"/>
      <c r="B12"/>
      <c r="C12" s="35">
        <v>130</v>
      </c>
      <c r="D12" s="35">
        <f t="shared" si="0"/>
        <v>32.5</v>
      </c>
      <c r="E12" s="35">
        <f t="shared" si="1"/>
        <v>97.5</v>
      </c>
      <c r="F12"/>
      <c r="G12" s="37">
        <f t="shared" si="2"/>
        <v>2.1969999999999996</v>
      </c>
      <c r="H12" s="5" t="s">
        <v>2224</v>
      </c>
      <c r="J12" s="37">
        <f t="shared" si="3"/>
        <v>127.803</v>
      </c>
    </row>
    <row r="13" spans="1:34" x14ac:dyDescent="0.3">
      <c r="A13"/>
      <c r="B13"/>
      <c r="C13" s="35">
        <v>65</v>
      </c>
      <c r="D13" s="35">
        <f t="shared" si="0"/>
        <v>16.25</v>
      </c>
      <c r="E13" s="35">
        <f t="shared" si="1"/>
        <v>48.75</v>
      </c>
      <c r="F13"/>
      <c r="G13" s="37">
        <f t="shared" si="2"/>
        <v>1.0984999999999998</v>
      </c>
      <c r="H13" s="5" t="s">
        <v>2224</v>
      </c>
      <c r="J13" s="37">
        <f t="shared" si="3"/>
        <v>63.901499999999999</v>
      </c>
    </row>
    <row r="14" spans="1:34" x14ac:dyDescent="0.3">
      <c r="A14"/>
      <c r="B14"/>
      <c r="C14" s="35">
        <v>225</v>
      </c>
      <c r="D14" s="35">
        <f t="shared" si="0"/>
        <v>56.25</v>
      </c>
      <c r="E14" s="35">
        <f t="shared" si="1"/>
        <v>168.75</v>
      </c>
      <c r="F14"/>
      <c r="G14" s="37">
        <f t="shared" si="2"/>
        <v>3.8024999999999998</v>
      </c>
      <c r="H14" s="5" t="s">
        <v>2224</v>
      </c>
      <c r="J14" s="37">
        <f t="shared" si="3"/>
        <v>221.19749999999999</v>
      </c>
    </row>
    <row r="15" spans="1:34" x14ac:dyDescent="0.3">
      <c r="C15" s="35">
        <v>895</v>
      </c>
      <c r="D15" s="35">
        <f t="shared" si="0"/>
        <v>223.75</v>
      </c>
      <c r="E15" s="35">
        <f t="shared" si="1"/>
        <v>671.25</v>
      </c>
      <c r="G15" s="37">
        <f t="shared" si="2"/>
        <v>15.125499999999999</v>
      </c>
      <c r="H15" s="5" t="s">
        <v>2224</v>
      </c>
      <c r="J15" s="37">
        <f t="shared" si="3"/>
        <v>879.87450000000001</v>
      </c>
    </row>
    <row r="16" spans="1:34" x14ac:dyDescent="0.3">
      <c r="C16" s="35">
        <v>3000</v>
      </c>
      <c r="D16" s="35">
        <f t="shared" si="0"/>
        <v>750</v>
      </c>
      <c r="E16" s="35">
        <f t="shared" si="1"/>
        <v>2250</v>
      </c>
      <c r="G16" s="37">
        <f t="shared" si="2"/>
        <v>50.699999999999996</v>
      </c>
      <c r="H16" s="5" t="s">
        <v>2224</v>
      </c>
      <c r="J16" s="37">
        <f t="shared" si="3"/>
        <v>2949.3</v>
      </c>
    </row>
    <row r="17" spans="1:10" x14ac:dyDescent="0.3">
      <c r="C17" s="35">
        <v>295</v>
      </c>
      <c r="D17" s="35">
        <f t="shared" si="0"/>
        <v>73.75</v>
      </c>
      <c r="E17" s="35">
        <f t="shared" si="1"/>
        <v>221.25</v>
      </c>
      <c r="G17" s="37">
        <f t="shared" si="2"/>
        <v>4.9854999999999992</v>
      </c>
      <c r="H17" s="5" t="s">
        <v>2224</v>
      </c>
      <c r="J17" s="37">
        <f t="shared" si="3"/>
        <v>290.0145</v>
      </c>
    </row>
    <row r="18" spans="1:10" x14ac:dyDescent="0.3">
      <c r="C18" s="35">
        <v>350</v>
      </c>
      <c r="D18" s="35">
        <f t="shared" si="0"/>
        <v>87.5</v>
      </c>
      <c r="E18" s="35">
        <f t="shared" si="1"/>
        <v>262.5</v>
      </c>
      <c r="G18" s="37">
        <f t="shared" si="2"/>
        <v>5.9149999999999991</v>
      </c>
      <c r="H18" s="5" t="s">
        <v>2224</v>
      </c>
      <c r="J18" s="37">
        <f t="shared" si="3"/>
        <v>344.08499999999998</v>
      </c>
    </row>
    <row r="19" spans="1:10" x14ac:dyDescent="0.3">
      <c r="C19" s="35">
        <v>230</v>
      </c>
      <c r="D19" s="35">
        <f t="shared" si="0"/>
        <v>57.5</v>
      </c>
      <c r="E19" s="35">
        <f t="shared" si="1"/>
        <v>172.5</v>
      </c>
      <c r="G19" s="37">
        <f t="shared" si="2"/>
        <v>3.8869999999999996</v>
      </c>
      <c r="H19" s="5" t="s">
        <v>2224</v>
      </c>
      <c r="J19" s="37">
        <f t="shared" si="3"/>
        <v>226.113</v>
      </c>
    </row>
    <row r="20" spans="1:10" x14ac:dyDescent="0.3">
      <c r="C20" s="35">
        <v>200</v>
      </c>
      <c r="D20" s="35">
        <f t="shared" si="0"/>
        <v>50</v>
      </c>
      <c r="E20" s="35">
        <f t="shared" si="1"/>
        <v>150</v>
      </c>
      <c r="G20" s="37">
        <f t="shared" si="2"/>
        <v>3.38</v>
      </c>
      <c r="H20" s="5" t="s">
        <v>2224</v>
      </c>
      <c r="J20" s="37">
        <f t="shared" si="3"/>
        <v>196.62</v>
      </c>
    </row>
    <row r="21" spans="1:10" x14ac:dyDescent="0.3">
      <c r="C21" s="35">
        <v>275</v>
      </c>
      <c r="D21" s="35">
        <f t="shared" si="0"/>
        <v>68.75</v>
      </c>
      <c r="E21" s="35">
        <f t="shared" si="1"/>
        <v>206.25</v>
      </c>
      <c r="G21" s="37">
        <f t="shared" si="2"/>
        <v>4.6475</v>
      </c>
      <c r="H21" s="5" t="s">
        <v>2224</v>
      </c>
      <c r="J21" s="37">
        <f t="shared" si="3"/>
        <v>270.35250000000002</v>
      </c>
    </row>
    <row r="22" spans="1:10" x14ac:dyDescent="0.3">
      <c r="C22" s="35"/>
      <c r="D22" s="35"/>
      <c r="E22" s="35"/>
      <c r="G22" s="37"/>
      <c r="J22" s="37"/>
    </row>
    <row r="23" spans="1:10" x14ac:dyDescent="0.3">
      <c r="A23" s="5" t="s">
        <v>2220</v>
      </c>
      <c r="C23" s="37">
        <f>SUM(C2:C21)</f>
        <v>9015</v>
      </c>
      <c r="D23" s="37">
        <f t="shared" ref="D23:E23" si="4">SUM(D2:D21)</f>
        <v>2253.75</v>
      </c>
      <c r="E23" s="37">
        <f t="shared" si="4"/>
        <v>6761.25</v>
      </c>
      <c r="G23" s="37">
        <f>SUM(G2:G21)</f>
        <v>150.36750000000001</v>
      </c>
      <c r="J23" s="37">
        <f>SUM(J2:J21)</f>
        <v>8864.6325000000015</v>
      </c>
    </row>
    <row r="24" spans="1:10" x14ac:dyDescent="0.3">
      <c r="A24" s="5" t="s">
        <v>2221</v>
      </c>
      <c r="C24" s="5">
        <f>COUNT(C2:C21)+1</f>
        <v>21</v>
      </c>
      <c r="I24" s="5" t="s">
        <v>2228</v>
      </c>
      <c r="J24" s="37">
        <f>E23</f>
        <v>6761.25</v>
      </c>
    </row>
    <row r="25" spans="1:10" x14ac:dyDescent="0.3">
      <c r="J25" s="39">
        <f>J23-J24</f>
        <v>2103.3825000000015</v>
      </c>
    </row>
  </sheetData>
  <sortState xmlns:xlrd2="http://schemas.microsoft.com/office/spreadsheetml/2017/richdata2" ref="A3:X279">
    <sortCondition ref="E3:E279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8"/>
  <sheetViews>
    <sheetView topLeftCell="A5" workbookViewId="0">
      <selection activeCell="A29" sqref="A29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195</v>
      </c>
      <c r="B1" s="30" t="s">
        <v>871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869</v>
      </c>
    </row>
    <row r="4" spans="1:2" ht="13.5" x14ac:dyDescent="0.3">
      <c r="A4" s="1" t="s">
        <v>808</v>
      </c>
      <c r="B4" t="s">
        <v>870</v>
      </c>
    </row>
    <row r="5" spans="1:2" ht="13.5" x14ac:dyDescent="0.3">
      <c r="A5" s="1" t="s">
        <v>812</v>
      </c>
    </row>
    <row r="6" spans="1:2" x14ac:dyDescent="0.25">
      <c r="A6" s="2" t="s">
        <v>807</v>
      </c>
    </row>
    <row r="7" spans="1:2" x14ac:dyDescent="0.25">
      <c r="A7" s="2" t="s">
        <v>164</v>
      </c>
    </row>
    <row r="8" spans="1:2" x14ac:dyDescent="0.25">
      <c r="A8" s="2" t="s">
        <v>929</v>
      </c>
    </row>
    <row r="9" spans="1:2" x14ac:dyDescent="0.25">
      <c r="A9" s="2" t="s">
        <v>2207</v>
      </c>
    </row>
    <row r="10" spans="1:2" x14ac:dyDescent="0.25">
      <c r="A10" s="2" t="s">
        <v>151</v>
      </c>
    </row>
    <row r="11" spans="1:2" x14ac:dyDescent="0.25">
      <c r="A11" s="2" t="s">
        <v>5</v>
      </c>
    </row>
    <row r="12" spans="1:2" x14ac:dyDescent="0.25">
      <c r="A12" s="2" t="s">
        <v>809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810</v>
      </c>
    </row>
    <row r="18" spans="1:1" ht="13.5" x14ac:dyDescent="0.3">
      <c r="A18" s="1" t="s">
        <v>811</v>
      </c>
    </row>
    <row r="19" spans="1:1" x14ac:dyDescent="0.25">
      <c r="A19" s="2" t="s">
        <v>10</v>
      </c>
    </row>
    <row r="20" spans="1:1" ht="13.5" x14ac:dyDescent="0.3">
      <c r="A20" s="1" t="s">
        <v>137</v>
      </c>
    </row>
    <row r="21" spans="1:1" x14ac:dyDescent="0.25">
      <c r="A21" s="2" t="s">
        <v>861</v>
      </c>
    </row>
    <row r="22" spans="1:1" ht="13.5" x14ac:dyDescent="0.3">
      <c r="A22" s="1" t="s">
        <v>862</v>
      </c>
    </row>
    <row r="23" spans="1:1" x14ac:dyDescent="0.25">
      <c r="A23" s="2" t="s">
        <v>858</v>
      </c>
    </row>
    <row r="24" spans="1:1" ht="13.5" x14ac:dyDescent="0.3">
      <c r="A24" s="1" t="s">
        <v>154</v>
      </c>
    </row>
    <row r="25" spans="1:1" x14ac:dyDescent="0.25">
      <c r="A25" s="2" t="s">
        <v>863</v>
      </c>
    </row>
    <row r="26" spans="1:1" ht="13.5" x14ac:dyDescent="0.3">
      <c r="A26" s="1" t="s">
        <v>864</v>
      </c>
    </row>
    <row r="27" spans="1:1" x14ac:dyDescent="0.25">
      <c r="A27" s="2" t="s">
        <v>930</v>
      </c>
    </row>
    <row r="28" spans="1:1" ht="13.5" x14ac:dyDescent="0.3">
      <c r="A28" s="1" t="s">
        <v>2212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163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151</v>
      </c>
      <c r="F1" s="5" t="s">
        <v>152</v>
      </c>
      <c r="G1" s="5" t="s">
        <v>153</v>
      </c>
      <c r="H1" s="5" t="s">
        <v>11</v>
      </c>
      <c r="I1" s="5" t="s">
        <v>166</v>
      </c>
    </row>
    <row r="2" spans="1:9" ht="13.5" x14ac:dyDescent="0.3">
      <c r="A2" s="3">
        <v>44927</v>
      </c>
      <c r="B2" s="4" t="s">
        <v>12</v>
      </c>
      <c r="C2" s="8" t="s">
        <v>165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9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.08984375" style="5" customWidth="1"/>
    <col min="25" max="25" width="9" style="5"/>
    <col min="26" max="26" width="10.54296875" style="5" bestFit="1" customWidth="1"/>
    <col min="27" max="27" width="14.453125" style="5" customWidth="1"/>
    <col min="28" max="16384" width="9" style="5"/>
  </cols>
  <sheetData>
    <row r="1" spans="1:26" x14ac:dyDescent="0.3">
      <c r="A1" t="s">
        <v>397</v>
      </c>
      <c r="B1"/>
      <c r="T1"/>
      <c r="U1"/>
      <c r="V1" s="6"/>
      <c r="W1"/>
      <c r="X1" s="3"/>
      <c r="Y1" s="2"/>
    </row>
    <row r="2" spans="1:26" x14ac:dyDescent="0.3">
      <c r="A2" t="s">
        <v>398</v>
      </c>
      <c r="B2"/>
      <c r="T2"/>
      <c r="U2"/>
      <c r="V2" s="3"/>
      <c r="W2" s="2"/>
      <c r="X2"/>
      <c r="Y2"/>
    </row>
    <row r="3" spans="1:26" x14ac:dyDescent="0.3">
      <c r="A3" t="s">
        <v>399</v>
      </c>
      <c r="B3"/>
      <c r="T3"/>
      <c r="U3"/>
      <c r="V3" s="3"/>
      <c r="W3" s="2"/>
      <c r="X3"/>
      <c r="Y3"/>
    </row>
    <row r="4" spans="1:26" x14ac:dyDescent="0.3">
      <c r="A4" t="s">
        <v>400</v>
      </c>
      <c r="B4"/>
      <c r="T4"/>
      <c r="U4"/>
      <c r="V4" s="6"/>
      <c r="W4"/>
      <c r="X4"/>
      <c r="Y4"/>
    </row>
    <row r="5" spans="1:26" x14ac:dyDescent="0.3">
      <c r="A5" t="s">
        <v>401</v>
      </c>
      <c r="B5"/>
      <c r="T5"/>
      <c r="U5"/>
      <c r="V5" s="3"/>
      <c r="W5" s="2"/>
      <c r="X5"/>
      <c r="Y5"/>
    </row>
    <row r="6" spans="1:26" x14ac:dyDescent="0.3">
      <c r="A6" t="s">
        <v>402</v>
      </c>
      <c r="B6"/>
      <c r="T6"/>
      <c r="U6"/>
      <c r="V6" s="3"/>
      <c r="W6" s="2"/>
      <c r="X6"/>
      <c r="Y6"/>
    </row>
    <row r="7" spans="1:26" x14ac:dyDescent="0.3">
      <c r="A7" t="s">
        <v>403</v>
      </c>
      <c r="B7"/>
      <c r="T7"/>
      <c r="U7"/>
      <c r="V7" s="6"/>
      <c r="W7"/>
      <c r="X7"/>
      <c r="Y7"/>
    </row>
    <row r="8" spans="1:26" x14ac:dyDescent="0.3">
      <c r="A8" t="s">
        <v>404</v>
      </c>
      <c r="B8"/>
      <c r="T8"/>
      <c r="U8"/>
      <c r="V8" s="3"/>
      <c r="W8" s="2"/>
      <c r="X8"/>
      <c r="Y8"/>
    </row>
    <row r="9" spans="1:26" x14ac:dyDescent="0.3">
      <c r="A9" t="s">
        <v>405</v>
      </c>
      <c r="B9"/>
      <c r="T9"/>
      <c r="U9"/>
      <c r="V9" s="3"/>
      <c r="W9" s="2"/>
      <c r="X9"/>
      <c r="Y9"/>
    </row>
    <row r="10" spans="1:26" x14ac:dyDescent="0.3">
      <c r="A10" t="s">
        <v>406</v>
      </c>
      <c r="B10"/>
      <c r="T10"/>
      <c r="U10"/>
      <c r="V10" s="6"/>
      <c r="W10"/>
      <c r="X10"/>
      <c r="Y10"/>
    </row>
    <row r="11" spans="1:26" x14ac:dyDescent="0.3">
      <c r="A11" t="s">
        <v>407</v>
      </c>
      <c r="B11"/>
      <c r="T11"/>
      <c r="U11"/>
      <c r="V11" s="3"/>
      <c r="W11" s="2"/>
      <c r="X11"/>
      <c r="Y11"/>
    </row>
    <row r="12" spans="1:26" x14ac:dyDescent="0.3">
      <c r="A12" t="s">
        <v>408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409</v>
      </c>
      <c r="B13"/>
      <c r="S13" s="3"/>
      <c r="T13"/>
      <c r="U13"/>
      <c r="V13" s="6"/>
      <c r="W13"/>
      <c r="X13"/>
      <c r="Y13"/>
    </row>
    <row r="14" spans="1:26" x14ac:dyDescent="0.3">
      <c r="A14" t="s">
        <v>410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411</v>
      </c>
      <c r="B15"/>
      <c r="S15" s="3"/>
      <c r="T15"/>
      <c r="U15"/>
      <c r="V15" s="3"/>
      <c r="W15" s="2"/>
      <c r="Z15" s="8"/>
    </row>
    <row r="16" spans="1:26" x14ac:dyDescent="0.3">
      <c r="A16" t="s">
        <v>412</v>
      </c>
      <c r="B16"/>
      <c r="S16" s="3"/>
      <c r="T16"/>
      <c r="U16"/>
      <c r="V16" s="3"/>
      <c r="W16" s="2"/>
    </row>
    <row r="17" spans="1:29" x14ac:dyDescent="0.3">
      <c r="A17" t="s">
        <v>413</v>
      </c>
      <c r="B17"/>
      <c r="S17" s="3"/>
      <c r="T17"/>
      <c r="U17"/>
      <c r="V17" s="3"/>
      <c r="W17" s="2"/>
    </row>
    <row r="18" spans="1:29" x14ac:dyDescent="0.3">
      <c r="A18" t="s">
        <v>414</v>
      </c>
      <c r="B18"/>
      <c r="S18" s="3"/>
      <c r="T18"/>
      <c r="U18"/>
      <c r="V18" s="3"/>
      <c r="W18" s="2"/>
    </row>
    <row r="19" spans="1:29" x14ac:dyDescent="0.3">
      <c r="A19" t="s">
        <v>415</v>
      </c>
      <c r="B19"/>
      <c r="S19" s="3"/>
      <c r="T19"/>
      <c r="U19"/>
      <c r="V19" s="3"/>
      <c r="W19" s="2"/>
    </row>
    <row r="20" spans="1:29" x14ac:dyDescent="0.3">
      <c r="A20" t="s">
        <v>416</v>
      </c>
      <c r="B20"/>
      <c r="S20" s="3"/>
      <c r="T20"/>
      <c r="U20"/>
      <c r="V20" s="3"/>
      <c r="W20" s="2"/>
      <c r="AC20" s="2"/>
    </row>
    <row r="21" spans="1:29" x14ac:dyDescent="0.3">
      <c r="A21" t="s">
        <v>417</v>
      </c>
      <c r="B21"/>
      <c r="S21" s="3"/>
      <c r="T21"/>
      <c r="U21"/>
      <c r="V21" s="6"/>
      <c r="W21"/>
    </row>
    <row r="22" spans="1:29" x14ac:dyDescent="0.3">
      <c r="A22" t="s">
        <v>418</v>
      </c>
      <c r="B22"/>
      <c r="S22" s="3"/>
      <c r="T22"/>
      <c r="U22"/>
      <c r="V22" s="3"/>
      <c r="W22" s="2"/>
    </row>
    <row r="23" spans="1:29" x14ac:dyDescent="0.3">
      <c r="A23" t="s">
        <v>419</v>
      </c>
      <c r="B23"/>
      <c r="S23" s="3"/>
      <c r="T23"/>
      <c r="U23"/>
      <c r="V23" s="3"/>
      <c r="W23" s="2"/>
    </row>
    <row r="24" spans="1:29" x14ac:dyDescent="0.3">
      <c r="A24" t="s">
        <v>420</v>
      </c>
      <c r="B24"/>
      <c r="S24" s="3"/>
      <c r="T24"/>
      <c r="U24"/>
      <c r="V24" s="3"/>
      <c r="W24" s="2"/>
    </row>
    <row r="25" spans="1:29" x14ac:dyDescent="0.3">
      <c r="A25" t="s">
        <v>421</v>
      </c>
      <c r="B25"/>
      <c r="S25" s="3"/>
      <c r="T25"/>
      <c r="U25"/>
      <c r="V25" s="3"/>
      <c r="W25" s="2"/>
    </row>
    <row r="26" spans="1:29" x14ac:dyDescent="0.3">
      <c r="A26" t="s">
        <v>422</v>
      </c>
      <c r="B26"/>
      <c r="S26" s="3"/>
      <c r="T26"/>
      <c r="U26"/>
      <c r="V26" s="6"/>
      <c r="W26"/>
    </row>
    <row r="27" spans="1:29" x14ac:dyDescent="0.3">
      <c r="A27" t="s">
        <v>423</v>
      </c>
      <c r="B27"/>
      <c r="S27" s="3"/>
      <c r="T27"/>
      <c r="U27"/>
      <c r="V27" s="3"/>
      <c r="W27" s="2"/>
    </row>
    <row r="28" spans="1:29" x14ac:dyDescent="0.3">
      <c r="A28" t="s">
        <v>424</v>
      </c>
      <c r="B28"/>
      <c r="S28" s="3"/>
      <c r="T28"/>
      <c r="U28"/>
      <c r="V28" s="3"/>
      <c r="W28" s="2"/>
    </row>
    <row r="29" spans="1:29" x14ac:dyDescent="0.3">
      <c r="A29" t="s">
        <v>425</v>
      </c>
      <c r="B29"/>
      <c r="S29" s="3"/>
      <c r="T29"/>
      <c r="U29"/>
      <c r="V29" s="3"/>
      <c r="W29" s="2"/>
    </row>
    <row r="30" spans="1:29" x14ac:dyDescent="0.3">
      <c r="A30" t="s">
        <v>426</v>
      </c>
      <c r="B30"/>
      <c r="S30" s="3"/>
      <c r="T30"/>
      <c r="U30"/>
      <c r="V30" s="3"/>
      <c r="W30" s="2"/>
    </row>
    <row r="31" spans="1:29" x14ac:dyDescent="0.3">
      <c r="A31" t="s">
        <v>427</v>
      </c>
      <c r="B31"/>
      <c r="S31" s="3"/>
      <c r="T31"/>
      <c r="U31"/>
      <c r="V31"/>
      <c r="W31" s="2"/>
    </row>
    <row r="32" spans="1:29" x14ac:dyDescent="0.3">
      <c r="A32" t="s">
        <v>428</v>
      </c>
      <c r="B32"/>
      <c r="S32" s="3"/>
      <c r="T32"/>
      <c r="U32"/>
      <c r="V32" s="6"/>
      <c r="W32"/>
    </row>
    <row r="33" spans="1:28" x14ac:dyDescent="0.3">
      <c r="A33" t="s">
        <v>429</v>
      </c>
      <c r="B33"/>
      <c r="S33" s="3"/>
      <c r="T33"/>
      <c r="U33"/>
      <c r="V33" s="6"/>
      <c r="W33"/>
    </row>
    <row r="34" spans="1:28" x14ac:dyDescent="0.3">
      <c r="A34" t="s">
        <v>430</v>
      </c>
      <c r="B34"/>
      <c r="S34" s="3"/>
      <c r="T34"/>
      <c r="U34"/>
      <c r="V34" s="6"/>
      <c r="W34"/>
    </row>
    <row r="35" spans="1:28" x14ac:dyDescent="0.3">
      <c r="A35" t="s">
        <v>431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432</v>
      </c>
      <c r="B36"/>
      <c r="S36" s="3"/>
      <c r="T36"/>
      <c r="U36"/>
      <c r="V36" s="3"/>
      <c r="W36" s="2"/>
    </row>
    <row r="37" spans="1:28" x14ac:dyDescent="0.3">
      <c r="A37" t="s">
        <v>433</v>
      </c>
      <c r="B37"/>
      <c r="S37" s="3"/>
      <c r="T37"/>
      <c r="U37"/>
      <c r="V37" s="3"/>
      <c r="W37" s="2"/>
    </row>
    <row r="38" spans="1:28" x14ac:dyDescent="0.3">
      <c r="A38" t="s">
        <v>434</v>
      </c>
      <c r="B38"/>
      <c r="S38" s="3"/>
      <c r="T38"/>
      <c r="U38"/>
      <c r="V38" s="3"/>
      <c r="W38" s="2"/>
    </row>
    <row r="39" spans="1:28" x14ac:dyDescent="0.3">
      <c r="A39" t="s">
        <v>435</v>
      </c>
      <c r="B39"/>
      <c r="S39" s="3"/>
      <c r="T39"/>
      <c r="U39"/>
      <c r="V39" s="3"/>
      <c r="W39" s="2"/>
    </row>
    <row r="40" spans="1:28" x14ac:dyDescent="0.3">
      <c r="A40" t="s">
        <v>436</v>
      </c>
      <c r="B40"/>
      <c r="S40" s="3"/>
      <c r="T40"/>
      <c r="U40"/>
      <c r="V40" s="3"/>
      <c r="W40" s="2"/>
    </row>
    <row r="41" spans="1:28" x14ac:dyDescent="0.3">
      <c r="A41" t="s">
        <v>437</v>
      </c>
      <c r="B41"/>
      <c r="S41" s="3"/>
      <c r="T41"/>
      <c r="U41"/>
      <c r="V41" s="3"/>
      <c r="W41" s="2"/>
    </row>
    <row r="42" spans="1:28" x14ac:dyDescent="0.3">
      <c r="A42" t="s">
        <v>438</v>
      </c>
      <c r="B42"/>
      <c r="S42" s="3"/>
      <c r="T42"/>
      <c r="U42"/>
      <c r="V42" s="3"/>
      <c r="W42" s="2"/>
    </row>
    <row r="43" spans="1:28" x14ac:dyDescent="0.3">
      <c r="A43" t="s">
        <v>439</v>
      </c>
      <c r="B43"/>
      <c r="S43" s="3"/>
      <c r="T43"/>
      <c r="U43"/>
      <c r="V43" s="3"/>
      <c r="W43" s="2"/>
    </row>
    <row r="44" spans="1:28" x14ac:dyDescent="0.3">
      <c r="A44" t="s">
        <v>440</v>
      </c>
      <c r="B44"/>
      <c r="S44" s="3"/>
      <c r="T44"/>
      <c r="U44"/>
      <c r="V44" s="3"/>
      <c r="W44" s="2"/>
    </row>
    <row r="45" spans="1:28" x14ac:dyDescent="0.3">
      <c r="A45" t="s">
        <v>441</v>
      </c>
      <c r="B45"/>
      <c r="S45" s="3"/>
      <c r="T45"/>
      <c r="U45"/>
      <c r="V45" s="3"/>
      <c r="W45" s="2"/>
    </row>
    <row r="46" spans="1:28" x14ac:dyDescent="0.3">
      <c r="A46" t="s">
        <v>442</v>
      </c>
      <c r="B46"/>
      <c r="S46" s="3"/>
      <c r="T46" s="3"/>
      <c r="U46"/>
      <c r="V46" s="3"/>
      <c r="W46" s="2"/>
    </row>
    <row r="47" spans="1:28" x14ac:dyDescent="0.3">
      <c r="A47" t="s">
        <v>443</v>
      </c>
      <c r="B47"/>
      <c r="S47" s="3"/>
      <c r="T47"/>
      <c r="U47"/>
      <c r="V47" s="3"/>
      <c r="W47" s="2"/>
    </row>
    <row r="48" spans="1:28" x14ac:dyDescent="0.3">
      <c r="A48" t="s">
        <v>444</v>
      </c>
      <c r="B48"/>
      <c r="S48" s="3"/>
      <c r="T48"/>
      <c r="U48"/>
      <c r="V48" s="3"/>
      <c r="W48" s="2"/>
      <c r="AB48"/>
    </row>
    <row r="49" spans="1:25" x14ac:dyDescent="0.3">
      <c r="A49" t="s">
        <v>445</v>
      </c>
      <c r="B49"/>
      <c r="S49" s="3"/>
      <c r="T49"/>
      <c r="U49"/>
      <c r="V49" s="3"/>
      <c r="W49" s="2"/>
    </row>
    <row r="50" spans="1:25" x14ac:dyDescent="0.3">
      <c r="A50" t="s">
        <v>446</v>
      </c>
      <c r="B50"/>
      <c r="S50" s="3"/>
      <c r="T50"/>
      <c r="U50"/>
      <c r="V50" s="6"/>
      <c r="W50"/>
    </row>
    <row r="51" spans="1:25" x14ac:dyDescent="0.3">
      <c r="A51" t="s">
        <v>447</v>
      </c>
      <c r="B51"/>
      <c r="T51"/>
      <c r="U51"/>
      <c r="V51"/>
      <c r="W51" s="2"/>
    </row>
    <row r="52" spans="1:25" x14ac:dyDescent="0.3">
      <c r="A52" t="s">
        <v>448</v>
      </c>
      <c r="B52"/>
      <c r="S52" s="3"/>
      <c r="T52"/>
      <c r="U52"/>
      <c r="V52" s="3"/>
      <c r="W52" s="2"/>
    </row>
    <row r="53" spans="1:25" x14ac:dyDescent="0.3">
      <c r="A53" t="s">
        <v>449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450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451</v>
      </c>
      <c r="B55"/>
      <c r="S55" s="3"/>
      <c r="V55" s="8"/>
    </row>
    <row r="56" spans="1:25" x14ac:dyDescent="0.3">
      <c r="A56" t="s">
        <v>452</v>
      </c>
      <c r="B56"/>
      <c r="S56" s="3"/>
      <c r="T56"/>
      <c r="U56"/>
      <c r="V56" s="3"/>
      <c r="W56" s="2"/>
    </row>
    <row r="57" spans="1:25" x14ac:dyDescent="0.3">
      <c r="A57" t="s">
        <v>453</v>
      </c>
      <c r="B57"/>
      <c r="S57" s="3"/>
      <c r="T57"/>
      <c r="U57"/>
      <c r="V57" s="6"/>
      <c r="W57"/>
    </row>
    <row r="58" spans="1:25" x14ac:dyDescent="0.3">
      <c r="A58" t="s">
        <v>454</v>
      </c>
      <c r="B58"/>
      <c r="S58" s="3"/>
      <c r="T58" s="3"/>
      <c r="U58"/>
      <c r="V58" s="3"/>
      <c r="W58" s="2"/>
    </row>
    <row r="59" spans="1:25" x14ac:dyDescent="0.3">
      <c r="A59" t="s">
        <v>455</v>
      </c>
      <c r="B59"/>
      <c r="S59" s="3"/>
      <c r="T59"/>
      <c r="U59"/>
      <c r="V59" s="3"/>
      <c r="W59" s="2"/>
    </row>
    <row r="60" spans="1:25" x14ac:dyDescent="0.3">
      <c r="A60" t="s">
        <v>456</v>
      </c>
      <c r="B60"/>
      <c r="S60" s="3"/>
      <c r="T60"/>
      <c r="U60"/>
      <c r="V60" s="3"/>
      <c r="W60" s="2"/>
    </row>
    <row r="61" spans="1:25" x14ac:dyDescent="0.3">
      <c r="A61" t="s">
        <v>457</v>
      </c>
      <c r="B61"/>
      <c r="S61" s="3"/>
      <c r="T61"/>
      <c r="U61"/>
      <c r="V61" s="3"/>
      <c r="W61" s="2"/>
    </row>
    <row r="62" spans="1:25" x14ac:dyDescent="0.3">
      <c r="A62" t="s">
        <v>458</v>
      </c>
      <c r="B62"/>
      <c r="S62" s="3"/>
      <c r="T62"/>
      <c r="U62"/>
      <c r="V62" s="3"/>
      <c r="W62" s="2"/>
    </row>
    <row r="63" spans="1:25" x14ac:dyDescent="0.3">
      <c r="A63" t="s">
        <v>459</v>
      </c>
      <c r="B63"/>
      <c r="S63" s="3"/>
      <c r="T63" s="3"/>
      <c r="U63"/>
      <c r="V63" s="3"/>
      <c r="W63" s="2"/>
    </row>
    <row r="64" spans="1:25" x14ac:dyDescent="0.3">
      <c r="A64" t="s">
        <v>460</v>
      </c>
      <c r="B64"/>
      <c r="S64" s="3"/>
      <c r="T64"/>
      <c r="U64"/>
      <c r="V64" s="3"/>
      <c r="W64" s="2"/>
    </row>
    <row r="65" spans="1:26" x14ac:dyDescent="0.3">
      <c r="A65" t="s">
        <v>461</v>
      </c>
      <c r="B65"/>
      <c r="S65" s="3"/>
      <c r="T65"/>
      <c r="U65"/>
      <c r="V65" s="3"/>
      <c r="W65" s="2"/>
    </row>
    <row r="66" spans="1:26" x14ac:dyDescent="0.3">
      <c r="A66" t="s">
        <v>462</v>
      </c>
      <c r="B66"/>
      <c r="S66" s="3"/>
      <c r="T66"/>
      <c r="U66"/>
      <c r="V66" s="3"/>
      <c r="W66" s="2"/>
    </row>
    <row r="67" spans="1:26" x14ac:dyDescent="0.3">
      <c r="A67" t="s">
        <v>463</v>
      </c>
      <c r="B67"/>
      <c r="S67" s="3"/>
      <c r="T67"/>
      <c r="U67"/>
      <c r="V67" s="3"/>
      <c r="W67" s="2"/>
    </row>
    <row r="68" spans="1:26" x14ac:dyDescent="0.3">
      <c r="A68" t="s">
        <v>464</v>
      </c>
      <c r="B68"/>
      <c r="S68" s="3"/>
      <c r="T68"/>
      <c r="U68"/>
      <c r="V68" s="3"/>
      <c r="W68" s="2"/>
    </row>
    <row r="69" spans="1:26" x14ac:dyDescent="0.3">
      <c r="A69" t="s">
        <v>465</v>
      </c>
      <c r="B69"/>
      <c r="S69" s="3"/>
      <c r="T69"/>
      <c r="U69"/>
      <c r="V69" s="3"/>
      <c r="W69" s="2"/>
      <c r="Z69" s="8"/>
    </row>
    <row r="70" spans="1:26" x14ac:dyDescent="0.3">
      <c r="A70" t="s">
        <v>466</v>
      </c>
      <c r="B70"/>
      <c r="S70" s="3"/>
      <c r="T70"/>
      <c r="U70"/>
      <c r="V70" s="3"/>
      <c r="W70" s="2"/>
      <c r="Z70" s="8"/>
    </row>
    <row r="71" spans="1:26" x14ac:dyDescent="0.3">
      <c r="A71" t="s">
        <v>467</v>
      </c>
      <c r="B71"/>
      <c r="S71" s="3"/>
      <c r="T71"/>
      <c r="U71"/>
      <c r="V71" s="6"/>
      <c r="W71"/>
      <c r="Z71" s="8"/>
    </row>
    <row r="72" spans="1:26" x14ac:dyDescent="0.3">
      <c r="A72" t="s">
        <v>468</v>
      </c>
      <c r="B72"/>
      <c r="S72" s="3"/>
      <c r="T72"/>
      <c r="U72"/>
      <c r="V72"/>
      <c r="W72" s="2"/>
      <c r="Z72" s="8"/>
    </row>
    <row r="73" spans="1:26" x14ac:dyDescent="0.3">
      <c r="A73" t="s">
        <v>469</v>
      </c>
      <c r="B73"/>
      <c r="S73" s="3"/>
      <c r="T73"/>
      <c r="U73"/>
      <c r="V73" s="3"/>
      <c r="W73" s="2"/>
      <c r="Z73" s="8"/>
    </row>
    <row r="74" spans="1:26" x14ac:dyDescent="0.3">
      <c r="A74" t="s">
        <v>470</v>
      </c>
      <c r="B74"/>
      <c r="S74" s="3"/>
      <c r="T74"/>
      <c r="U74"/>
      <c r="V74" s="3"/>
      <c r="W74" s="2"/>
      <c r="Z74" s="8"/>
    </row>
    <row r="75" spans="1:26" x14ac:dyDescent="0.3">
      <c r="A75" t="s">
        <v>471</v>
      </c>
      <c r="B75"/>
      <c r="S75" s="3"/>
      <c r="T75"/>
      <c r="U75"/>
      <c r="V75" s="3"/>
      <c r="W75" s="2"/>
      <c r="Z75" s="8"/>
    </row>
    <row r="76" spans="1:26" x14ac:dyDescent="0.3">
      <c r="A76" t="s">
        <v>472</v>
      </c>
      <c r="B76"/>
      <c r="S76" s="3"/>
      <c r="T76"/>
      <c r="U76"/>
      <c r="V76" s="3"/>
      <c r="W76" s="2"/>
      <c r="Z76" s="8"/>
    </row>
    <row r="77" spans="1:26" x14ac:dyDescent="0.3">
      <c r="A77" t="s">
        <v>473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474</v>
      </c>
      <c r="B78"/>
      <c r="S78" s="3"/>
      <c r="T78"/>
      <c r="U78"/>
      <c r="V78" s="6"/>
      <c r="W78"/>
      <c r="Z78" s="8"/>
    </row>
    <row r="79" spans="1:26" x14ac:dyDescent="0.3">
      <c r="A79" t="s">
        <v>475</v>
      </c>
      <c r="B79"/>
      <c r="S79" s="3"/>
      <c r="T79"/>
      <c r="U79"/>
      <c r="V79" s="3"/>
      <c r="W79" s="2"/>
      <c r="Z79" s="8"/>
    </row>
    <row r="80" spans="1:26" x14ac:dyDescent="0.3">
      <c r="A80" t="s">
        <v>476</v>
      </c>
      <c r="B80"/>
      <c r="S80" s="3"/>
      <c r="T80"/>
      <c r="U80"/>
      <c r="V80" s="3"/>
      <c r="W80" s="2"/>
      <c r="Z80" s="8"/>
    </row>
    <row r="81" spans="1:26" x14ac:dyDescent="0.3">
      <c r="A81" t="s">
        <v>477</v>
      </c>
      <c r="B81"/>
      <c r="S81" s="3"/>
      <c r="T81"/>
      <c r="U81"/>
      <c r="V81" s="3"/>
      <c r="W81" s="2"/>
      <c r="Z81" s="8"/>
    </row>
    <row r="82" spans="1:26" x14ac:dyDescent="0.3">
      <c r="A82" t="s">
        <v>478</v>
      </c>
      <c r="B82"/>
      <c r="S82" s="3"/>
      <c r="T82"/>
      <c r="U82"/>
      <c r="V82" s="6"/>
      <c r="W82"/>
      <c r="Z82" s="8"/>
    </row>
    <row r="83" spans="1:26" x14ac:dyDescent="0.3">
      <c r="A83" t="s">
        <v>479</v>
      </c>
      <c r="B83"/>
      <c r="S83" s="3"/>
      <c r="V83" s="8"/>
      <c r="Z83" s="8"/>
    </row>
    <row r="84" spans="1:26" x14ac:dyDescent="0.3">
      <c r="A84" t="s">
        <v>480</v>
      </c>
      <c r="B84"/>
      <c r="S84" s="3"/>
      <c r="T84"/>
      <c r="U84"/>
      <c r="V84" s="3"/>
      <c r="W84" s="2"/>
      <c r="Z84" s="8"/>
    </row>
    <row r="85" spans="1:26" x14ac:dyDescent="0.3">
      <c r="A85" t="s">
        <v>481</v>
      </c>
      <c r="B85"/>
      <c r="S85" s="3"/>
      <c r="T85"/>
      <c r="U85"/>
      <c r="V85" s="3"/>
      <c r="W85" s="2"/>
      <c r="Z85" s="8"/>
    </row>
    <row r="86" spans="1:26" x14ac:dyDescent="0.3">
      <c r="A86" t="s">
        <v>482</v>
      </c>
      <c r="B86"/>
      <c r="S86" s="3"/>
      <c r="T86"/>
      <c r="U86"/>
      <c r="V86" s="6"/>
      <c r="W86"/>
      <c r="Z86" s="8"/>
    </row>
    <row r="87" spans="1:26" x14ac:dyDescent="0.3">
      <c r="A87" t="s">
        <v>483</v>
      </c>
      <c r="B87"/>
      <c r="S87" s="3"/>
      <c r="T87"/>
      <c r="U87"/>
      <c r="V87" s="3"/>
      <c r="W87" s="2"/>
      <c r="Z87" s="8"/>
    </row>
    <row r="88" spans="1:26" x14ac:dyDescent="0.3">
      <c r="A88" t="s">
        <v>484</v>
      </c>
      <c r="B88"/>
      <c r="S88" s="3"/>
      <c r="T88"/>
      <c r="U88"/>
      <c r="V88" s="3"/>
      <c r="W88" s="2"/>
      <c r="Z88" s="8"/>
    </row>
    <row r="89" spans="1:26" x14ac:dyDescent="0.3">
      <c r="A89" t="s">
        <v>485</v>
      </c>
      <c r="B89"/>
      <c r="S89" s="3"/>
      <c r="T89"/>
      <c r="U89"/>
      <c r="V89" s="6"/>
      <c r="W89"/>
      <c r="Z89" s="8"/>
    </row>
    <row r="90" spans="1:26" x14ac:dyDescent="0.3">
      <c r="A90" t="s">
        <v>486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487</v>
      </c>
      <c r="B91"/>
      <c r="S91" s="3"/>
      <c r="T91"/>
      <c r="U91"/>
      <c r="V91" s="3"/>
      <c r="W91" s="2"/>
      <c r="Z91" s="8"/>
    </row>
    <row r="92" spans="1:26" x14ac:dyDescent="0.3">
      <c r="A92" t="s">
        <v>488</v>
      </c>
      <c r="B92"/>
      <c r="S92" s="3"/>
      <c r="T92"/>
      <c r="U92"/>
      <c r="V92" s="3"/>
      <c r="W92" s="2"/>
      <c r="Z92" s="8"/>
    </row>
    <row r="93" spans="1:26" x14ac:dyDescent="0.3">
      <c r="A93" t="s">
        <v>489</v>
      </c>
      <c r="B93"/>
      <c r="S93" s="3"/>
      <c r="T93"/>
      <c r="U93"/>
      <c r="V93" s="3"/>
      <c r="W93" s="2"/>
      <c r="Z93" s="8"/>
    </row>
    <row r="94" spans="1:26" x14ac:dyDescent="0.3">
      <c r="A94" t="s">
        <v>490</v>
      </c>
      <c r="B94"/>
      <c r="S94" s="3"/>
      <c r="T94"/>
      <c r="U94"/>
      <c r="V94" s="3"/>
      <c r="W94" s="2"/>
      <c r="Z94" s="8"/>
    </row>
    <row r="95" spans="1:26" x14ac:dyDescent="0.3">
      <c r="A95" t="s">
        <v>491</v>
      </c>
      <c r="B95"/>
      <c r="S95" s="3"/>
      <c r="T95"/>
      <c r="U95"/>
      <c r="V95" s="3"/>
      <c r="W95" s="2"/>
      <c r="Z95" s="8"/>
    </row>
    <row r="96" spans="1:26" x14ac:dyDescent="0.3">
      <c r="A96" t="s">
        <v>492</v>
      </c>
      <c r="B96"/>
      <c r="S96" s="3"/>
      <c r="T96"/>
      <c r="U96"/>
      <c r="V96" s="3"/>
      <c r="W96" s="2"/>
      <c r="Z96" s="8"/>
    </row>
    <row r="97" spans="1:26" x14ac:dyDescent="0.3">
      <c r="A97" t="s">
        <v>493</v>
      </c>
      <c r="B97"/>
      <c r="S97" s="3"/>
      <c r="T97"/>
      <c r="U97"/>
      <c r="V97" s="3"/>
      <c r="W97" s="2"/>
      <c r="Z97" s="8"/>
    </row>
    <row r="98" spans="1:26" x14ac:dyDescent="0.3">
      <c r="A98" t="s">
        <v>494</v>
      </c>
      <c r="B98"/>
      <c r="S98" s="3"/>
      <c r="T98"/>
      <c r="U98"/>
      <c r="V98" s="6"/>
      <c r="W98"/>
      <c r="Z98" s="8"/>
    </row>
    <row r="99" spans="1:26" x14ac:dyDescent="0.3">
      <c r="A99" t="s">
        <v>495</v>
      </c>
      <c r="B99"/>
      <c r="S99" s="3"/>
      <c r="T99"/>
      <c r="U99"/>
      <c r="V99" s="3"/>
      <c r="W99" s="2"/>
      <c r="Z99" s="8"/>
    </row>
    <row r="100" spans="1:26" x14ac:dyDescent="0.3">
      <c r="A100" t="s">
        <v>496</v>
      </c>
      <c r="B100"/>
      <c r="S100" s="3"/>
      <c r="T100"/>
      <c r="U100"/>
      <c r="V100" s="3"/>
      <c r="W100" s="2"/>
    </row>
    <row r="101" spans="1:26" x14ac:dyDescent="0.3">
      <c r="A101" t="s">
        <v>497</v>
      </c>
      <c r="B101"/>
      <c r="S101" s="3"/>
      <c r="T101"/>
      <c r="U101"/>
      <c r="V101" s="3"/>
      <c r="W101" s="2"/>
    </row>
    <row r="102" spans="1:26" x14ac:dyDescent="0.3">
      <c r="A102" t="s">
        <v>498</v>
      </c>
      <c r="B102"/>
      <c r="S102" s="3"/>
      <c r="T102"/>
      <c r="U102"/>
      <c r="V102" s="3"/>
      <c r="W102" s="2"/>
    </row>
    <row r="103" spans="1:26" x14ac:dyDescent="0.3">
      <c r="A103" t="s">
        <v>499</v>
      </c>
      <c r="B103"/>
      <c r="S103" s="3"/>
      <c r="T103"/>
      <c r="U103"/>
      <c r="V103" s="3"/>
      <c r="W103" s="2"/>
    </row>
    <row r="104" spans="1:26" x14ac:dyDescent="0.3">
      <c r="A104" t="s">
        <v>500</v>
      </c>
      <c r="B104"/>
      <c r="S104" s="3"/>
      <c r="T104"/>
      <c r="U104"/>
      <c r="V104" s="6"/>
      <c r="W104"/>
    </row>
    <row r="105" spans="1:26" x14ac:dyDescent="0.3">
      <c r="A105" t="s">
        <v>501</v>
      </c>
      <c r="B105"/>
      <c r="S105" s="3"/>
      <c r="T105"/>
      <c r="U105"/>
      <c r="V105" s="3"/>
      <c r="W105" s="2"/>
    </row>
    <row r="106" spans="1:26" x14ac:dyDescent="0.3">
      <c r="A106" t="s">
        <v>502</v>
      </c>
      <c r="B106"/>
      <c r="S106" s="3"/>
      <c r="T106"/>
      <c r="U106"/>
      <c r="V106" s="3"/>
      <c r="W106" s="2"/>
    </row>
    <row r="107" spans="1:26" x14ac:dyDescent="0.3">
      <c r="A107" t="s">
        <v>503</v>
      </c>
      <c r="B107"/>
      <c r="S107" s="3"/>
      <c r="T107"/>
      <c r="U107"/>
      <c r="V107" s="3"/>
      <c r="W107" s="2"/>
    </row>
    <row r="108" spans="1:26" x14ac:dyDescent="0.3">
      <c r="A108" t="s">
        <v>504</v>
      </c>
      <c r="B108"/>
      <c r="S108" s="3"/>
      <c r="T108"/>
      <c r="U108"/>
      <c r="V108" s="3"/>
      <c r="W108" s="2"/>
    </row>
    <row r="109" spans="1:26" x14ac:dyDescent="0.3">
      <c r="A109" t="s">
        <v>505</v>
      </c>
      <c r="B109"/>
      <c r="S109" s="3"/>
      <c r="T109"/>
      <c r="U109"/>
      <c r="V109" s="3"/>
      <c r="W109" s="2"/>
    </row>
    <row r="110" spans="1:26" x14ac:dyDescent="0.3">
      <c r="A110" t="s">
        <v>506</v>
      </c>
      <c r="B110"/>
      <c r="S110" s="3"/>
      <c r="T110"/>
      <c r="U110"/>
      <c r="V110" s="3"/>
      <c r="W110" s="2"/>
    </row>
    <row r="111" spans="1:26" x14ac:dyDescent="0.3">
      <c r="A111" t="s">
        <v>507</v>
      </c>
      <c r="B111"/>
      <c r="S111" s="3"/>
      <c r="T111"/>
      <c r="U111"/>
      <c r="V111" s="6"/>
      <c r="W111"/>
    </row>
    <row r="112" spans="1:26" x14ac:dyDescent="0.3">
      <c r="A112" t="s">
        <v>508</v>
      </c>
      <c r="B112"/>
      <c r="S112" s="3"/>
      <c r="T112"/>
      <c r="U112"/>
      <c r="V112" s="3"/>
      <c r="W112" s="2"/>
    </row>
    <row r="113" spans="1:25" x14ac:dyDescent="0.3">
      <c r="A113" t="s">
        <v>509</v>
      </c>
      <c r="B113"/>
      <c r="S113" s="3"/>
      <c r="T113"/>
      <c r="U113"/>
      <c r="V113" s="3"/>
      <c r="W113" s="2"/>
    </row>
    <row r="114" spans="1:25" x14ac:dyDescent="0.3">
      <c r="A114" t="s">
        <v>510</v>
      </c>
      <c r="B114"/>
      <c r="S114" s="3"/>
      <c r="T114"/>
      <c r="U114"/>
      <c r="V114" s="3"/>
      <c r="W114" s="2"/>
    </row>
    <row r="115" spans="1:25" x14ac:dyDescent="0.3">
      <c r="A115" t="s">
        <v>511</v>
      </c>
      <c r="B115"/>
      <c r="S115" s="3"/>
      <c r="T115"/>
      <c r="U115"/>
      <c r="V115" s="3"/>
      <c r="W115" s="2"/>
    </row>
    <row r="116" spans="1:25" x14ac:dyDescent="0.3">
      <c r="A116" t="s">
        <v>512</v>
      </c>
      <c r="B116"/>
      <c r="S116" s="3"/>
      <c r="T116"/>
      <c r="U116"/>
      <c r="V116" s="3"/>
      <c r="W116" s="2"/>
    </row>
    <row r="117" spans="1:25" x14ac:dyDescent="0.3">
      <c r="A117" t="s">
        <v>513</v>
      </c>
      <c r="B117"/>
      <c r="S117" s="3"/>
      <c r="T117"/>
      <c r="U117"/>
      <c r="V117" s="3"/>
      <c r="W117" s="2"/>
    </row>
    <row r="118" spans="1:25" x14ac:dyDescent="0.3">
      <c r="A118" t="s">
        <v>514</v>
      </c>
      <c r="B118"/>
      <c r="S118" s="3"/>
      <c r="T118"/>
      <c r="U118"/>
      <c r="V118" s="6"/>
      <c r="W118"/>
    </row>
    <row r="119" spans="1:25" x14ac:dyDescent="0.3">
      <c r="A119" t="s">
        <v>515</v>
      </c>
      <c r="B119"/>
      <c r="S119" s="3"/>
      <c r="T119"/>
      <c r="U119"/>
      <c r="V119" s="6"/>
      <c r="W119"/>
    </row>
    <row r="120" spans="1:25" x14ac:dyDescent="0.3">
      <c r="A120" t="s">
        <v>516</v>
      </c>
      <c r="B120"/>
      <c r="S120" s="3"/>
      <c r="T120"/>
      <c r="U120"/>
      <c r="V120" s="3"/>
      <c r="W120" s="2"/>
    </row>
    <row r="121" spans="1:25" x14ac:dyDescent="0.3">
      <c r="A121" t="s">
        <v>517</v>
      </c>
      <c r="B121"/>
      <c r="S121" s="3"/>
      <c r="T121"/>
      <c r="U121"/>
      <c r="V121" s="3"/>
      <c r="W121" s="2"/>
    </row>
    <row r="122" spans="1:25" x14ac:dyDescent="0.3">
      <c r="A122" t="s">
        <v>518</v>
      </c>
      <c r="B122"/>
      <c r="S122" s="3"/>
      <c r="T122"/>
      <c r="U122"/>
      <c r="V122" s="3"/>
      <c r="W122" s="2"/>
    </row>
    <row r="123" spans="1:25" x14ac:dyDescent="0.3">
      <c r="A123" t="s">
        <v>519</v>
      </c>
      <c r="B123"/>
      <c r="S123" s="3"/>
      <c r="T123"/>
      <c r="U123"/>
      <c r="V123" s="3"/>
      <c r="W123" s="2"/>
    </row>
    <row r="124" spans="1:25" x14ac:dyDescent="0.3">
      <c r="A124" t="s">
        <v>520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521</v>
      </c>
      <c r="B125"/>
      <c r="S125" s="3"/>
      <c r="T125"/>
      <c r="U125"/>
      <c r="V125" s="3"/>
      <c r="W125" s="2"/>
    </row>
    <row r="126" spans="1:25" x14ac:dyDescent="0.3">
      <c r="A126" t="s">
        <v>522</v>
      </c>
      <c r="B126"/>
      <c r="S126" s="3"/>
      <c r="T126"/>
      <c r="U126"/>
      <c r="V126" s="6"/>
      <c r="W126"/>
    </row>
    <row r="127" spans="1:25" x14ac:dyDescent="0.3">
      <c r="A127" t="s">
        <v>523</v>
      </c>
      <c r="B127"/>
      <c r="S127" s="3"/>
      <c r="T127"/>
      <c r="U127"/>
      <c r="V127" s="3"/>
      <c r="W127" s="2"/>
    </row>
    <row r="128" spans="1:25" x14ac:dyDescent="0.3">
      <c r="A128" t="s">
        <v>524</v>
      </c>
      <c r="B128"/>
      <c r="S128" s="3"/>
      <c r="T128"/>
      <c r="U128"/>
      <c r="V128" s="3"/>
      <c r="W128" s="2"/>
    </row>
    <row r="129" spans="1:29" x14ac:dyDescent="0.3">
      <c r="A129" t="s">
        <v>525</v>
      </c>
      <c r="B129"/>
      <c r="S129" s="3"/>
      <c r="T129"/>
      <c r="U129"/>
      <c r="V129" s="6"/>
      <c r="W129"/>
    </row>
    <row r="130" spans="1:29" x14ac:dyDescent="0.3">
      <c r="A130" t="s">
        <v>527</v>
      </c>
      <c r="S130" s="3"/>
      <c r="T130"/>
      <c r="U130"/>
      <c r="V130" s="3"/>
      <c r="W130" s="2"/>
    </row>
    <row r="131" spans="1:29" x14ac:dyDescent="0.3">
      <c r="A131" t="s">
        <v>528</v>
      </c>
      <c r="S131" s="3"/>
      <c r="V131" s="8"/>
    </row>
    <row r="132" spans="1:29" x14ac:dyDescent="0.3">
      <c r="A132" t="s">
        <v>529</v>
      </c>
      <c r="S132" s="3"/>
      <c r="T132"/>
      <c r="U132"/>
      <c r="V132" s="3"/>
      <c r="W132" s="2"/>
    </row>
    <row r="133" spans="1:29" x14ac:dyDescent="0.3">
      <c r="A133" t="s">
        <v>530</v>
      </c>
      <c r="S133" s="3"/>
      <c r="T133"/>
      <c r="U133"/>
      <c r="V133" s="3"/>
      <c r="W133" s="2"/>
    </row>
    <row r="134" spans="1:29" x14ac:dyDescent="0.3">
      <c r="A134" t="s">
        <v>531</v>
      </c>
      <c r="S134" s="3"/>
      <c r="T134"/>
      <c r="U134"/>
      <c r="V134" s="3"/>
      <c r="W134" s="2"/>
      <c r="AC134" s="2"/>
    </row>
    <row r="135" spans="1:29" x14ac:dyDescent="0.3">
      <c r="A135" t="s">
        <v>532</v>
      </c>
      <c r="S135" s="3"/>
      <c r="T135"/>
      <c r="U135"/>
      <c r="V135" s="3"/>
      <c r="W135" s="2"/>
    </row>
    <row r="136" spans="1:29" x14ac:dyDescent="0.3">
      <c r="A136" t="s">
        <v>533</v>
      </c>
      <c r="S136" s="3"/>
      <c r="T136"/>
      <c r="U136"/>
      <c r="V136" s="3"/>
      <c r="W136" s="2"/>
    </row>
    <row r="137" spans="1:29" x14ac:dyDescent="0.3">
      <c r="A137" t="s">
        <v>534</v>
      </c>
      <c r="S137" s="3"/>
      <c r="T137"/>
      <c r="U137"/>
      <c r="V137" s="3"/>
      <c r="W137" s="2"/>
    </row>
    <row r="138" spans="1:29" x14ac:dyDescent="0.3">
      <c r="A138" t="s">
        <v>535</v>
      </c>
      <c r="S138" s="3"/>
      <c r="T138"/>
      <c r="U138"/>
      <c r="V138" s="6"/>
      <c r="W138"/>
    </row>
    <row r="139" spans="1:29" x14ac:dyDescent="0.3">
      <c r="A139" t="s">
        <v>536</v>
      </c>
      <c r="S139" s="3"/>
      <c r="T139"/>
      <c r="U139"/>
      <c r="V139" s="6"/>
      <c r="W139" s="2"/>
    </row>
    <row r="140" spans="1:29" x14ac:dyDescent="0.3">
      <c r="A140" t="s">
        <v>537</v>
      </c>
      <c r="S140" s="3"/>
      <c r="W140" s="2"/>
    </row>
    <row r="141" spans="1:29" x14ac:dyDescent="0.3">
      <c r="A141" t="s">
        <v>538</v>
      </c>
      <c r="S141" s="3"/>
      <c r="T141"/>
      <c r="U141"/>
      <c r="V141" s="3"/>
      <c r="W141" s="2"/>
    </row>
    <row r="142" spans="1:29" x14ac:dyDescent="0.3">
      <c r="A142" t="s">
        <v>539</v>
      </c>
      <c r="S142" s="3"/>
      <c r="T142"/>
      <c r="U142"/>
      <c r="V142" s="3"/>
      <c r="W142" s="2"/>
    </row>
    <row r="143" spans="1:29" x14ac:dyDescent="0.3">
      <c r="A143" t="s">
        <v>540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542</v>
      </c>
      <c r="S144" s="3"/>
      <c r="T144"/>
      <c r="U144"/>
      <c r="V144" s="3"/>
      <c r="W144" s="2"/>
      <c r="Z144" s="8"/>
    </row>
    <row r="145" spans="1:28" x14ac:dyDescent="0.3">
      <c r="A145" t="s">
        <v>543</v>
      </c>
      <c r="S145" s="3"/>
      <c r="T145"/>
      <c r="U145"/>
      <c r="V145" s="3"/>
      <c r="W145" s="2"/>
    </row>
    <row r="146" spans="1:28" x14ac:dyDescent="0.3">
      <c r="A146" t="s">
        <v>544</v>
      </c>
      <c r="S146" s="3"/>
      <c r="T146"/>
      <c r="U146"/>
      <c r="V146" s="3"/>
      <c r="W146" s="2"/>
    </row>
    <row r="147" spans="1:28" x14ac:dyDescent="0.3">
      <c r="A147" t="s">
        <v>545</v>
      </c>
      <c r="S147" s="3"/>
      <c r="T147"/>
      <c r="U147"/>
      <c r="V147" s="3"/>
      <c r="W147" s="2"/>
    </row>
    <row r="148" spans="1:28" x14ac:dyDescent="0.3">
      <c r="A148" t="s">
        <v>546</v>
      </c>
      <c r="S148" s="3"/>
      <c r="T148"/>
      <c r="U148"/>
      <c r="V148" s="6"/>
      <c r="W148"/>
    </row>
    <row r="149" spans="1:28" x14ac:dyDescent="0.3">
      <c r="A149" t="s">
        <v>550</v>
      </c>
      <c r="S149" s="3"/>
      <c r="T149"/>
      <c r="U149"/>
      <c r="V149" s="3"/>
      <c r="W149" s="2"/>
    </row>
    <row r="150" spans="1:28" x14ac:dyDescent="0.3">
      <c r="A150" t="s">
        <v>551</v>
      </c>
      <c r="S150" s="3"/>
      <c r="T150"/>
      <c r="U150"/>
      <c r="V150" s="3"/>
      <c r="W150" s="2"/>
    </row>
    <row r="151" spans="1:28" x14ac:dyDescent="0.3">
      <c r="A151" t="s">
        <v>552</v>
      </c>
      <c r="S151" s="3"/>
      <c r="T151"/>
      <c r="U151"/>
      <c r="V151" s="6"/>
      <c r="W151"/>
    </row>
    <row r="152" spans="1:28" x14ac:dyDescent="0.3">
      <c r="A152" t="s">
        <v>553</v>
      </c>
      <c r="S152" s="3"/>
      <c r="T152"/>
      <c r="U152"/>
      <c r="V152" s="6"/>
      <c r="W152"/>
    </row>
    <row r="153" spans="1:28" x14ac:dyDescent="0.3">
      <c r="A153" t="s">
        <v>554</v>
      </c>
      <c r="S153" s="3"/>
      <c r="T153"/>
      <c r="U153"/>
      <c r="V153" s="3"/>
      <c r="W153" s="2"/>
    </row>
    <row r="154" spans="1:28" x14ac:dyDescent="0.3">
      <c r="A154" t="s">
        <v>555</v>
      </c>
      <c r="S154" s="3"/>
      <c r="T154"/>
      <c r="U154"/>
      <c r="V154" s="6"/>
      <c r="W154"/>
    </row>
    <row r="155" spans="1:28" x14ac:dyDescent="0.3">
      <c r="A155" t="s">
        <v>557</v>
      </c>
      <c r="S155" s="3"/>
      <c r="T155"/>
      <c r="U155"/>
      <c r="V155" s="3"/>
      <c r="W155" s="2"/>
    </row>
    <row r="156" spans="1:28" x14ac:dyDescent="0.3">
      <c r="A156" t="s">
        <v>558</v>
      </c>
      <c r="S156" s="3"/>
      <c r="T156"/>
      <c r="U156"/>
      <c r="V156" s="3"/>
      <c r="W156" s="2"/>
    </row>
    <row r="157" spans="1:28" x14ac:dyDescent="0.3">
      <c r="A157" t="s">
        <v>559</v>
      </c>
      <c r="S157" s="3"/>
      <c r="T157"/>
      <c r="U157"/>
      <c r="V157" s="3"/>
      <c r="W157" s="2"/>
    </row>
    <row r="158" spans="1:28" x14ac:dyDescent="0.3">
      <c r="A158" t="s">
        <v>106</v>
      </c>
      <c r="S158" s="3"/>
      <c r="T158"/>
      <c r="U158"/>
      <c r="V158" s="6"/>
      <c r="W158"/>
    </row>
    <row r="159" spans="1:28" x14ac:dyDescent="0.3">
      <c r="A159" t="s">
        <v>186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113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105</v>
      </c>
      <c r="S161" s="3"/>
      <c r="T161"/>
      <c r="U161"/>
      <c r="V161" s="3"/>
      <c r="W161" s="2"/>
    </row>
    <row r="162" spans="1:30" x14ac:dyDescent="0.3">
      <c r="A162" t="s">
        <v>104</v>
      </c>
      <c r="S162" s="3"/>
      <c r="T162"/>
      <c r="U162"/>
      <c r="V162" s="3"/>
      <c r="W162" s="2"/>
    </row>
    <row r="163" spans="1:30" x14ac:dyDescent="0.3">
      <c r="A163" t="s">
        <v>179</v>
      </c>
      <c r="S163" s="3"/>
      <c r="V163" s="8"/>
    </row>
    <row r="164" spans="1:30" x14ac:dyDescent="0.3">
      <c r="A164" t="s">
        <v>176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103</v>
      </c>
      <c r="S165" s="3"/>
      <c r="T165"/>
      <c r="U165"/>
      <c r="V165" s="3"/>
      <c r="W165" s="2"/>
    </row>
    <row r="166" spans="1:30" x14ac:dyDescent="0.3">
      <c r="A166" t="s">
        <v>193</v>
      </c>
      <c r="S166" s="3"/>
      <c r="T166"/>
      <c r="U166"/>
      <c r="V166" s="3"/>
      <c r="W166" s="2"/>
      <c r="AB166"/>
    </row>
    <row r="167" spans="1:30" x14ac:dyDescent="0.3">
      <c r="A167" t="s">
        <v>190</v>
      </c>
      <c r="S167" s="3"/>
      <c r="V167" s="8"/>
      <c r="AC167"/>
      <c r="AD167"/>
    </row>
    <row r="168" spans="1:30" x14ac:dyDescent="0.3">
      <c r="A168" t="s">
        <v>218</v>
      </c>
      <c r="S168" s="3"/>
      <c r="T168"/>
      <c r="U168"/>
      <c r="V168" s="3"/>
      <c r="W168" s="2"/>
    </row>
    <row r="169" spans="1:30" x14ac:dyDescent="0.3">
      <c r="A169" t="s">
        <v>216</v>
      </c>
      <c r="S169" s="3"/>
      <c r="T169"/>
      <c r="U169"/>
      <c r="V169" s="3"/>
      <c r="W169" s="2"/>
    </row>
    <row r="170" spans="1:30" x14ac:dyDescent="0.3">
      <c r="A170" t="s">
        <v>213</v>
      </c>
      <c r="S170" s="3"/>
      <c r="T170"/>
      <c r="U170"/>
      <c r="V170" s="3"/>
      <c r="W170" s="2"/>
    </row>
    <row r="171" spans="1:30" x14ac:dyDescent="0.3">
      <c r="A171" t="s">
        <v>210</v>
      </c>
      <c r="S171" s="3"/>
      <c r="T171"/>
      <c r="U171"/>
      <c r="V171" s="3"/>
      <c r="W171" s="2"/>
    </row>
    <row r="172" spans="1:30" x14ac:dyDescent="0.3">
      <c r="A172" t="s">
        <v>207</v>
      </c>
      <c r="S172" s="3"/>
      <c r="T172"/>
      <c r="U172"/>
      <c r="V172" s="3"/>
      <c r="W172" s="2"/>
    </row>
    <row r="173" spans="1:30" x14ac:dyDescent="0.3">
      <c r="A173" t="s">
        <v>205</v>
      </c>
      <c r="S173" s="3"/>
      <c r="T173"/>
      <c r="U173"/>
      <c r="V173" s="3"/>
      <c r="W173" s="2"/>
    </row>
    <row r="174" spans="1:30" x14ac:dyDescent="0.3">
      <c r="A174" t="s">
        <v>202</v>
      </c>
      <c r="S174" s="3"/>
      <c r="T174"/>
      <c r="U174"/>
      <c r="V174" s="3"/>
      <c r="W174" s="2"/>
    </row>
    <row r="175" spans="1:30" x14ac:dyDescent="0.3">
      <c r="A175" t="s">
        <v>199</v>
      </c>
      <c r="S175" s="3"/>
      <c r="T175"/>
      <c r="U175"/>
      <c r="V175" s="3"/>
      <c r="W175" s="2"/>
    </row>
    <row r="176" spans="1:30" x14ac:dyDescent="0.3">
      <c r="A176" t="s">
        <v>197</v>
      </c>
      <c r="S176" s="3"/>
      <c r="T176"/>
      <c r="U176"/>
      <c r="V176" s="3"/>
      <c r="W176" s="2"/>
    </row>
    <row r="177" spans="1:25" x14ac:dyDescent="0.3">
      <c r="A177" t="s">
        <v>395</v>
      </c>
      <c r="S177" s="3"/>
      <c r="T177"/>
      <c r="U177"/>
      <c r="V177" s="6"/>
      <c r="W177"/>
    </row>
    <row r="178" spans="1:25" x14ac:dyDescent="0.3">
      <c r="A178" t="s">
        <v>392</v>
      </c>
      <c r="S178" s="3"/>
      <c r="T178"/>
      <c r="U178"/>
      <c r="V178" s="6"/>
      <c r="W178" s="2"/>
    </row>
    <row r="179" spans="1:25" x14ac:dyDescent="0.3">
      <c r="A179" t="s">
        <v>389</v>
      </c>
      <c r="S179" s="3"/>
      <c r="T179"/>
      <c r="U179"/>
      <c r="V179" s="3"/>
      <c r="W179" s="2"/>
    </row>
    <row r="180" spans="1:25" x14ac:dyDescent="0.3">
      <c r="A180" t="s">
        <v>387</v>
      </c>
      <c r="S180" s="3"/>
      <c r="T180"/>
      <c r="U180"/>
      <c r="V180" s="3"/>
      <c r="W180" s="2"/>
    </row>
    <row r="181" spans="1:25" x14ac:dyDescent="0.3">
      <c r="A181" t="s">
        <v>384</v>
      </c>
      <c r="S181" s="3"/>
      <c r="T181"/>
      <c r="U181"/>
      <c r="V181" s="3"/>
      <c r="W181" s="2"/>
    </row>
    <row r="182" spans="1:25" x14ac:dyDescent="0.3">
      <c r="A182" t="s">
        <v>381</v>
      </c>
      <c r="S182" s="3"/>
      <c r="T182"/>
      <c r="U182"/>
      <c r="V182" s="3"/>
      <c r="W182" s="2"/>
    </row>
    <row r="183" spans="1:25" x14ac:dyDescent="0.3">
      <c r="A183" t="s">
        <v>378</v>
      </c>
      <c r="S183" s="3"/>
      <c r="T183"/>
      <c r="U183"/>
      <c r="V183" s="6"/>
      <c r="W183"/>
    </row>
    <row r="184" spans="1:25" x14ac:dyDescent="0.3">
      <c r="A184" t="s">
        <v>375</v>
      </c>
      <c r="S184" s="3"/>
      <c r="T184"/>
      <c r="U184"/>
      <c r="V184" s="6"/>
      <c r="W184"/>
    </row>
    <row r="185" spans="1:25" x14ac:dyDescent="0.3">
      <c r="A185" t="s">
        <v>372</v>
      </c>
      <c r="S185" s="3"/>
      <c r="V185" s="8"/>
    </row>
    <row r="186" spans="1:25" x14ac:dyDescent="0.3">
      <c r="A186" t="s">
        <v>369</v>
      </c>
      <c r="T186"/>
      <c r="U186"/>
      <c r="V186" s="3"/>
      <c r="W186" s="2"/>
    </row>
    <row r="187" spans="1:25" x14ac:dyDescent="0.3">
      <c r="A187" t="s">
        <v>366</v>
      </c>
      <c r="T187"/>
      <c r="U187"/>
      <c r="V187" s="3"/>
      <c r="W187" s="2"/>
    </row>
    <row r="188" spans="1:25" x14ac:dyDescent="0.3">
      <c r="A188" t="s">
        <v>283</v>
      </c>
      <c r="T188"/>
      <c r="U188"/>
      <c r="V188" s="3"/>
      <c r="W188" s="2"/>
    </row>
    <row r="189" spans="1:25" x14ac:dyDescent="0.3">
      <c r="A189" t="s">
        <v>363</v>
      </c>
      <c r="T189"/>
      <c r="U189"/>
      <c r="V189" s="3"/>
      <c r="W189" s="2"/>
      <c r="X189" s="3"/>
      <c r="Y189" s="2"/>
    </row>
    <row r="190" spans="1:25" x14ac:dyDescent="0.3">
      <c r="A190" t="s">
        <v>103</v>
      </c>
      <c r="T190"/>
      <c r="U190"/>
      <c r="V190" s="6"/>
      <c r="W190"/>
    </row>
    <row r="191" spans="1:25" x14ac:dyDescent="0.3">
      <c r="A191" t="s">
        <v>358</v>
      </c>
      <c r="T191"/>
      <c r="U191"/>
      <c r="V191" s="6"/>
      <c r="W191"/>
    </row>
    <row r="192" spans="1:25" x14ac:dyDescent="0.3">
      <c r="A192" t="s">
        <v>355</v>
      </c>
      <c r="T192"/>
      <c r="U192"/>
      <c r="V192" s="6"/>
      <c r="W192"/>
    </row>
    <row r="193" spans="1:26" x14ac:dyDescent="0.3">
      <c r="A193" t="s">
        <v>352</v>
      </c>
      <c r="T193"/>
      <c r="U193"/>
      <c r="V193" s="6"/>
      <c r="W193"/>
    </row>
    <row r="194" spans="1:26" x14ac:dyDescent="0.3">
      <c r="A194" t="s">
        <v>349</v>
      </c>
      <c r="T194"/>
      <c r="U194"/>
      <c r="V194" s="3"/>
      <c r="W194" s="2"/>
    </row>
    <row r="195" spans="1:26" x14ac:dyDescent="0.3">
      <c r="A195" t="s">
        <v>346</v>
      </c>
      <c r="T195"/>
      <c r="U195"/>
      <c r="V195" s="6"/>
      <c r="W195"/>
    </row>
    <row r="196" spans="1:26" x14ac:dyDescent="0.3">
      <c r="A196" t="s">
        <v>343</v>
      </c>
      <c r="T196"/>
      <c r="U196"/>
      <c r="V196" s="3"/>
      <c r="W196" s="2"/>
    </row>
    <row r="197" spans="1:26" x14ac:dyDescent="0.3">
      <c r="A197" t="s">
        <v>340</v>
      </c>
      <c r="T197"/>
      <c r="U197"/>
      <c r="V197" s="3"/>
      <c r="W197" s="2"/>
    </row>
    <row r="198" spans="1:26" x14ac:dyDescent="0.3">
      <c r="A198" t="s">
        <v>337</v>
      </c>
      <c r="T198"/>
      <c r="U198"/>
      <c r="V198" s="3"/>
      <c r="W198" s="2"/>
      <c r="X198" s="3"/>
      <c r="Y198" s="2"/>
    </row>
    <row r="199" spans="1:26" x14ac:dyDescent="0.3">
      <c r="A199" t="s">
        <v>334</v>
      </c>
      <c r="T199"/>
      <c r="U199"/>
      <c r="V199" s="3"/>
      <c r="W199" s="2"/>
    </row>
    <row r="200" spans="1:26" x14ac:dyDescent="0.3">
      <c r="A200" t="s">
        <v>331</v>
      </c>
      <c r="T200" s="3"/>
      <c r="U200"/>
      <c r="V200" s="3"/>
      <c r="W200" s="2"/>
    </row>
    <row r="201" spans="1:26" x14ac:dyDescent="0.3">
      <c r="A201" t="s">
        <v>328</v>
      </c>
      <c r="T201"/>
      <c r="U201"/>
      <c r="V201" s="3"/>
      <c r="W201" s="2"/>
    </row>
    <row r="202" spans="1:26" x14ac:dyDescent="0.3">
      <c r="A202" t="s">
        <v>326</v>
      </c>
      <c r="T202"/>
      <c r="U202"/>
      <c r="V202" s="3"/>
      <c r="W202" s="2"/>
    </row>
    <row r="203" spans="1:26" x14ac:dyDescent="0.3">
      <c r="A203" t="s">
        <v>323</v>
      </c>
      <c r="T203"/>
      <c r="U203"/>
      <c r="W203" s="2"/>
    </row>
    <row r="204" spans="1:26" x14ac:dyDescent="0.3">
      <c r="A204" t="s">
        <v>320</v>
      </c>
      <c r="T204"/>
      <c r="U204"/>
      <c r="V204" s="3"/>
      <c r="W204" s="2"/>
      <c r="Z204" s="8"/>
    </row>
    <row r="205" spans="1:26" x14ac:dyDescent="0.3">
      <c r="A205" t="s">
        <v>317</v>
      </c>
      <c r="T205"/>
      <c r="U205"/>
      <c r="V205" s="6"/>
      <c r="W205"/>
    </row>
    <row r="206" spans="1:26" x14ac:dyDescent="0.3">
      <c r="A206" t="s">
        <v>314</v>
      </c>
      <c r="T206"/>
      <c r="U206"/>
      <c r="V206" s="6"/>
      <c r="W206"/>
    </row>
    <row r="207" spans="1:26" x14ac:dyDescent="0.3">
      <c r="A207" t="s">
        <v>311</v>
      </c>
      <c r="T207"/>
      <c r="U207"/>
      <c r="V207" s="3"/>
      <c r="W207" s="2"/>
    </row>
    <row r="208" spans="1:26" x14ac:dyDescent="0.3">
      <c r="A208" t="s">
        <v>308</v>
      </c>
      <c r="T208"/>
      <c r="U208"/>
      <c r="V208" s="3"/>
      <c r="W208" s="2"/>
    </row>
    <row r="209" spans="1:25" x14ac:dyDescent="0.3">
      <c r="A209" t="s">
        <v>305</v>
      </c>
      <c r="T209"/>
      <c r="U209"/>
      <c r="V209" s="3"/>
      <c r="W209" s="2"/>
    </row>
    <row r="210" spans="1:25" x14ac:dyDescent="0.3">
      <c r="A210" t="s">
        <v>303</v>
      </c>
      <c r="T210"/>
      <c r="U210"/>
      <c r="V210" s="6"/>
      <c r="W210"/>
    </row>
    <row r="211" spans="1:25" x14ac:dyDescent="0.3">
      <c r="A211" t="s">
        <v>300</v>
      </c>
      <c r="T211"/>
      <c r="U211"/>
      <c r="V211" s="3"/>
      <c r="W211" s="2"/>
    </row>
    <row r="212" spans="1:25" x14ac:dyDescent="0.3">
      <c r="A212" t="s">
        <v>207</v>
      </c>
      <c r="T212"/>
      <c r="U212"/>
      <c r="V212" s="3"/>
      <c r="W212" s="2"/>
    </row>
    <row r="213" spans="1:25" x14ac:dyDescent="0.3">
      <c r="A213" t="s">
        <v>295</v>
      </c>
      <c r="T213"/>
      <c r="U213"/>
      <c r="V213" s="3"/>
      <c r="W213" s="2"/>
    </row>
    <row r="214" spans="1:25" x14ac:dyDescent="0.3">
      <c r="A214" t="s">
        <v>292</v>
      </c>
      <c r="T214"/>
      <c r="U214"/>
      <c r="V214" s="6"/>
      <c r="W214"/>
      <c r="X214" s="6"/>
      <c r="Y214"/>
    </row>
    <row r="215" spans="1:25" x14ac:dyDescent="0.3">
      <c r="A215" t="s">
        <v>289</v>
      </c>
      <c r="T215"/>
      <c r="U215"/>
      <c r="V215" s="3"/>
      <c r="W215" s="2"/>
    </row>
    <row r="216" spans="1:25" x14ac:dyDescent="0.3">
      <c r="A216" t="s">
        <v>286</v>
      </c>
      <c r="T216"/>
      <c r="U216"/>
      <c r="V216" s="3"/>
      <c r="W216" s="2"/>
    </row>
    <row r="217" spans="1:25" x14ac:dyDescent="0.3">
      <c r="A217" t="s">
        <v>283</v>
      </c>
    </row>
    <row r="218" spans="1:25" x14ac:dyDescent="0.3">
      <c r="A218" t="s">
        <v>279</v>
      </c>
    </row>
    <row r="219" spans="1:25" x14ac:dyDescent="0.3">
      <c r="A219" t="s">
        <v>276</v>
      </c>
      <c r="R219" s="5" t="s">
        <v>110</v>
      </c>
      <c r="S219" s="5">
        <f>COUNTIF(Q:Q,"Not Paid")</f>
        <v>0</v>
      </c>
    </row>
    <row r="220" spans="1:25" x14ac:dyDescent="0.3">
      <c r="A220" t="s">
        <v>273</v>
      </c>
      <c r="R220" s="5" t="s">
        <v>111</v>
      </c>
      <c r="S220" s="5">
        <f>COUNTIF(P:P,"Member")</f>
        <v>0</v>
      </c>
    </row>
    <row r="221" spans="1:25" x14ac:dyDescent="0.3">
      <c r="R221" s="5" t="s">
        <v>48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102</v>
      </c>
      <c r="U222" t="s">
        <v>101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55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H2" s="5" t="s">
        <v>21</v>
      </c>
      <c r="I2" s="5" t="s">
        <v>22</v>
      </c>
      <c r="K2" s="5" t="s">
        <v>23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94</v>
      </c>
      <c r="C3" s="5" t="s">
        <v>95</v>
      </c>
      <c r="D3" s="5" t="s">
        <v>96</v>
      </c>
      <c r="E3" s="5" t="s">
        <v>97</v>
      </c>
      <c r="F3" s="5" t="s">
        <v>20</v>
      </c>
      <c r="H3" s="5" t="s">
        <v>98</v>
      </c>
      <c r="I3" s="5" t="s">
        <v>99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54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33</v>
      </c>
      <c r="G4" s="5" t="s">
        <v>24</v>
      </c>
      <c r="H4" s="5" t="s">
        <v>60</v>
      </c>
      <c r="I4" s="5" t="s">
        <v>61</v>
      </c>
      <c r="L4" s="5" t="s">
        <v>62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16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5" t="s">
        <v>31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54</v>
      </c>
      <c r="B6" s="5" t="s">
        <v>37</v>
      </c>
      <c r="C6" s="5" t="s">
        <v>69</v>
      </c>
      <c r="D6" s="5" t="s">
        <v>70</v>
      </c>
      <c r="E6" s="5" t="s">
        <v>64</v>
      </c>
      <c r="F6" s="5" t="s">
        <v>36</v>
      </c>
      <c r="H6" s="5" t="s">
        <v>71</v>
      </c>
      <c r="I6" s="5" t="s">
        <v>72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54</v>
      </c>
      <c r="B7" s="5" t="s">
        <v>73</v>
      </c>
      <c r="C7" s="5" t="s">
        <v>38</v>
      </c>
      <c r="D7" s="5" t="s">
        <v>74</v>
      </c>
      <c r="E7" s="5" t="s">
        <v>49</v>
      </c>
      <c r="F7" s="5" t="s">
        <v>29</v>
      </c>
      <c r="H7" s="5" t="s">
        <v>75</v>
      </c>
      <c r="K7" s="5" t="s">
        <v>76</v>
      </c>
      <c r="M7" s="5" t="s">
        <v>32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16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24</v>
      </c>
      <c r="H8" s="5" t="s">
        <v>43</v>
      </c>
      <c r="I8" s="5" t="s">
        <v>44</v>
      </c>
      <c r="L8" s="5" t="s">
        <v>45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54</v>
      </c>
      <c r="B9" s="5" t="s">
        <v>78</v>
      </c>
      <c r="C9" s="5" t="s">
        <v>46</v>
      </c>
      <c r="D9" s="5" t="s">
        <v>79</v>
      </c>
      <c r="E9" s="5" t="s">
        <v>42</v>
      </c>
      <c r="F9" s="5" t="s">
        <v>24</v>
      </c>
      <c r="H9" s="5" t="s">
        <v>80</v>
      </c>
      <c r="I9" s="5" t="s">
        <v>81</v>
      </c>
      <c r="K9" s="5" t="s">
        <v>82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54</v>
      </c>
      <c r="B10" s="5" t="s">
        <v>65</v>
      </c>
      <c r="C10" s="5" t="s">
        <v>83</v>
      </c>
      <c r="D10" s="5" t="s">
        <v>84</v>
      </c>
      <c r="E10" s="5" t="s">
        <v>64</v>
      </c>
      <c r="H10" s="5" t="s">
        <v>85</v>
      </c>
      <c r="I10" s="5" t="s">
        <v>86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54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29</v>
      </c>
      <c r="H11" s="5" t="s">
        <v>92</v>
      </c>
      <c r="I11" s="5" t="s">
        <v>93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2.90625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572</v>
      </c>
      <c r="B3" t="s">
        <v>575</v>
      </c>
      <c r="C3" t="s">
        <v>576</v>
      </c>
    </row>
    <row r="4" spans="1:3" x14ac:dyDescent="0.25">
      <c r="A4" s="34" t="s">
        <v>571</v>
      </c>
      <c r="B4">
        <v>2543.66</v>
      </c>
    </row>
    <row r="5" spans="1:3" x14ac:dyDescent="0.25">
      <c r="A5" s="34" t="s">
        <v>570</v>
      </c>
      <c r="B5">
        <v>2091.42</v>
      </c>
    </row>
    <row r="6" spans="1:3" x14ac:dyDescent="0.25">
      <c r="A6" s="34" t="s">
        <v>116</v>
      </c>
      <c r="B6">
        <v>0.98</v>
      </c>
    </row>
    <row r="7" spans="1:3" x14ac:dyDescent="0.25">
      <c r="A7" s="34" t="s">
        <v>569</v>
      </c>
      <c r="B7">
        <v>7376.8700000000008</v>
      </c>
    </row>
    <row r="8" spans="1:3" x14ac:dyDescent="0.25">
      <c r="A8" s="34" t="s">
        <v>574</v>
      </c>
      <c r="C8">
        <v>324.02</v>
      </c>
    </row>
    <row r="9" spans="1:3" x14ac:dyDescent="0.25">
      <c r="A9" s="34" t="s">
        <v>573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2"/>
  <sheetViews>
    <sheetView workbookViewId="0">
      <selection activeCell="A13" sqref="A13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7" x14ac:dyDescent="0.25">
      <c r="A1" t="s">
        <v>112</v>
      </c>
      <c r="B1" t="s">
        <v>194</v>
      </c>
      <c r="C1" t="s">
        <v>107</v>
      </c>
      <c r="D1" t="s">
        <v>923</v>
      </c>
      <c r="E1" t="s">
        <v>924</v>
      </c>
      <c r="F1" t="s">
        <v>11</v>
      </c>
      <c r="G1" t="s">
        <v>824</v>
      </c>
    </row>
    <row r="2" spans="1:7" x14ac:dyDescent="0.25">
      <c r="F2" s="35">
        <v>16329.34</v>
      </c>
    </row>
    <row r="3" spans="1:7" x14ac:dyDescent="0.25">
      <c r="A3" s="31">
        <v>45308</v>
      </c>
      <c r="B3" t="s">
        <v>396</v>
      </c>
      <c r="C3" t="s">
        <v>600</v>
      </c>
      <c r="E3">
        <v>29.47</v>
      </c>
      <c r="F3" s="35">
        <f>F2+E3-D3</f>
        <v>16358.81</v>
      </c>
      <c r="G3" t="s">
        <v>151</v>
      </c>
    </row>
    <row r="4" spans="1:7" x14ac:dyDescent="0.25">
      <c r="A4" s="31">
        <v>45339</v>
      </c>
      <c r="B4" t="s">
        <v>396</v>
      </c>
      <c r="C4" t="s">
        <v>601</v>
      </c>
      <c r="E4">
        <v>26.91</v>
      </c>
      <c r="F4" s="35">
        <f t="shared" ref="F4:F12" si="0">F3+E4-D4</f>
        <v>16385.72</v>
      </c>
      <c r="G4" t="s">
        <v>151</v>
      </c>
    </row>
    <row r="5" spans="1:7" x14ac:dyDescent="0.25">
      <c r="A5" s="31">
        <v>45368</v>
      </c>
      <c r="B5" t="s">
        <v>396</v>
      </c>
      <c r="C5" t="s">
        <v>602</v>
      </c>
      <c r="E5">
        <v>25.26</v>
      </c>
      <c r="F5" s="35">
        <f t="shared" si="0"/>
        <v>16410.98</v>
      </c>
      <c r="G5" t="s">
        <v>151</v>
      </c>
    </row>
    <row r="6" spans="1:7" x14ac:dyDescent="0.25">
      <c r="A6" s="31">
        <v>45399</v>
      </c>
      <c r="B6" t="s">
        <v>396</v>
      </c>
      <c r="C6" t="s">
        <v>603</v>
      </c>
      <c r="E6">
        <v>27.04</v>
      </c>
      <c r="F6" s="35">
        <f t="shared" si="0"/>
        <v>16438.02</v>
      </c>
      <c r="G6" t="s">
        <v>151</v>
      </c>
    </row>
    <row r="7" spans="1:7" x14ac:dyDescent="0.25">
      <c r="A7" s="31">
        <v>45429</v>
      </c>
      <c r="B7" t="s">
        <v>396</v>
      </c>
      <c r="C7" t="s">
        <v>604</v>
      </c>
      <c r="E7">
        <v>26.21</v>
      </c>
      <c r="F7" s="35">
        <f t="shared" si="0"/>
        <v>16464.23</v>
      </c>
      <c r="G7" t="s">
        <v>151</v>
      </c>
    </row>
    <row r="8" spans="1:7" x14ac:dyDescent="0.25">
      <c r="A8" s="31">
        <v>45460</v>
      </c>
      <c r="B8" t="s">
        <v>825</v>
      </c>
      <c r="C8" t="s">
        <v>826</v>
      </c>
      <c r="E8">
        <v>27.13</v>
      </c>
      <c r="F8" s="35">
        <f t="shared" si="0"/>
        <v>16491.36</v>
      </c>
      <c r="G8" t="s">
        <v>151</v>
      </c>
    </row>
    <row r="9" spans="1:7" x14ac:dyDescent="0.25">
      <c r="A9" s="31">
        <v>45490</v>
      </c>
      <c r="B9" t="s">
        <v>825</v>
      </c>
      <c r="C9" t="s">
        <v>859</v>
      </c>
      <c r="E9">
        <v>26.3</v>
      </c>
      <c r="F9" s="35">
        <f t="shared" si="0"/>
        <v>16517.66</v>
      </c>
      <c r="G9" t="s">
        <v>151</v>
      </c>
    </row>
    <row r="10" spans="1:7" x14ac:dyDescent="0.25">
      <c r="A10" s="31">
        <v>45521</v>
      </c>
      <c r="B10" t="s">
        <v>825</v>
      </c>
      <c r="C10" t="s">
        <v>860</v>
      </c>
      <c r="E10">
        <v>27.22</v>
      </c>
      <c r="F10" s="35">
        <f t="shared" si="0"/>
        <v>16544.88</v>
      </c>
      <c r="G10" t="s">
        <v>151</v>
      </c>
    </row>
    <row r="11" spans="1:7" x14ac:dyDescent="0.25">
      <c r="A11" s="31">
        <v>45552</v>
      </c>
      <c r="B11" t="s">
        <v>825</v>
      </c>
      <c r="C11" t="s">
        <v>2210</v>
      </c>
      <c r="E11">
        <v>27.26</v>
      </c>
      <c r="F11" s="35">
        <f t="shared" si="0"/>
        <v>16572.14</v>
      </c>
      <c r="G11" t="s">
        <v>151</v>
      </c>
    </row>
    <row r="12" spans="1:7" x14ac:dyDescent="0.25">
      <c r="A12" s="31">
        <v>45560</v>
      </c>
      <c r="B12" t="s">
        <v>2208</v>
      </c>
      <c r="C12" t="s">
        <v>2211</v>
      </c>
      <c r="E12">
        <v>6000</v>
      </c>
      <c r="F12" s="35">
        <f t="shared" si="0"/>
        <v>22572.14</v>
      </c>
      <c r="G12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8"/>
  <sheetViews>
    <sheetView tabSelected="1" topLeftCell="A4" workbookViewId="0">
      <selection activeCell="C19" sqref="C19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4" width="23.6328125" bestFit="1" customWidth="1"/>
    <col min="5" max="5" width="13" bestFit="1" customWidth="1"/>
    <col min="6" max="6" width="13.7265625" bestFit="1" customWidth="1"/>
    <col min="7" max="7" width="18" bestFit="1" customWidth="1"/>
    <col min="8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7" x14ac:dyDescent="0.25">
      <c r="A3" s="33" t="s">
        <v>572</v>
      </c>
      <c r="B3" t="s">
        <v>925</v>
      </c>
      <c r="C3" t="s">
        <v>926</v>
      </c>
    </row>
    <row r="4" spans="1:7" x14ac:dyDescent="0.25">
      <c r="A4" s="34" t="s">
        <v>6</v>
      </c>
      <c r="B4" s="40"/>
      <c r="C4" s="40">
        <v>495.98</v>
      </c>
      <c r="E4" s="33" t="s">
        <v>572</v>
      </c>
      <c r="F4" t="s">
        <v>925</v>
      </c>
      <c r="G4" t="s">
        <v>926</v>
      </c>
    </row>
    <row r="5" spans="1:7" x14ac:dyDescent="0.25">
      <c r="A5" s="34" t="s">
        <v>812</v>
      </c>
      <c r="B5" s="40">
        <v>100</v>
      </c>
      <c r="C5" s="40"/>
      <c r="E5" s="34" t="s">
        <v>869</v>
      </c>
      <c r="F5" s="40">
        <v>6507.65</v>
      </c>
      <c r="G5" s="40">
        <v>6719.18</v>
      </c>
    </row>
    <row r="6" spans="1:7" x14ac:dyDescent="0.25">
      <c r="A6" s="34" t="s">
        <v>10</v>
      </c>
      <c r="B6" s="40"/>
      <c r="C6" s="40">
        <v>800</v>
      </c>
      <c r="E6" s="34" t="s">
        <v>870</v>
      </c>
      <c r="F6" s="40">
        <v>16988.68</v>
      </c>
      <c r="G6" s="40">
        <v>4399.12</v>
      </c>
    </row>
    <row r="7" spans="1:7" x14ac:dyDescent="0.25">
      <c r="A7" s="34" t="s">
        <v>8</v>
      </c>
      <c r="B7" s="40"/>
      <c r="C7" s="40">
        <v>916.6</v>
      </c>
      <c r="E7" s="34" t="s">
        <v>574</v>
      </c>
      <c r="F7" s="40">
        <v>7479.1100000000006</v>
      </c>
      <c r="G7" s="40">
        <v>11467.09</v>
      </c>
    </row>
    <row r="8" spans="1:7" x14ac:dyDescent="0.25">
      <c r="A8" s="34" t="s">
        <v>5</v>
      </c>
      <c r="B8" s="40"/>
      <c r="C8" s="40">
        <v>361</v>
      </c>
      <c r="E8" s="34" t="s">
        <v>573</v>
      </c>
      <c r="F8" s="40">
        <v>30975.440000000002</v>
      </c>
      <c r="G8" s="40">
        <v>22585.39</v>
      </c>
    </row>
    <row r="9" spans="1:7" x14ac:dyDescent="0.25">
      <c r="A9" s="34" t="s">
        <v>808</v>
      </c>
      <c r="B9" s="40">
        <v>12488.289999999999</v>
      </c>
      <c r="C9" s="40"/>
    </row>
    <row r="10" spans="1:7" x14ac:dyDescent="0.25">
      <c r="A10" s="34" t="s">
        <v>809</v>
      </c>
      <c r="B10" s="40"/>
      <c r="C10" s="40">
        <v>6138.75</v>
      </c>
    </row>
    <row r="11" spans="1:7" x14ac:dyDescent="0.25">
      <c r="A11" s="34" t="s">
        <v>0</v>
      </c>
      <c r="B11" s="40">
        <v>7477.1500000000015</v>
      </c>
      <c r="C11" s="40"/>
    </row>
    <row r="12" spans="1:7" x14ac:dyDescent="0.25">
      <c r="A12" s="34" t="s">
        <v>7</v>
      </c>
      <c r="B12" s="40"/>
      <c r="C12" s="40">
        <v>481.52</v>
      </c>
    </row>
    <row r="13" spans="1:7" x14ac:dyDescent="0.25">
      <c r="A13" s="34" t="s">
        <v>810</v>
      </c>
      <c r="B13" s="40"/>
      <c r="C13" s="40">
        <v>1100</v>
      </c>
    </row>
    <row r="14" spans="1:7" x14ac:dyDescent="0.25">
      <c r="A14" s="34" t="s">
        <v>574</v>
      </c>
      <c r="B14" s="40"/>
      <c r="C14" s="40"/>
    </row>
    <row r="15" spans="1:7" x14ac:dyDescent="0.25">
      <c r="A15" s="34" t="s">
        <v>1</v>
      </c>
      <c r="B15" s="40">
        <v>10612.48</v>
      </c>
      <c r="C15" s="40"/>
    </row>
    <row r="16" spans="1:7" x14ac:dyDescent="0.25">
      <c r="A16" s="34" t="s">
        <v>137</v>
      </c>
      <c r="B16" s="40"/>
      <c r="C16" s="40">
        <v>773</v>
      </c>
    </row>
    <row r="17" spans="1:3" x14ac:dyDescent="0.25">
      <c r="A17" s="34" t="s">
        <v>864</v>
      </c>
      <c r="B17" s="40"/>
      <c r="C17" s="40">
        <v>1500</v>
      </c>
    </row>
    <row r="18" spans="1:3" x14ac:dyDescent="0.25">
      <c r="A18" s="34" t="s">
        <v>861</v>
      </c>
      <c r="B18" s="40"/>
      <c r="C18" s="40">
        <v>156.19999999999999</v>
      </c>
    </row>
    <row r="19" spans="1:3" x14ac:dyDescent="0.25">
      <c r="A19" s="34" t="s">
        <v>862</v>
      </c>
      <c r="B19" s="40"/>
      <c r="C19" s="40">
        <v>137.44999999999999</v>
      </c>
    </row>
    <row r="20" spans="1:3" x14ac:dyDescent="0.25">
      <c r="A20" s="34" t="s">
        <v>858</v>
      </c>
      <c r="B20" s="40"/>
      <c r="C20" s="40">
        <v>614.34</v>
      </c>
    </row>
    <row r="21" spans="1:3" x14ac:dyDescent="0.25">
      <c r="A21" s="34" t="s">
        <v>863</v>
      </c>
      <c r="B21" s="40"/>
      <c r="C21" s="40">
        <v>1261.68</v>
      </c>
    </row>
    <row r="22" spans="1:3" x14ac:dyDescent="0.25">
      <c r="A22" s="34" t="s">
        <v>929</v>
      </c>
      <c r="B22" s="40">
        <v>1.96</v>
      </c>
      <c r="C22" s="40"/>
    </row>
    <row r="23" spans="1:3" x14ac:dyDescent="0.25">
      <c r="A23" s="34" t="s">
        <v>811</v>
      </c>
      <c r="B23" s="40"/>
      <c r="C23" s="40">
        <v>343.87</v>
      </c>
    </row>
    <row r="24" spans="1:3" x14ac:dyDescent="0.25">
      <c r="A24" s="34" t="s">
        <v>2212</v>
      </c>
      <c r="B24" s="40"/>
      <c r="C24" s="40">
        <v>1500</v>
      </c>
    </row>
    <row r="25" spans="1:3" x14ac:dyDescent="0.25">
      <c r="A25" s="34" t="s">
        <v>930</v>
      </c>
      <c r="B25" s="40"/>
      <c r="C25" s="40">
        <v>5</v>
      </c>
    </row>
    <row r="26" spans="1:3" x14ac:dyDescent="0.25">
      <c r="A26" s="34" t="s">
        <v>2207</v>
      </c>
      <c r="B26" s="40">
        <v>295.56</v>
      </c>
      <c r="C26" s="40"/>
    </row>
    <row r="27" spans="1:3" x14ac:dyDescent="0.25">
      <c r="A27" s="34" t="s">
        <v>9</v>
      </c>
      <c r="B27" s="40"/>
      <c r="C27" s="40">
        <v>6000</v>
      </c>
    </row>
    <row r="28" spans="1:3" x14ac:dyDescent="0.25">
      <c r="A28" s="34" t="s">
        <v>573</v>
      </c>
      <c r="B28" s="40">
        <v>30975.440000000002</v>
      </c>
      <c r="C28" s="40">
        <v>22585.390000000003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2024-10-10T14:15:46Z</dcterms:modified>
</cp:coreProperties>
</file>