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761EEB39-B3E2-4E9C-9258-1F7F4B3EAC5E}" xr6:coauthVersionLast="47" xr6:coauthVersionMax="47" xr10:uidLastSave="{00000000-0000-0000-0000-000000000000}"/>
  <bookViews>
    <workbookView xWindow="-110" yWindow="-110" windowWidth="19420" windowHeight="11020" firstSheet="8" activeTab="1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E16" i="4" s="1"/>
  <c r="D15" i="4"/>
  <c r="E15" i="4" s="1"/>
  <c r="D14" i="4"/>
  <c r="E14" i="4"/>
  <c r="F275" i="10"/>
  <c r="F272" i="10"/>
  <c r="F273" i="10" s="1"/>
  <c r="F274" i="10" s="1"/>
  <c r="D13" i="4"/>
  <c r="E13" i="4" s="1"/>
  <c r="D12" i="4"/>
  <c r="E12" i="4"/>
  <c r="D11" i="4"/>
  <c r="E11" i="4" s="1"/>
  <c r="D10" i="4"/>
  <c r="E10" i="4" s="1"/>
  <c r="D9" i="4"/>
  <c r="E9" i="4" s="1"/>
  <c r="D8" i="4"/>
  <c r="E8" i="4" s="1"/>
  <c r="D7" i="4"/>
  <c r="E7" i="4"/>
  <c r="E3" i="4"/>
  <c r="E4" i="4"/>
  <c r="D3" i="4"/>
  <c r="D4" i="4"/>
  <c r="D5" i="4"/>
  <c r="E5" i="4" s="1"/>
  <c r="D6" i="4"/>
  <c r="E6" i="4" s="1"/>
  <c r="D2" i="4"/>
  <c r="E2" i="4" s="1"/>
  <c r="F5" i="13"/>
  <c r="F4" i="13"/>
  <c r="F3" i="13"/>
  <c r="K23" i="17"/>
  <c r="K25" i="17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F22" i="16"/>
  <c r="I2" i="7"/>
  <c r="E17" i="7"/>
  <c r="I16" i="7"/>
  <c r="G2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3" i="4"/>
  <c r="X3" i="4"/>
  <c r="S25" i="4"/>
  <c r="T25" i="4" s="1"/>
  <c r="Z22" i="4"/>
  <c r="C20" i="17"/>
  <c r="F8" i="17"/>
  <c r="C6" i="17"/>
  <c r="C27" i="17"/>
  <c r="F9" i="17"/>
  <c r="C9" i="17"/>
  <c r="F6" i="17"/>
  <c r="C21" i="17"/>
  <c r="C10" i="17"/>
  <c r="C25" i="17"/>
  <c r="F5" i="17"/>
  <c r="F10" i="17"/>
  <c r="F7" i="17"/>
  <c r="C12" i="17"/>
  <c r="C5" i="17"/>
  <c r="C22" i="17" l="1"/>
  <c r="C31" i="17" s="1"/>
  <c r="F29" i="17" s="1"/>
  <c r="C7" i="17"/>
  <c r="C16" i="17" s="1"/>
  <c r="F12" i="17"/>
  <c r="O15" i="17"/>
  <c r="F14" i="17" l="1"/>
  <c r="F34" i="17" s="1"/>
  <c r="K11" i="17" s="1"/>
  <c r="K15" i="17" s="1"/>
  <c r="K19" i="17" s="1"/>
  <c r="F31" i="17"/>
  <c r="F16" i="17" l="1"/>
  <c r="O17" i="17"/>
  <c r="K28" i="17" s="1"/>
  <c r="K30" i="17" s="1"/>
  <c r="O19" i="17" l="1"/>
</calcChain>
</file>

<file path=xl/sharedStrings.xml><?xml version="1.0" encoding="utf-8"?>
<sst xmlns="http://schemas.openxmlformats.org/spreadsheetml/2006/main" count="3982" uniqueCount="1587">
  <si>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</si>
  <si>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</si>
  <si>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</si>
  <si>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</si>
  <si>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</si>
  <si>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</si>
  <si>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</si>
  <si>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</si>
  <si>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</si>
  <si>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</si>
  <si>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</si>
  <si>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</si>
  <si>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</si>
  <si>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</si>
  <si>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</si>
  <si>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</si>
  <si>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</si>
  <si>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</si>
  <si>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</si>
  <si>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</si>
  <si>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</si>
  <si>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</si>
  <si>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</si>
  <si>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</si>
  <si>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</si>
  <si>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</si>
  <si>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</si>
  <si>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</si>
  <si>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</si>
  <si>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</si>
  <si>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</si>
  <si>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</si>
  <si>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</si>
  <si>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</si>
  <si>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</si>
  <si>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</si>
  <si>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</si>
  <si>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</si>
  <si>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</si>
  <si>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</si>
  <si>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</si>
  <si>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</si>
  <si>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</si>
  <si>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</si>
  <si>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</si>
  <si>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</si>
  <si>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</si>
  <si>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</si>
  <si>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</si>
  <si>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</si>
  <si>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</si>
  <si>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</si>
  <si>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</si>
  <si>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</si>
  <si>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</si>
  <si>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</si>
  <si>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</si>
  <si>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</si>
  <si>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</si>
  <si>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</si>
  <si>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</si>
  <si>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</si>
  <si>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</si>
  <si>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</si>
  <si>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</si>
  <si>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</si>
  <si>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</si>
  <si>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</si>
  <si>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</si>
  <si>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</si>
  <si>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</si>
  <si>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</si>
  <si>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</si>
  <si>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</si>
  <si>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</si>
  <si>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</si>
  <si>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</si>
  <si>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</si>
  <si>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</si>
  <si>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</si>
  <si>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</si>
  <si>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</si>
  <si>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</si>
  <si>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</si>
  <si>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</si>
  <si>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</si>
  <si>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</si>
  <si>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</si>
  <si>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</si>
  <si>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</si>
  <si>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</si>
  <si>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</si>
  <si>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</si>
  <si>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</si>
  <si>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</si>
  <si>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</si>
  <si>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</si>
  <si>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</si>
  <si>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</si>
  <si>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</si>
  <si>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</si>
  <si>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</si>
  <si>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</si>
  <si>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</si>
  <si>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</si>
  <si>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</si>
  <si>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</si>
  <si>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</si>
  <si>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</si>
  <si>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</si>
  <si>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</si>
  <si>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</si>
  <si>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</si>
  <si>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</si>
  <si>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</si>
  <si>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</si>
  <si>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</si>
  <si>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</si>
  <si>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</si>
  <si>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</si>
  <si>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</si>
  <si>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</si>
  <si>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</si>
  <si>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</si>
  <si>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</si>
  <si>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</si>
  <si>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</si>
  <si>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</si>
  <si>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</si>
  <si>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</si>
  <si>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</si>
  <si>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</si>
  <si>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</si>
  <si>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</si>
  <si>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</si>
  <si>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</si>
  <si>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</si>
  <si>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</si>
  <si>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</si>
  <si>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</si>
  <si>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</si>
  <si>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</si>
  <si>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</si>
  <si>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</si>
  <si>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</si>
  <si>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</si>
  <si>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</si>
  <si>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</si>
  <si>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</si>
  <si>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</si>
  <si>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</si>
  <si>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</si>
  <si>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</si>
  <si>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</si>
  <si>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</si>
  <si>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</si>
  <si>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</si>
  <si>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</si>
  <si>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</si>
  <si>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</si>
  <si>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</si>
  <si>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</si>
  <si>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</si>
  <si>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</si>
  <si>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</si>
  <si>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</si>
  <si>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</si>
  <si>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</si>
  <si>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</si>
  <si>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</si>
  <si>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</si>
  <si>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</si>
  <si>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</si>
  <si>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</si>
  <si>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</si>
  <si>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</si>
  <si>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</si>
  <si>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</si>
  <si>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</si>
  <si>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</si>
  <si>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</si>
  <si>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</si>
  <si>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</si>
  <si>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</si>
  <si>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</si>
  <si>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</si>
  <si>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</si>
  <si>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</si>
  <si>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</si>
  <si>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</si>
  <si>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</si>
  <si>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</si>
  <si>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</si>
  <si>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</si>
  <si>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</si>
  <si>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</si>
  <si>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</si>
  <si>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</si>
  <si>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</si>
  <si>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</si>
  <si>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</si>
  <si>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</si>
  <si>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</si>
  <si>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</si>
  <si>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</si>
  <si>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</si>
  <si>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</si>
  <si>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</si>
  <si>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</si>
  <si>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</si>
  <si>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</si>
  <si>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</si>
  <si>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</si>
  <si>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</si>
  <si>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</si>
  <si>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</si>
  <si>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</si>
  <si>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</si>
  <si>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</si>
  <si>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</si>
  <si>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</si>
  <si>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</si>
  <si>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</si>
  <si>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</si>
  <si>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</si>
  <si>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</si>
  <si>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</si>
  <si>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</si>
  <si>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</si>
  <si>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</si>
  <si>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</si>
  <si>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</si>
  <si>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</si>
  <si>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</si>
  <si>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</si>
  <si>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</si>
  <si>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</si>
  <si>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</si>
  <si>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</si>
  <si>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</si>
  <si>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</si>
  <si>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</si>
  <si>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</si>
  <si>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</si>
  <si>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</si>
  <si>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</si>
  <si>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</si>
  <si>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</si>
  <si>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</si>
  <si>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</si>
  <si>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</si>
  <si>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</si>
  <si>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</si>
  <si>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</si>
  <si>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</si>
  <si>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</si>
  <si>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</si>
  <si>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</si>
  <si>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</si>
  <si>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</si>
  <si>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</si>
  <si>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</si>
  <si>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</si>
  <si>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</si>
  <si>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</si>
  <si>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</si>
  <si>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</si>
  <si>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</si>
  <si>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</si>
  <si>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</si>
  <si>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</si>
  <si>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</si>
  <si>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</si>
  <si>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</si>
  <si>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</si>
  <si>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</si>
  <si>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</si>
  <si>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</si>
  <si>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</si>
  <si>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</si>
  <si>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</si>
  <si>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</si>
  <si>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</si>
  <si>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</si>
  <si>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</si>
  <si>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</si>
  <si>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</si>
  <si>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</si>
  <si>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</si>
  <si>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</si>
  <si>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</si>
  <si>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</si>
  <si>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</si>
  <si>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</si>
  <si>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</si>
  <si>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</si>
  <si>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</si>
  <si>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</si>
  <si>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</si>
  <si>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</si>
  <si>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</si>
  <si>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</si>
  <si>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</si>
  <si>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</si>
  <si>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</si>
  <si>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</si>
  <si>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</si>
  <si>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</si>
  <si>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</si>
  <si>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</si>
  <si>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</si>
  <si>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</si>
  <si>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</si>
  <si>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</si>
  <si>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</si>
  <si>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</si>
  <si>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</si>
  <si>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</si>
  <si>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</si>
  <si>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</si>
  <si>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</si>
  <si>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</si>
  <si>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</si>
  <si>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</si>
  <si>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</si>
  <si>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</si>
  <si>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</si>
  <si>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</si>
  <si>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</si>
  <si>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</si>
  <si>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</si>
  <si>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</si>
  <si>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</si>
  <si>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</si>
  <si>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</si>
  <si>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</si>
  <si>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</si>
  <si>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</si>
  <si>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</si>
  <si>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</si>
  <si>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</si>
  <si>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</si>
  <si>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</si>
  <si>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</si>
  <si>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</si>
  <si>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</si>
  <si>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</si>
  <si>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</si>
  <si>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</si>
  <si>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</si>
  <si>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</si>
  <si>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</si>
  <si>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</si>
  <si>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</si>
  <si>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</si>
  <si>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</si>
  <si>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</si>
  <si>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</si>
  <si>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</si>
  <si>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</si>
  <si>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</si>
  <si>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</si>
  <si>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</si>
  <si>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</si>
  <si>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</si>
  <si>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</si>
  <si>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</si>
  <si>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</si>
  <si>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</si>
  <si>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</si>
  <si>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</si>
  <si>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</si>
  <si>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</si>
  <si>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</si>
  <si>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</si>
  <si>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</si>
  <si>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</si>
  <si>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</si>
  <si>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</si>
  <si>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</si>
  <si>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</si>
  <si>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</si>
  <si>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</si>
  <si>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</si>
  <si>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</si>
  <si>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</si>
  <si>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</si>
  <si>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</si>
  <si>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</si>
  <si>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</si>
  <si>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</si>
  <si>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</si>
  <si>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</si>
  <si>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</si>
  <si>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</si>
  <si>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</si>
  <si>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</si>
  <si>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</si>
  <si>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</si>
  <si>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</si>
  <si>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</si>
  <si>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</si>
  <si>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</si>
  <si>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</si>
  <si>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</si>
  <si>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</si>
  <si>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</si>
  <si>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</si>
  <si>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</si>
  <si>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</si>
  <si>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</si>
  <si>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</si>
  <si>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</si>
  <si>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</si>
  <si>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</si>
  <si>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</si>
  <si>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</si>
  <si>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</si>
  <si>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</si>
  <si>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</si>
  <si>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</si>
  <si>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</si>
  <si>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</si>
  <si>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</si>
  <si>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</si>
  <si>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</si>
  <si>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</si>
  <si>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</si>
  <si>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</si>
  <si>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</si>
  <si>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</si>
  <si>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</si>
  <si>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</si>
  <si>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</si>
  <si>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</si>
  <si>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</si>
  <si>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</si>
  <si>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</si>
  <si>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</si>
  <si>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</si>
  <si>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</si>
  <si>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</si>
  <si>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</si>
  <si>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</si>
  <si>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</si>
  <si>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</si>
  <si>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</si>
  <si>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</si>
  <si>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</si>
  <si>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</si>
  <si>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</si>
  <si>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</si>
  <si>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</si>
  <si>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</si>
  <si>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</si>
  <si>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</si>
  <si>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</si>
  <si>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</si>
  <si>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</si>
  <si>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</si>
  <si>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</si>
  <si>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</si>
  <si>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</si>
  <si>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</si>
  <si>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</si>
  <si>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</si>
  <si>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</si>
  <si>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</si>
  <si>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</si>
  <si>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</si>
  <si>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</si>
  <si>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</si>
  <si>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</si>
  <si>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</si>
  <si>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</si>
  <si>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</si>
  <si>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</si>
  <si>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</si>
  <si>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</si>
  <si>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</si>
  <si>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</si>
  <si>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</si>
  <si>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</si>
  <si>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</si>
  <si>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</si>
  <si>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</si>
  <si>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</si>
  <si>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</si>
  <si>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</si>
  <si>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</si>
  <si>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</si>
  <si>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</si>
  <si>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</si>
  <si>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</si>
  <si>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</si>
  <si>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</si>
  <si>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</si>
  <si>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</si>
  <si>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</si>
  <si>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</si>
  <si>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</si>
  <si>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</si>
  <si>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</si>
  <si>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</si>
  <si>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</si>
  <si>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</si>
  <si>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</si>
  <si>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</si>
  <si>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</si>
  <si>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</si>
  <si>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</si>
  <si>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</si>
  <si>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</si>
  <si>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</si>
  <si>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</si>
  <si>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</si>
  <si>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</si>
  <si>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</si>
  <si>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</si>
  <si>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</si>
  <si>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</si>
  <si>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</si>
  <si>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</si>
  <si>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</si>
  <si>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</si>
  <si>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</si>
  <si>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</si>
  <si>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</si>
  <si>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</si>
  <si>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</si>
  <si>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</si>
  <si>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</si>
  <si>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</si>
  <si>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</si>
  <si>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</si>
  <si>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</si>
  <si>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</si>
  <si>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</si>
  <si>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</si>
  <si>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</si>
  <si>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</si>
  <si>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</si>
  <si>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</si>
  <si>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</si>
  <si>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</si>
  <si>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</si>
  <si>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</si>
  <si>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</si>
  <si>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</si>
  <si>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</si>
  <si>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</si>
  <si>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</si>
  <si>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</si>
  <si>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</si>
  <si>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</si>
  <si>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</si>
  <si>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</si>
  <si>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</si>
  <si>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</si>
  <si>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</si>
  <si>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</si>
  <si>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</si>
  <si>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</si>
  <si>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</si>
  <si>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</si>
  <si>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</si>
  <si>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</si>
  <si>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</si>
  <si>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</si>
  <si>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</si>
  <si>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</si>
  <si>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</si>
  <si>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</si>
  <si>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</si>
  <si>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</si>
  <si>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</si>
  <si>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</si>
  <si>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</si>
  <si>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</si>
  <si>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</si>
  <si>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</si>
  <si>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</si>
  <si>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</si>
  <si>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</si>
  <si>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</si>
  <si>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</si>
  <si>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</si>
  <si>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</si>
  <si>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</si>
  <si>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</si>
  <si>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</si>
  <si>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</si>
  <si>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</si>
  <si>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</si>
  <si>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</si>
  <si>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</si>
  <si>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</si>
  <si>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</si>
  <si>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</si>
  <si>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</si>
  <si>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</si>
  <si>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</si>
  <si>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</si>
  <si>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</si>
  <si>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</si>
  <si>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</si>
  <si>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</si>
  <si>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</si>
  <si>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</si>
  <si>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</si>
  <si>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</si>
  <si>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</si>
  <si>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</si>
  <si>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</si>
  <si>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</si>
  <si>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</si>
  <si>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</si>
  <si>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</si>
  <si>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</si>
  <si>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</si>
  <si>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</si>
  <si>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</si>
  <si>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</si>
  <si>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</si>
  <si>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</si>
  <si>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</si>
  <si>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</si>
  <si>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</si>
  <si>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</si>
  <si>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</si>
  <si>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</si>
  <si>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</si>
  <si>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</si>
  <si>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</si>
  <si>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</si>
  <si>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</si>
  <si>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</si>
  <si>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</si>
  <si>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</si>
  <si>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</si>
  <si>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</si>
  <si>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</si>
  <si>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</si>
  <si>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</si>
  <si>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</si>
  <si>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</si>
  <si>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</si>
  <si>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</si>
  <si>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</si>
  <si>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</si>
  <si>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</si>
  <si>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</si>
  <si>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</si>
  <si>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</si>
  <si>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</si>
  <si>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</si>
  <si>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</si>
  <si>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</si>
  <si>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</si>
  <si>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</si>
  <si>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</si>
  <si>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</si>
  <si>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</si>
  <si>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</si>
  <si>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</si>
  <si>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</si>
  <si>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</si>
  <si>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</si>
  <si>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</si>
  <si>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</si>
  <si>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</si>
  <si>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</si>
  <si>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</si>
  <si>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</si>
  <si>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</si>
  <si>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</si>
  <si>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</si>
  <si>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</si>
  <si>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</si>
  <si>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</si>
  <si>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</si>
  <si>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</si>
  <si>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</si>
  <si>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</si>
  <si>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</si>
  <si>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</si>
  <si>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</si>
  <si>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</si>
  <si>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</si>
  <si>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</si>
  <si>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</si>
  <si>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</si>
  <si>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</si>
  <si>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</si>
  <si>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</si>
  <si>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</si>
  <si>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</si>
  <si>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</si>
  <si>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</si>
  <si>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</si>
  <si>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</si>
  <si>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</si>
  <si>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</si>
  <si>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</si>
  <si>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</si>
  <si>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</si>
  <si>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</si>
  <si>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</si>
  <si>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</si>
  <si>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</si>
  <si>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</si>
  <si>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</si>
  <si>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</si>
  <si>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</si>
  <si>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</si>
  <si>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</si>
  <si>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</si>
  <si>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</si>
  <si>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</si>
  <si>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</si>
  <si>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</si>
  <si>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</si>
  <si>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</si>
  <si>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</si>
  <si>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</si>
  <si>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</si>
  <si>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</si>
  <si>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</si>
  <si>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</si>
  <si>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</si>
  <si>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</si>
  <si>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</si>
  <si>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</si>
  <si>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</si>
  <si>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</si>
  <si>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</si>
  <si>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</si>
  <si>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</si>
  <si>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</si>
  <si>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</si>
  <si>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</si>
  <si>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</si>
  <si>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</si>
  <si>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</si>
  <si>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</si>
  <si>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</si>
  <si>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</si>
  <si>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</si>
  <si>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</si>
  <si>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</si>
  <si>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</si>
  <si>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</si>
  <si>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</si>
  <si>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</si>
  <si>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</si>
  <si>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</si>
  <si>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</si>
  <si>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</si>
  <si>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</si>
  <si>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</si>
  <si>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</si>
  <si>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</si>
  <si>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</si>
  <si>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</si>
  <si>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</si>
  <si>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</si>
  <si>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</si>
  <si>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</si>
  <si>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</si>
  <si>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</si>
  <si>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</si>
  <si>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</si>
  <si>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</si>
  <si>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</si>
  <si>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</si>
  <si>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</si>
  <si>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</si>
  <si>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</si>
  <si>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</si>
  <si>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</si>
  <si>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</si>
  <si>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</si>
  <si>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</si>
  <si>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</si>
  <si>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</si>
  <si>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</si>
  <si>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</si>
  <si>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</si>
  <si>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</si>
  <si>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</si>
  <si>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</si>
  <si>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</si>
  <si>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</si>
  <si>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</si>
  <si>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</si>
  <si>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</si>
  <si>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</si>
  <si>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</si>
  <si>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</si>
  <si>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</si>
  <si>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</si>
  <si>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</si>
  <si>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</si>
  <si>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</si>
  <si>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</si>
  <si>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</si>
  <si>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</si>
  <si>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</si>
  <si>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</si>
  <si>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</si>
  <si>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</si>
  <si>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</si>
  <si>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</si>
  <si>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</si>
  <si>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</si>
  <si>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</si>
  <si>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</si>
  <si>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</si>
  <si>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</si>
  <si>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</si>
  <si>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</si>
  <si>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</si>
  <si>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</si>
  <si>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</si>
  <si>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</si>
  <si>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</si>
  <si>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</si>
  <si>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</si>
  <si>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</si>
  <si>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</si>
  <si>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</si>
  <si>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</si>
  <si>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</si>
  <si>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</si>
  <si>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</si>
  <si>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</si>
  <si>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</si>
  <si>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</si>
  <si>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</si>
  <si>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</si>
  <si>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</si>
  <si>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</si>
  <si>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</si>
  <si>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</si>
  <si>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</si>
  <si>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</si>
  <si>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</si>
  <si>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</si>
  <si>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</si>
  <si>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</si>
  <si>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</si>
  <si>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</si>
  <si>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</si>
  <si>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</si>
  <si>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</si>
  <si>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</si>
  <si>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</si>
  <si>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</si>
  <si>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</si>
  <si>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</si>
  <si>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</si>
  <si>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</si>
  <si>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</si>
  <si>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</si>
  <si>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</si>
  <si>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</si>
  <si>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</si>
  <si>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</si>
  <si>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</si>
  <si>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</si>
  <si>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</si>
  <si>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</si>
  <si>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</si>
  <si>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</si>
  <si>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</si>
  <si>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</si>
  <si>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</si>
  <si>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</si>
  <si>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</si>
  <si>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</si>
  <si>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</si>
  <si>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</si>
  <si>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</si>
  <si>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</si>
  <si>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</si>
  <si>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</si>
  <si>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</si>
  <si>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</si>
  <si>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</si>
  <si>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</si>
  <si>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</si>
  <si>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</si>
  <si>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</si>
  <si>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</si>
  <si>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</si>
  <si>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</si>
  <si>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</si>
  <si>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</si>
  <si>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</si>
  <si>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</si>
  <si>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</si>
  <si>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</si>
  <si>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</si>
  <si>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</si>
  <si>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</si>
  <si>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</si>
  <si>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</si>
  <si>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</si>
  <si>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</si>
  <si>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</si>
  <si>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</si>
  <si>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</si>
  <si>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</si>
  <si>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</si>
  <si>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</si>
  <si>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</si>
  <si>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</si>
  <si>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</si>
  <si>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</si>
  <si>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</si>
  <si>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</si>
  <si>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</si>
  <si>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</si>
  <si>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</si>
  <si>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</si>
  <si>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</si>
  <si>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</si>
  <si>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</si>
  <si>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</si>
  <si>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</si>
  <si>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</si>
  <si>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</si>
  <si>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</si>
  <si>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</si>
  <si>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</si>
  <si>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</si>
  <si>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</si>
  <si>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</si>
  <si>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</si>
  <si>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</si>
  <si>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</si>
  <si>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</si>
  <si>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</si>
  <si>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</si>
  <si>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</si>
  <si>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</si>
  <si>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</si>
  <si>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</si>
  <si>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</si>
  <si>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</si>
  <si>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</si>
  <si>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</si>
  <si>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</si>
  <si>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</si>
  <si>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</si>
  <si>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</si>
  <si>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</si>
  <si>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</si>
  <si>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</si>
  <si>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</si>
  <si>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</si>
  <si>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</si>
  <si>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</si>
  <si>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</si>
  <si>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</si>
  <si>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</si>
  <si>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</si>
  <si>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</si>
  <si>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</si>
  <si>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</si>
  <si>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</si>
  <si>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</si>
  <si>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</si>
  <si>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</si>
  <si>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</si>
  <si>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</si>
  <si>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</si>
  <si>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</si>
  <si>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</si>
  <si>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</si>
  <si>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</si>
  <si>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</si>
  <si>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</si>
  <si>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</si>
  <si>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</si>
  <si>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</si>
  <si>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</si>
  <si>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</si>
  <si>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</si>
  <si>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</si>
  <si>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</si>
  <si>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</si>
  <si>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</si>
  <si>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</si>
  <si>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</si>
  <si>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</si>
  <si>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</si>
  <si>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</si>
  <si>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</si>
  <si>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</si>
  <si>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</si>
  <si>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</si>
  <si>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</si>
  <si>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</si>
  <si>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</si>
  <si>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</si>
  <si>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</si>
  <si>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</si>
  <si>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</si>
  <si>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</si>
  <si>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</si>
  <si>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</si>
  <si>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</si>
  <si>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</si>
  <si>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</si>
  <si>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</si>
  <si>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</si>
  <si>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</si>
  <si>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</si>
  <si>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</si>
  <si>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</si>
  <si>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</si>
  <si>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</si>
  <si>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</si>
  <si>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</si>
  <si>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</si>
  <si>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</si>
  <si>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</si>
  <si>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</si>
  <si>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</si>
  <si>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</si>
  <si>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</si>
  <si>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</si>
  <si>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</si>
  <si>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</si>
  <si>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</si>
  <si>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</si>
  <si>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</si>
  <si>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</si>
  <si>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</si>
  <si>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</si>
  <si>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</si>
  <si>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</si>
  <si>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</si>
  <si>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</si>
  <si>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</si>
  <si>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</si>
  <si>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</si>
  <si>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</si>
  <si>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</si>
  <si>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</si>
  <si>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</si>
  <si>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</si>
  <si>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</si>
  <si>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</si>
  <si>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</si>
  <si>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</si>
  <si>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</si>
  <si>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</si>
  <si>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</si>
  <si>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</si>
  <si>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</si>
  <si>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</si>
  <si>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</si>
  <si>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</si>
  <si>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</si>
  <si>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</si>
  <si>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</si>
  <si>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</si>
  <si>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</si>
  <si>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</si>
  <si>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</si>
  <si>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</si>
  <si>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</si>
  <si>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</si>
  <si>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</si>
  <si>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</si>
  <si>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</si>
  <si>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</si>
  <si>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</si>
  <si>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</si>
  <si>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</si>
  <si>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</si>
  <si>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</si>
  <si>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</si>
  <si>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</si>
  <si>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</si>
  <si>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</si>
  <si>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</si>
  <si>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</si>
  <si>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</si>
  <si>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</si>
  <si>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</si>
  <si>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</si>
  <si>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</si>
  <si>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</si>
  <si>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</si>
  <si>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</si>
  <si>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</si>
  <si>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</si>
  <si>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</si>
  <si>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</si>
  <si>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</si>
  <si>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</si>
  <si>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</si>
  <si>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</si>
  <si>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</si>
  <si>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</si>
  <si>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</si>
  <si>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</si>
  <si>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</si>
  <si>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</si>
  <si>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</si>
  <si>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</si>
  <si>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</si>
  <si>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</si>
  <si>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</si>
  <si>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</si>
  <si>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</si>
  <si>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</si>
  <si>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</si>
  <si>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</si>
  <si>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</si>
  <si>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</si>
  <si>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</si>
  <si>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</si>
  <si>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</si>
  <si>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</si>
  <si>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</si>
  <si>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</si>
  <si>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</si>
  <si>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</si>
  <si>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</si>
  <si>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</si>
  <si>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</si>
  <si>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</si>
  <si>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</si>
  <si>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</si>
  <si>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</si>
  <si>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</si>
  <si>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</si>
  <si>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</si>
  <si>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</si>
  <si>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</si>
  <si>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</si>
  <si>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</si>
  <si>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</si>
  <si>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</si>
  <si>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</si>
  <si>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</si>
  <si>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</si>
  <si>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</si>
  <si>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</si>
  <si>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</si>
  <si>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</si>
  <si>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</si>
  <si>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</si>
  <si>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</si>
  <si>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</si>
  <si>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</si>
  <si>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</si>
  <si>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</si>
  <si>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</si>
  <si>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</si>
  <si>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</si>
  <si>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</si>
  <si>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</si>
  <si>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</si>
  <si>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</si>
  <si>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</si>
  <si>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</si>
  <si>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</si>
  <si>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</si>
  <si>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</si>
  <si>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</si>
  <si>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</si>
  <si>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</si>
  <si>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</si>
  <si>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</si>
  <si>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</si>
  <si>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</si>
  <si>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</si>
  <si>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</si>
  <si>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</si>
  <si>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</si>
  <si>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</si>
  <si>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</si>
  <si>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</si>
  <si>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</si>
  <si>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</si>
  <si>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</si>
  <si>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</si>
  <si>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</si>
  <si>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</si>
  <si>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</si>
  <si>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</si>
  <si>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</si>
  <si>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</si>
  <si>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</si>
  <si>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</si>
  <si>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</si>
  <si>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</si>
  <si>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</si>
  <si>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</si>
  <si>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</si>
  <si>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</si>
  <si>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</si>
  <si>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</si>
  <si>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</si>
  <si>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</si>
  <si>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</si>
  <si>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</si>
  <si>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</si>
  <si>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</si>
  <si>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</si>
  <si>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</si>
  <si>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</si>
  <si>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</si>
  <si>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</si>
  <si>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</si>
  <si>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</si>
  <si>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</si>
  <si>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</si>
  <si>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</si>
  <si>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</si>
  <si>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</si>
  <si>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</si>
  <si>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</si>
  <si>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</si>
  <si>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</si>
  <si>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</si>
  <si>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</si>
  <si>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</si>
  <si>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</si>
  <si>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</si>
  <si>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</si>
  <si>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</si>
  <si>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</si>
  <si>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</si>
  <si>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</si>
  <si>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</si>
  <si>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</si>
  <si>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</si>
  <si>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</si>
  <si>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</si>
  <si>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</si>
  <si>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</si>
  <si>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</si>
  <si>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</si>
  <si>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</si>
  <si>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</si>
  <si>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</si>
  <si>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</si>
  <si>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</si>
  <si>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</si>
  <si>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</si>
  <si>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</si>
  <si>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</si>
  <si>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</si>
  <si>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</si>
  <si>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</si>
  <si>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</si>
  <si>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</si>
  <si>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</si>
  <si>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</si>
  <si>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</si>
  <si>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</si>
  <si>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</si>
  <si>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</si>
  <si>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</si>
  <si>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</si>
  <si>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</si>
  <si>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</si>
  <si>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</si>
  <si>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</si>
  <si>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</si>
  <si>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</si>
  <si>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</si>
  <si>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</si>
  <si>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</si>
  <si>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</si>
  <si>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</si>
  <si>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</si>
  <si>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</si>
  <si>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</si>
  <si>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</si>
  <si>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</si>
  <si>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</si>
  <si>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</si>
  <si>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</si>
  <si>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</si>
  <si>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</si>
  <si>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</si>
  <si>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</si>
  <si>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</si>
  <si>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</si>
  <si>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</si>
  <si>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</si>
  <si>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</si>
  <si>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</si>
  <si>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</si>
  <si>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</si>
  <si>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</si>
  <si>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</si>
  <si>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</si>
  <si>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</si>
  <si>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</si>
  <si>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</si>
  <si>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</si>
  <si>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</si>
  <si>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</si>
  <si>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</si>
  <si>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</si>
  <si>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</si>
  <si>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</si>
  <si>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</si>
  <si>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</si>
  <si>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</si>
  <si>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</si>
  <si>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</si>
  <si>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</si>
  <si>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</si>
  <si>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</si>
  <si>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</si>
  <si>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</si>
  <si>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</si>
  <si>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</si>
  <si>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</si>
  <si>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</si>
  <si>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</si>
  <si>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</si>
  <si>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</si>
  <si>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</si>
  <si>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</si>
  <si>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</si>
  <si>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</si>
  <si>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</si>
  <si>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</si>
  <si>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</si>
  <si>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</si>
  <si>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</si>
  <si>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</si>
  <si>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</si>
  <si>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</si>
  <si>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</si>
  <si>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</si>
  <si>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</si>
  <si>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</si>
  <si>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</si>
  <si>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</si>
  <si>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</si>
  <si>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</si>
  <si>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</si>
  <si>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</si>
  <si>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</si>
  <si>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</si>
  <si>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</si>
  <si>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</si>
  <si>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</si>
  <si>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</si>
  <si>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</si>
  <si>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</si>
  <si>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</si>
  <si>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</si>
  <si>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</si>
  <si>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</si>
  <si>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</si>
  <si>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</si>
  <si>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</si>
  <si>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</si>
  <si>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</si>
  <si>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</si>
  <si>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</si>
  <si>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</si>
  <si>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</si>
  <si>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</si>
  <si>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</si>
  <si>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</si>
  <si>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</si>
  <si>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</si>
  <si>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</si>
  <si>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</si>
  <si>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</si>
  <si>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</si>
  <si>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</si>
  <si>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</si>
  <si>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</si>
  <si>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</si>
  <si>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</si>
  <si>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</si>
  <si>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</si>
  <si>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</si>
  <si>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</si>
  <si>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</si>
  <si>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</si>
  <si>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</si>
  <si>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</si>
  <si>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</si>
  <si>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</si>
  <si>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</si>
  <si>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</si>
  <si>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</si>
  <si>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</si>
  <si>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</si>
  <si>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</si>
  <si>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</si>
  <si>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</si>
  <si>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</si>
  <si>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</si>
  <si>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</si>
  <si>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</si>
  <si>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</si>
  <si>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</si>
  <si>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</si>
  <si>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</si>
  <si>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</si>
  <si>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</si>
  <si>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</si>
  <si>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</si>
  <si>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</si>
  <si>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</si>
  <si>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</si>
  <si>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</si>
  <si>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</si>
  <si>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</si>
  <si>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</si>
  <si>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</si>
  <si>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</si>
  <si>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</si>
  <si>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</si>
  <si>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</si>
  <si>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</si>
  <si>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</si>
  <si>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</si>
  <si>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</si>
  <si>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</si>
  <si>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</si>
  <si>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Philip Vainker</t>
  </si>
  <si>
    <t>Alendandra Buckle</t>
  </si>
  <si>
    <t>Amanda Benstead</t>
  </si>
  <si>
    <t>Kay Gibbons</t>
  </si>
  <si>
    <t>Susan Wheeler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</si>
  <si>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</si>
  <si>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</si>
  <si>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</si>
  <si>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</si>
  <si>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</si>
  <si>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</si>
  <si>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</si>
  <si>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</si>
  <si>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</si>
  <si>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</si>
  <si>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</si>
  <si>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</si>
  <si>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</si>
  <si>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</si>
  <si>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</si>
  <si>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</si>
  <si>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</si>
  <si>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</si>
  <si>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</si>
  <si>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</si>
  <si>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</si>
  <si>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</si>
  <si>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</si>
  <si>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</si>
  <si>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</si>
  <si>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</si>
  <si>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</si>
  <si>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</si>
  <si>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</si>
  <si>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</si>
  <si>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</si>
  <si>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</si>
  <si>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</si>
  <si>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</si>
  <si>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</si>
  <si>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</si>
  <si>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</si>
  <si>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</si>
  <si>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</si>
  <si>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</si>
  <si>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</si>
  <si>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</si>
  <si>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</si>
  <si>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</si>
  <si>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</si>
  <si>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</si>
  <si>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</si>
  <si>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</si>
  <si>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</si>
  <si>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</si>
  <si>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</si>
  <si>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</si>
  <si>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</si>
  <si>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</si>
  <si>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</si>
  <si>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</si>
  <si>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</si>
  <si>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</si>
  <si>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</si>
  <si>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</si>
  <si>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</si>
  <si>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</si>
  <si>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</si>
  <si>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</si>
  <si>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</si>
  <si>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</si>
  <si>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</si>
  <si>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</si>
  <si>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</si>
  <si>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</si>
  <si>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</si>
  <si>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</si>
  <si>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</si>
  <si>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</si>
  <si>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</si>
  <si>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</si>
  <si>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</si>
  <si>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</si>
  <si>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</si>
  <si>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</si>
  <si>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</si>
  <si>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</si>
  <si>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</si>
  <si>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</si>
  <si>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</si>
  <si>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</si>
  <si>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</si>
  <si>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</si>
  <si>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</si>
  <si>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</si>
  <si>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</si>
  <si>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</si>
  <si>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</si>
  <si>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</si>
  <si>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</si>
  <si>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</si>
  <si>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</si>
  <si>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</si>
  <si>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</si>
  <si>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</si>
  <si>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</si>
  <si>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</si>
  <si>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</si>
  <si>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</si>
  <si>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</si>
  <si>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</si>
  <si>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</si>
  <si>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</si>
  <si>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</si>
  <si>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</si>
  <si>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</si>
  <si>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</si>
  <si>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</si>
  <si>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</si>
  <si>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</si>
  <si>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</si>
  <si>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</si>
  <si>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</si>
  <si>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</si>
  <si>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</si>
  <si>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</si>
  <si>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</si>
  <si>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</si>
  <si>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</si>
  <si>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</si>
  <si>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</si>
  <si>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</si>
  <si>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</si>
  <si>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</si>
  <si>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</si>
  <si>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</si>
  <si>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</si>
  <si>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</si>
  <si>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</si>
  <si>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</si>
  <si>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</si>
  <si>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</si>
  <si>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</si>
  <si>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Caroline Ritson</t>
  </si>
  <si>
    <t>Jill Colchester</t>
  </si>
  <si>
    <t>Hannah Vickery</t>
  </si>
  <si>
    <t>Helan Pakeman</t>
  </si>
  <si>
    <t>SORENSEN BH HELEN PAKEMAN</t>
  </si>
  <si>
    <t>LISTER J&amp;G Jenny Lister</t>
  </si>
  <si>
    <t>Lister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</si>
</sst>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38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4.730815972223" createdVersion="8" refreshedVersion="8" minRefreshableVersion="3" recordCount="274" xr:uid="{B9AE540E-AB7F-4ADD-9804-695C06D03F39}">
  <cacheSource type="worksheet">
    <worksheetSource ref="A1:I400" sheet="Current account"/>
  </cacheSource>
  <cacheFields count="9">
    <cacheField name="Date" numFmtId="0">
      <sharedItems containsNonDate="0" containsDate="1" containsString="0" containsBlank="1" minDate="2025-01-01T00:00:00" maxDate="2025-03-29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5657.970000000008"/>
    </cacheField>
    <cacheField name="Category" numFmtId="0">
      <sharedItems containsBlank="1" count="1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Exhibitions cr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4.730861805554" createdVersion="8" refreshedVersion="8" minRefreshableVersion="3" recordCount="274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03-29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5657.97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Exhibitions cr"/>
        <s v="Subs" u="1"/>
        <s v="Admin" u="1"/>
        <s v="Sales cr" u="1"/>
        <s v="Website manager's fee" u="1"/>
        <s v="Exhibition organisers fees" u="1"/>
        <s v="Prof Fees" u="1"/>
        <s v="Sales db" u="1"/>
        <s v="Venue hire" u="1"/>
        <s v="Transfer Out" u="1"/>
        <s v="Honoraria" u="1"/>
      </sharedItems>
    </cacheField>
    <cacheField name="Exhibition" numFmtId="0">
      <sharedItems containsBlank="1" count="3">
        <m/>
        <s v="Member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0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0"/>
        <item x="7"/>
        <item x="2"/>
        <item x="6"/>
        <item m="1" x="23"/>
        <item x="9"/>
        <item x="17"/>
        <item x="16"/>
        <item m="1" x="24"/>
        <item x="14"/>
        <item x="3"/>
        <item m="1" x="21"/>
        <item m="1" x="25"/>
        <item x="13"/>
        <item m="1" x="19"/>
        <item x="11"/>
        <item m="1" x="26"/>
        <item x="0"/>
        <item x="12"/>
        <item x="4"/>
        <item m="1" x="28"/>
        <item x="5"/>
        <item x="15"/>
        <item m="1" x="27"/>
        <item m="1" x="22"/>
        <item x="1"/>
        <item x="8"/>
        <item x="10"/>
        <item x="18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8">
    <i>
      <x v="5"/>
    </i>
    <i>
      <x v="7"/>
    </i>
    <i>
      <x v="9"/>
    </i>
    <i>
      <x v="13"/>
    </i>
    <i>
      <x v="19"/>
    </i>
    <i>
      <x v="22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0"/>
        <item x="7"/>
        <item x="2"/>
        <item x="6"/>
        <item m="1" x="23"/>
        <item x="9"/>
        <item x="17"/>
        <item x="16"/>
        <item m="1" x="24"/>
        <item x="14"/>
        <item x="3"/>
        <item m="1" x="21"/>
        <item m="1" x="25"/>
        <item x="13"/>
        <item m="1" x="19"/>
        <item x="11"/>
        <item m="1" x="26"/>
        <item x="0"/>
        <item x="12"/>
        <item x="4"/>
        <item m="1" x="28"/>
        <item x="5"/>
        <item x="15"/>
        <item m="1" x="27"/>
        <item m="1" x="22"/>
        <item x="1"/>
        <item x="8"/>
        <item x="10"/>
        <item x="18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15">
    <i>
      <x v="1"/>
    </i>
    <i>
      <x v="2"/>
    </i>
    <i>
      <x v="3"/>
    </i>
    <i>
      <x v="5"/>
    </i>
    <i>
      <x v="6"/>
    </i>
    <i>
      <x v="9"/>
    </i>
    <i>
      <x v="10"/>
    </i>
    <i>
      <x v="15"/>
    </i>
    <i>
      <x v="17"/>
    </i>
    <i>
      <x v="18"/>
    </i>
    <i>
      <x v="21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3" width="11.1796875" style="5" bestFit="1" customWidth="1"/>
    <col min="4" max="4" width="8.1796875" style="5"/>
    <col min="5" max="5" width="16.54296875" style="5" customWidth="1"/>
    <col min="6" max="6" width="11.1796875" style="5" bestFit="1" customWidth="1"/>
    <col min="7" max="8" width="8.1796875" style="5"/>
    <col min="9" max="9" width="24.81640625" style="5" customWidth="1"/>
    <col min="10" max="10" width="11.36328125" style="5" customWidth="1"/>
    <col min="11" max="11" width="11.1796875" style="5" bestFit="1" customWidth="1"/>
    <col min="12" max="12" width="8.1796875" style="5"/>
    <col min="13" max="13" width="22.36328125" style="5" customWidth="1"/>
    <col min="14" max="14" width="8.1796875" style="5"/>
    <col min="15" max="15" width="11.1796875" style="5" bestFit="1" customWidth="1"/>
    <col min="16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15" ht="14" x14ac:dyDescent="0.3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3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3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3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account'!G2:G401, "Subs", 'Current account'!E2:E401)</f>
        <v>0</v>
      </c>
      <c r="L4" s="17"/>
      <c r="M4" s="17" t="s">
        <v>66</v>
      </c>
      <c r="N4" s="17"/>
      <c r="O4" s="31">
        <f>SUMIF('Current account'!G2:G401,"Prof Fees",'Current account'!D2:D401)</f>
        <v>0</v>
      </c>
    </row>
    <row r="5" spans="1:15" x14ac:dyDescent="0.3">
      <c r="A5" s="16" t="s">
        <v>2</v>
      </c>
      <c r="B5" s="16" t="s">
        <v>146</v>
      </c>
      <c r="C5" s="31" t="e">
        <f>GETPIVOTDATA("Sum of Income",Exhibitions!$A$3,"Category","Sales cr")</f>
        <v>#REF!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account'!G2:G401, "Subs 2025", 'Current account'!E2:E401)</f>
        <v>6618.8800000000019</v>
      </c>
      <c r="L5" s="17"/>
      <c r="M5" s="17" t="s">
        <v>100</v>
      </c>
      <c r="N5" s="17"/>
      <c r="O5" s="31">
        <f>SUMIF('Current account'!G2:G401,"AGM",'Current account'!D2:D401)</f>
        <v>132</v>
      </c>
    </row>
    <row r="6" spans="1:15" x14ac:dyDescent="0.3">
      <c r="A6" s="16" t="s">
        <v>44</v>
      </c>
      <c r="B6" s="16"/>
      <c r="C6" s="34" t="e">
        <f>GETPIVOTDATA("Sum of Expenditure",Exhibitions!$A$3,"Category","Sales db")</f>
        <v>#REF!</v>
      </c>
      <c r="D6" s="17"/>
      <c r="E6" s="17" t="s">
        <v>173</v>
      </c>
      <c r="F6" s="31" t="e">
        <f>GETPIVOTDATA("Sum of Expenditure",Exhibitions!$A$3,"Category","Website manager's fee")</f>
        <v>#REF!</v>
      </c>
      <c r="G6" s="17"/>
      <c r="H6" s="17"/>
      <c r="I6" s="17" t="s">
        <v>254</v>
      </c>
      <c r="J6" s="17"/>
      <c r="K6" s="31">
        <f>SUMIF('Current account'!G2:G401, "Other income", 'Current account'!D2:D401)</f>
        <v>0</v>
      </c>
      <c r="L6" s="17"/>
      <c r="M6" s="17" t="s">
        <v>43</v>
      </c>
      <c r="N6" s="17"/>
      <c r="O6" s="31">
        <f>SUMIF('Current account'!G2:G401,"Gifts",'Current account'!D2:D401)</f>
        <v>55.89</v>
      </c>
    </row>
    <row r="7" spans="1:15" x14ac:dyDescent="0.3">
      <c r="A7" s="16"/>
      <c r="B7" s="16"/>
      <c r="C7" s="31" t="e">
        <f>C5-C6</f>
        <v>#REF!</v>
      </c>
      <c r="D7" s="21"/>
      <c r="E7" s="17" t="s">
        <v>64</v>
      </c>
      <c r="F7" s="31" t="e">
        <f>GETPIVOTDATA("Sum of Expenditure",Exhibitions!$A$3,"Category","Exhibition organisers fees")</f>
        <v>#REF!</v>
      </c>
      <c r="G7" s="17"/>
      <c r="H7" s="17"/>
      <c r="I7" s="17" t="s">
        <v>45</v>
      </c>
      <c r="J7" s="17"/>
      <c r="K7" s="31">
        <f>SUMIF('Savings account'!G2:G15, "Interest", 'Savings account'!E2:E15)</f>
        <v>101.69</v>
      </c>
      <c r="L7" s="17"/>
      <c r="M7" s="17" t="s">
        <v>46</v>
      </c>
      <c r="N7" s="17"/>
      <c r="O7" s="31">
        <f>SUMIF('Current account'!G2:G401,"Admin",'Current account'!D2:D401)+SUMIF('Current account'!G2:G401, "Other expenses", 'Current account'!D2:D401)</f>
        <v>97.6</v>
      </c>
    </row>
    <row r="8" spans="1:15" x14ac:dyDescent="0.3">
      <c r="C8" s="33"/>
      <c r="D8" s="17"/>
      <c r="E8" s="17" t="s">
        <v>47</v>
      </c>
      <c r="F8" s="31" t="e">
        <f>GETPIVOTDATA("Sum of Expenditure",Exhibitions!$A$3,"Category","Venue hire")</f>
        <v>#REF!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account'!G2:G401,"Website",'Current account'!D2:D41)</f>
        <v>39.129999999999995</v>
      </c>
    </row>
    <row r="9" spans="1:15" x14ac:dyDescent="0.3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account'!G2:G401, "Insurance", 'Current account'!D2:D401)</f>
        <v>613.22</v>
      </c>
    </row>
    <row r="10" spans="1:15" x14ac:dyDescent="0.3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 t="e">
        <f>GETPIVOTDATA("Sum of Expenditure",Exhibitions!$A$3,"Category","Refunds")</f>
        <v>#REF!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account'!G2:G401, "Donations db", 'Current account'!D2:D401)</f>
        <v>200</v>
      </c>
    </row>
    <row r="11" spans="1:15" x14ac:dyDescent="0.3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3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 t="e">
        <f>SUM(F5:F11)</f>
        <v>#REF!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3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3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3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1137.8400000000001</v>
      </c>
    </row>
    <row r="16" spans="1:15" ht="13.5" thickBot="1" x14ac:dyDescent="0.3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3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3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3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3">
      <c r="A20" s="16" t="s">
        <v>2</v>
      </c>
      <c r="B20" s="16" t="s">
        <v>171</v>
      </c>
      <c r="C20" s="27" t="e">
        <f>GETPIVOTDATA("Sum of Income",Exhibitions!$A$19,"Category","Sales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3">
      <c r="A21" s="16" t="s">
        <v>44</v>
      </c>
      <c r="B21" s="16"/>
      <c r="C21" s="27" t="e">
        <f>GETPIVOTDATA("Sum of Expenditure",Exhibitions!$A$19,"Category","Sales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3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3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account'!F401</f>
        <v>0</v>
      </c>
    </row>
    <row r="24" spans="1:15" x14ac:dyDescent="0.3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3">
      <c r="A25" s="16" t="s">
        <v>145</v>
      </c>
      <c r="B25" s="16"/>
      <c r="C25" s="27" t="e">
        <f>GETPIVOTDATA("Sum of Income",Exhibitions!$A$19,"Category","Bar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3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3">
      <c r="A27" s="16" t="s">
        <v>53</v>
      </c>
      <c r="B27" s="16" t="s">
        <v>172</v>
      </c>
      <c r="C27" s="27" t="e">
        <f>GETPIVOTDATA("Sum of Income",Exhibitions!$A$19,"Category","Submissions")</f>
        <v>#REF!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3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3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3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4" thickTop="1" thickBot="1" x14ac:dyDescent="0.3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3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8"/>
  <sheetViews>
    <sheetView topLeftCell="B1" workbookViewId="0">
      <selection activeCell="R54" sqref="R2:R54"/>
    </sheetView>
  </sheetViews>
  <sheetFormatPr defaultRowHeight="12.5" x14ac:dyDescent="0.25"/>
  <cols>
    <col min="2" max="2" width="15.08984375" bestFit="1" customWidth="1"/>
  </cols>
  <sheetData>
    <row r="1" spans="1:21" x14ac:dyDescent="0.25">
      <c r="A1" t="s">
        <v>1446</v>
      </c>
      <c r="B1" t="s">
        <v>30</v>
      </c>
      <c r="C1" t="s">
        <v>1447</v>
      </c>
      <c r="D1" t="s">
        <v>1448</v>
      </c>
      <c r="E1" t="s">
        <v>133</v>
      </c>
      <c r="F1" t="s">
        <v>1449</v>
      </c>
      <c r="G1" t="s">
        <v>1450</v>
      </c>
      <c r="H1" t="s">
        <v>1451</v>
      </c>
      <c r="I1" t="s">
        <v>1452</v>
      </c>
      <c r="J1" t="s">
        <v>1453</v>
      </c>
      <c r="K1" t="s">
        <v>1454</v>
      </c>
      <c r="L1" t="s">
        <v>28</v>
      </c>
      <c r="M1" t="s">
        <v>1455</v>
      </c>
      <c r="N1" t="s">
        <v>1456</v>
      </c>
      <c r="O1" t="s">
        <v>1457</v>
      </c>
      <c r="P1" t="s">
        <v>1458</v>
      </c>
      <c r="Q1" t="s">
        <v>33</v>
      </c>
      <c r="R1" t="s">
        <v>1459</v>
      </c>
      <c r="S1" t="s">
        <v>1460</v>
      </c>
      <c r="T1" t="s">
        <v>1461</v>
      </c>
      <c r="U1" t="s">
        <v>1462</v>
      </c>
    </row>
    <row r="2" spans="1:21" x14ac:dyDescent="0.25">
      <c r="A2" t="s">
        <v>1463</v>
      </c>
      <c r="B2" s="6">
        <v>45737.541087962964</v>
      </c>
      <c r="C2" t="s">
        <v>1573</v>
      </c>
      <c r="D2" t="s">
        <v>1465</v>
      </c>
      <c r="E2" t="s">
        <v>1466</v>
      </c>
      <c r="F2" t="s">
        <v>1477</v>
      </c>
      <c r="G2" t="s">
        <v>1574</v>
      </c>
      <c r="H2" t="s">
        <v>1469</v>
      </c>
      <c r="I2" t="s">
        <v>1470</v>
      </c>
      <c r="J2" t="s">
        <v>1471</v>
      </c>
      <c r="K2" t="s">
        <v>1575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25">
      <c r="A3" t="s">
        <v>1463</v>
      </c>
      <c r="B3" s="6">
        <v>45737.743136574078</v>
      </c>
      <c r="C3" t="s">
        <v>1571</v>
      </c>
      <c r="D3" t="s">
        <v>1465</v>
      </c>
      <c r="E3" t="s">
        <v>1466</v>
      </c>
      <c r="F3" t="s">
        <v>1467</v>
      </c>
      <c r="G3" t="s">
        <v>1572</v>
      </c>
      <c r="H3" t="s">
        <v>1474</v>
      </c>
      <c r="I3" t="s">
        <v>1470</v>
      </c>
      <c r="J3" t="s">
        <v>1471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25">
      <c r="A4" t="s">
        <v>1463</v>
      </c>
      <c r="B4" s="6">
        <v>45737.7496875</v>
      </c>
      <c r="C4" t="s">
        <v>1569</v>
      </c>
      <c r="D4" t="s">
        <v>1465</v>
      </c>
      <c r="E4" t="s">
        <v>1466</v>
      </c>
      <c r="F4" t="s">
        <v>1467</v>
      </c>
      <c r="G4" t="s">
        <v>1570</v>
      </c>
      <c r="H4" t="s">
        <v>1474</v>
      </c>
      <c r="I4" t="s">
        <v>1470</v>
      </c>
      <c r="J4" t="s">
        <v>1471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25">
      <c r="A5" t="s">
        <v>1463</v>
      </c>
      <c r="B5" s="6">
        <v>45737.750590277778</v>
      </c>
      <c r="C5" t="s">
        <v>1568</v>
      </c>
      <c r="D5" t="s">
        <v>1465</v>
      </c>
      <c r="E5" t="s">
        <v>1466</v>
      </c>
      <c r="F5" t="s">
        <v>1467</v>
      </c>
      <c r="G5" t="s">
        <v>1518</v>
      </c>
      <c r="H5" t="s">
        <v>1474</v>
      </c>
      <c r="I5" t="s">
        <v>1470</v>
      </c>
      <c r="J5" t="s">
        <v>1471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25">
      <c r="A6" t="s">
        <v>1463</v>
      </c>
      <c r="B6" s="6">
        <v>45737.752881944441</v>
      </c>
      <c r="C6" t="s">
        <v>1566</v>
      </c>
      <c r="D6" t="s">
        <v>1465</v>
      </c>
      <c r="E6" t="s">
        <v>1466</v>
      </c>
      <c r="F6" t="s">
        <v>1467</v>
      </c>
      <c r="G6" t="s">
        <v>1567</v>
      </c>
      <c r="H6" t="s">
        <v>1474</v>
      </c>
      <c r="I6" t="s">
        <v>1470</v>
      </c>
      <c r="J6" t="s">
        <v>1471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25">
      <c r="A7" t="s">
        <v>1463</v>
      </c>
      <c r="B7" s="6">
        <v>45737.753750000003</v>
      </c>
      <c r="C7" t="s">
        <v>1564</v>
      </c>
      <c r="D7" t="s">
        <v>1465</v>
      </c>
      <c r="E7" t="s">
        <v>1466</v>
      </c>
      <c r="F7" t="s">
        <v>1477</v>
      </c>
      <c r="G7" t="s">
        <v>1565</v>
      </c>
      <c r="H7" t="s">
        <v>1474</v>
      </c>
      <c r="I7" t="s">
        <v>1470</v>
      </c>
      <c r="J7" t="s">
        <v>1471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25">
      <c r="A8" t="s">
        <v>1463</v>
      </c>
      <c r="B8" s="6">
        <v>45737.75675925926</v>
      </c>
      <c r="C8" t="s">
        <v>1562</v>
      </c>
      <c r="D8" t="s">
        <v>1465</v>
      </c>
      <c r="E8" t="s">
        <v>1466</v>
      </c>
      <c r="F8" t="s">
        <v>1477</v>
      </c>
      <c r="G8" t="s">
        <v>1563</v>
      </c>
      <c r="H8" t="s">
        <v>1469</v>
      </c>
      <c r="I8" t="s">
        <v>1470</v>
      </c>
      <c r="J8" t="s">
        <v>1475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25">
      <c r="A9" t="s">
        <v>1463</v>
      </c>
      <c r="B9" s="6">
        <v>45737.758900462963</v>
      </c>
      <c r="C9" t="s">
        <v>1559</v>
      </c>
      <c r="D9" t="s">
        <v>1465</v>
      </c>
      <c r="E9" t="s">
        <v>1466</v>
      </c>
      <c r="F9" t="s">
        <v>1477</v>
      </c>
      <c r="G9" t="s">
        <v>1560</v>
      </c>
      <c r="H9" t="s">
        <v>1469</v>
      </c>
      <c r="I9" t="s">
        <v>1470</v>
      </c>
      <c r="J9" t="s">
        <v>1471</v>
      </c>
      <c r="K9" t="s">
        <v>1561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25">
      <c r="A10" t="s">
        <v>1463</v>
      </c>
      <c r="B10" s="6">
        <v>45737.759062500001</v>
      </c>
      <c r="C10" t="s">
        <v>1558</v>
      </c>
      <c r="D10" t="s">
        <v>1465</v>
      </c>
      <c r="E10" t="s">
        <v>1466</v>
      </c>
      <c r="F10" t="s">
        <v>1467</v>
      </c>
      <c r="G10" t="s">
        <v>1539</v>
      </c>
      <c r="H10" t="s">
        <v>1474</v>
      </c>
      <c r="I10" t="s">
        <v>1470</v>
      </c>
      <c r="J10" t="s">
        <v>1471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25">
      <c r="A11" t="s">
        <v>1463</v>
      </c>
      <c r="B11" s="6">
        <v>45737.75984953704</v>
      </c>
      <c r="C11" t="s">
        <v>1557</v>
      </c>
      <c r="D11" t="s">
        <v>1465</v>
      </c>
      <c r="E11" t="s">
        <v>1466</v>
      </c>
      <c r="F11" t="s">
        <v>1467</v>
      </c>
      <c r="G11" t="s">
        <v>1536</v>
      </c>
      <c r="H11" t="s">
        <v>1474</v>
      </c>
      <c r="I11" t="s">
        <v>1470</v>
      </c>
      <c r="J11" t="s">
        <v>1471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25">
      <c r="A12" t="s">
        <v>1463</v>
      </c>
      <c r="B12" s="6">
        <v>45737.760578703703</v>
      </c>
      <c r="C12" t="s">
        <v>1555</v>
      </c>
      <c r="D12" t="s">
        <v>1465</v>
      </c>
      <c r="E12" t="s">
        <v>1466</v>
      </c>
      <c r="F12" t="s">
        <v>1467</v>
      </c>
      <c r="G12" t="s">
        <v>1556</v>
      </c>
      <c r="H12" t="s">
        <v>1474</v>
      </c>
      <c r="I12" t="s">
        <v>1470</v>
      </c>
      <c r="J12" t="s">
        <v>1471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25">
      <c r="A13" t="s">
        <v>1463</v>
      </c>
      <c r="B13" s="6">
        <v>45737.761342592596</v>
      </c>
      <c r="C13" t="s">
        <v>1553</v>
      </c>
      <c r="D13" t="s">
        <v>1465</v>
      </c>
      <c r="E13" t="s">
        <v>1466</v>
      </c>
      <c r="F13" t="s">
        <v>1467</v>
      </c>
      <c r="G13" t="s">
        <v>1554</v>
      </c>
      <c r="H13" t="s">
        <v>1474</v>
      </c>
      <c r="I13" t="s">
        <v>1470</v>
      </c>
      <c r="J13" t="s">
        <v>1471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25">
      <c r="A14" t="s">
        <v>1463</v>
      </c>
      <c r="B14" s="6">
        <v>45737.762511574074</v>
      </c>
      <c r="C14" t="s">
        <v>1551</v>
      </c>
      <c r="D14" t="s">
        <v>1465</v>
      </c>
      <c r="E14" t="s">
        <v>1466</v>
      </c>
      <c r="F14" t="s">
        <v>1477</v>
      </c>
      <c r="G14" t="s">
        <v>1552</v>
      </c>
      <c r="H14" t="s">
        <v>1474</v>
      </c>
      <c r="I14" t="s">
        <v>1470</v>
      </c>
      <c r="J14" t="s">
        <v>1471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25">
      <c r="A15" t="s">
        <v>1463</v>
      </c>
      <c r="B15" s="6">
        <v>45737.766018518516</v>
      </c>
      <c r="C15" t="s">
        <v>1549</v>
      </c>
      <c r="D15" t="s">
        <v>1465</v>
      </c>
      <c r="E15" t="s">
        <v>1466</v>
      </c>
      <c r="F15" t="s">
        <v>1477</v>
      </c>
      <c r="G15" t="s">
        <v>1550</v>
      </c>
      <c r="H15" t="s">
        <v>1474</v>
      </c>
      <c r="I15" t="s">
        <v>1470</v>
      </c>
      <c r="J15" t="s">
        <v>1475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25">
      <c r="A16" t="s">
        <v>1463</v>
      </c>
      <c r="B16" s="6">
        <v>45737.766296296293</v>
      </c>
      <c r="C16" t="s">
        <v>1547</v>
      </c>
      <c r="D16" t="s">
        <v>1465</v>
      </c>
      <c r="E16" t="s">
        <v>1466</v>
      </c>
      <c r="F16" t="s">
        <v>1467</v>
      </c>
      <c r="G16" t="s">
        <v>1548</v>
      </c>
      <c r="H16" t="s">
        <v>1474</v>
      </c>
      <c r="I16" t="s">
        <v>1470</v>
      </c>
      <c r="J16" t="s">
        <v>1471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25">
      <c r="A17" t="s">
        <v>1463</v>
      </c>
      <c r="B17" s="6">
        <v>45737.766840277778</v>
      </c>
      <c r="C17" t="s">
        <v>1544</v>
      </c>
      <c r="D17" t="s">
        <v>1465</v>
      </c>
      <c r="E17" t="s">
        <v>1466</v>
      </c>
      <c r="F17" t="s">
        <v>1477</v>
      </c>
      <c r="G17" t="s">
        <v>1545</v>
      </c>
      <c r="H17" t="s">
        <v>1469</v>
      </c>
      <c r="I17" t="s">
        <v>1470</v>
      </c>
      <c r="J17" t="s">
        <v>1471</v>
      </c>
      <c r="K17" t="s">
        <v>1546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25">
      <c r="A18" t="s">
        <v>1463</v>
      </c>
      <c r="B18" s="6">
        <v>45737.767685185187</v>
      </c>
      <c r="C18" t="s">
        <v>1542</v>
      </c>
      <c r="D18" t="s">
        <v>1465</v>
      </c>
      <c r="E18" t="s">
        <v>1466</v>
      </c>
      <c r="F18" t="s">
        <v>1477</v>
      </c>
      <c r="G18" t="s">
        <v>1543</v>
      </c>
      <c r="H18" t="s">
        <v>1474</v>
      </c>
      <c r="I18" t="s">
        <v>1470</v>
      </c>
      <c r="J18" t="s">
        <v>1471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25">
      <c r="A19" t="s">
        <v>1463</v>
      </c>
      <c r="B19" s="6">
        <v>45737.769687499997</v>
      </c>
      <c r="C19" t="s">
        <v>1540</v>
      </c>
      <c r="D19" t="s">
        <v>1465</v>
      </c>
      <c r="E19" t="s">
        <v>1466</v>
      </c>
      <c r="F19" t="s">
        <v>1467</v>
      </c>
      <c r="G19" t="s">
        <v>1541</v>
      </c>
      <c r="H19" t="s">
        <v>1474</v>
      </c>
      <c r="I19" t="s">
        <v>1470</v>
      </c>
      <c r="J19" t="s">
        <v>1471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25">
      <c r="A20" t="s">
        <v>1463</v>
      </c>
      <c r="B20" s="6">
        <v>45737.772418981483</v>
      </c>
      <c r="C20" t="s">
        <v>1538</v>
      </c>
      <c r="D20" t="s">
        <v>1465</v>
      </c>
      <c r="E20" t="s">
        <v>1466</v>
      </c>
      <c r="F20" t="s">
        <v>1467</v>
      </c>
      <c r="G20" t="s">
        <v>1539</v>
      </c>
      <c r="H20" t="s">
        <v>1474</v>
      </c>
      <c r="I20" t="s">
        <v>1470</v>
      </c>
      <c r="J20" t="s">
        <v>1471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25">
      <c r="A21" t="s">
        <v>1463</v>
      </c>
      <c r="B21" s="6">
        <v>45737.772928240738</v>
      </c>
      <c r="C21" t="s">
        <v>1537</v>
      </c>
      <c r="D21" t="s">
        <v>1465</v>
      </c>
      <c r="E21" t="s">
        <v>1466</v>
      </c>
      <c r="F21" t="s">
        <v>1467</v>
      </c>
      <c r="G21" t="s">
        <v>1502</v>
      </c>
      <c r="H21" t="s">
        <v>1474</v>
      </c>
      <c r="I21" t="s">
        <v>1470</v>
      </c>
      <c r="J21" t="s">
        <v>1471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25">
      <c r="A22" t="s">
        <v>1463</v>
      </c>
      <c r="B22" s="6">
        <v>45737.774780092594</v>
      </c>
      <c r="C22" t="s">
        <v>1535</v>
      </c>
      <c r="D22" t="s">
        <v>1465</v>
      </c>
      <c r="E22" t="s">
        <v>1466</v>
      </c>
      <c r="F22" t="s">
        <v>1467</v>
      </c>
      <c r="G22" t="s">
        <v>1536</v>
      </c>
      <c r="H22" t="s">
        <v>1474</v>
      </c>
      <c r="I22" t="s">
        <v>1470</v>
      </c>
      <c r="J22" t="s">
        <v>1471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25">
      <c r="A23" t="s">
        <v>1463</v>
      </c>
      <c r="B23" s="6">
        <v>45737.775266203702</v>
      </c>
      <c r="C23" t="s">
        <v>1534</v>
      </c>
      <c r="D23" t="s">
        <v>1465</v>
      </c>
      <c r="E23" t="s">
        <v>1466</v>
      </c>
      <c r="F23" t="s">
        <v>1477</v>
      </c>
      <c r="G23" t="s">
        <v>1514</v>
      </c>
      <c r="H23" t="s">
        <v>1474</v>
      </c>
      <c r="I23" t="s">
        <v>1470</v>
      </c>
      <c r="J23" t="s">
        <v>1471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25">
      <c r="A24" t="s">
        <v>1463</v>
      </c>
      <c r="B24" s="6">
        <v>45737.775405092594</v>
      </c>
      <c r="C24" t="s">
        <v>1533</v>
      </c>
      <c r="D24" t="s">
        <v>1465</v>
      </c>
      <c r="E24" t="s">
        <v>1466</v>
      </c>
      <c r="F24" t="s">
        <v>1467</v>
      </c>
      <c r="G24" t="s">
        <v>1488</v>
      </c>
      <c r="H24" t="s">
        <v>1474</v>
      </c>
      <c r="I24" t="s">
        <v>1470</v>
      </c>
      <c r="J24" t="s">
        <v>1471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25">
      <c r="A25" t="s">
        <v>1463</v>
      </c>
      <c r="B25" s="6">
        <v>45737.784780092596</v>
      </c>
      <c r="C25" t="s">
        <v>1531</v>
      </c>
      <c r="D25" t="s">
        <v>1465</v>
      </c>
      <c r="E25" t="s">
        <v>1466</v>
      </c>
      <c r="F25" t="s">
        <v>1467</v>
      </c>
      <c r="G25" t="s">
        <v>1532</v>
      </c>
      <c r="H25" t="s">
        <v>1474</v>
      </c>
      <c r="I25" t="s">
        <v>1470</v>
      </c>
      <c r="J25" t="s">
        <v>1471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25">
      <c r="A26" t="s">
        <v>1463</v>
      </c>
      <c r="B26" s="6">
        <v>45737.785011574073</v>
      </c>
      <c r="C26" t="s">
        <v>1528</v>
      </c>
      <c r="D26" t="s">
        <v>1465</v>
      </c>
      <c r="E26" t="s">
        <v>1466</v>
      </c>
      <c r="F26" t="s">
        <v>1477</v>
      </c>
      <c r="G26" t="s">
        <v>1529</v>
      </c>
      <c r="H26" t="s">
        <v>1469</v>
      </c>
      <c r="I26" t="s">
        <v>1470</v>
      </c>
      <c r="J26" t="s">
        <v>1471</v>
      </c>
      <c r="K26" t="s">
        <v>1530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25">
      <c r="A27" t="s">
        <v>1463</v>
      </c>
      <c r="B27" s="6">
        <v>45737.785879629628</v>
      </c>
      <c r="C27" t="s">
        <v>1527</v>
      </c>
      <c r="D27" t="s">
        <v>1465</v>
      </c>
      <c r="E27" t="s">
        <v>1466</v>
      </c>
      <c r="F27" t="s">
        <v>1467</v>
      </c>
      <c r="G27" t="s">
        <v>1504</v>
      </c>
      <c r="H27" t="s">
        <v>1474</v>
      </c>
      <c r="I27" t="s">
        <v>1470</v>
      </c>
      <c r="J27" t="s">
        <v>1471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25">
      <c r="A28" t="s">
        <v>1463</v>
      </c>
      <c r="B28" s="6">
        <v>45737.786296296297</v>
      </c>
      <c r="C28" t="s">
        <v>1525</v>
      </c>
      <c r="D28" t="s">
        <v>1465</v>
      </c>
      <c r="E28" t="s">
        <v>1466</v>
      </c>
      <c r="F28" t="s">
        <v>1467</v>
      </c>
      <c r="G28" t="s">
        <v>1526</v>
      </c>
      <c r="H28" t="s">
        <v>1474</v>
      </c>
      <c r="I28" t="s">
        <v>1470</v>
      </c>
      <c r="J28" t="s">
        <v>1471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25">
      <c r="A29" t="s">
        <v>1463</v>
      </c>
      <c r="B29" s="6">
        <v>45737.786886574075</v>
      </c>
      <c r="C29" t="s">
        <v>1523</v>
      </c>
      <c r="D29" t="s">
        <v>1465</v>
      </c>
      <c r="E29" t="s">
        <v>1466</v>
      </c>
      <c r="F29" t="s">
        <v>1477</v>
      </c>
      <c r="G29" t="s">
        <v>1524</v>
      </c>
      <c r="H29" t="s">
        <v>1474</v>
      </c>
      <c r="I29" t="s">
        <v>1470</v>
      </c>
      <c r="J29" t="s">
        <v>1475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25">
      <c r="A30" t="s">
        <v>1463</v>
      </c>
      <c r="B30" s="6">
        <v>45737.787395833337</v>
      </c>
      <c r="C30" t="s">
        <v>1521</v>
      </c>
      <c r="D30" t="s">
        <v>1465</v>
      </c>
      <c r="E30" t="s">
        <v>1466</v>
      </c>
      <c r="F30" t="s">
        <v>1477</v>
      </c>
      <c r="G30" t="s">
        <v>1522</v>
      </c>
      <c r="H30" t="s">
        <v>1474</v>
      </c>
      <c r="I30" t="s">
        <v>1470</v>
      </c>
      <c r="J30" t="s">
        <v>1471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25">
      <c r="A31" t="s">
        <v>1463</v>
      </c>
      <c r="B31" s="6">
        <v>45737.787974537037</v>
      </c>
      <c r="C31" t="s">
        <v>1520</v>
      </c>
      <c r="D31" t="s">
        <v>1465</v>
      </c>
      <c r="E31" t="s">
        <v>1466</v>
      </c>
      <c r="F31" t="s">
        <v>1467</v>
      </c>
      <c r="G31" t="s">
        <v>1502</v>
      </c>
      <c r="H31" t="s">
        <v>1474</v>
      </c>
      <c r="I31" t="s">
        <v>1470</v>
      </c>
      <c r="J31" t="s">
        <v>1471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25">
      <c r="A32" t="s">
        <v>1463</v>
      </c>
      <c r="B32" s="6">
        <v>45737.7887962963</v>
      </c>
      <c r="C32" t="s">
        <v>1519</v>
      </c>
      <c r="D32" t="s">
        <v>1465</v>
      </c>
      <c r="E32" t="s">
        <v>1466</v>
      </c>
      <c r="F32" t="s">
        <v>1467</v>
      </c>
      <c r="G32" t="s">
        <v>1494</v>
      </c>
      <c r="H32" t="s">
        <v>1474</v>
      </c>
      <c r="I32" t="s">
        <v>1470</v>
      </c>
      <c r="J32" t="s">
        <v>1471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25">
      <c r="A33" t="s">
        <v>1463</v>
      </c>
      <c r="B33" s="6">
        <v>45737.789930555555</v>
      </c>
      <c r="C33" t="s">
        <v>1517</v>
      </c>
      <c r="D33" t="s">
        <v>1465</v>
      </c>
      <c r="E33" t="s">
        <v>1466</v>
      </c>
      <c r="F33" t="s">
        <v>1467</v>
      </c>
      <c r="G33" t="s">
        <v>1518</v>
      </c>
      <c r="H33" t="s">
        <v>1474</v>
      </c>
      <c r="I33" t="s">
        <v>1470</v>
      </c>
      <c r="J33" t="s">
        <v>1471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25">
      <c r="A34" t="s">
        <v>1463</v>
      </c>
      <c r="B34" s="6">
        <v>45737.791388888887</v>
      </c>
      <c r="C34" t="s">
        <v>1515</v>
      </c>
      <c r="D34" t="s">
        <v>1465</v>
      </c>
      <c r="E34" t="s">
        <v>1466</v>
      </c>
      <c r="F34" t="s">
        <v>1477</v>
      </c>
      <c r="G34" t="s">
        <v>1516</v>
      </c>
      <c r="H34" t="s">
        <v>1474</v>
      </c>
      <c r="I34" t="s">
        <v>1470</v>
      </c>
      <c r="J34" t="s">
        <v>1471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25">
      <c r="A35" t="s">
        <v>1463</v>
      </c>
      <c r="B35" s="6">
        <v>45737.792592592596</v>
      </c>
      <c r="C35" t="s">
        <v>1513</v>
      </c>
      <c r="D35" t="s">
        <v>1465</v>
      </c>
      <c r="E35" t="s">
        <v>1466</v>
      </c>
      <c r="F35" t="s">
        <v>1477</v>
      </c>
      <c r="G35" t="s">
        <v>1514</v>
      </c>
      <c r="H35" t="s">
        <v>1474</v>
      </c>
      <c r="I35" t="s">
        <v>1470</v>
      </c>
      <c r="J35" t="s">
        <v>1471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25">
      <c r="A36" t="s">
        <v>1463</v>
      </c>
      <c r="B36" s="6">
        <v>45737.793078703704</v>
      </c>
      <c r="C36" t="s">
        <v>1511</v>
      </c>
      <c r="D36" t="s">
        <v>1465</v>
      </c>
      <c r="E36" t="s">
        <v>1466</v>
      </c>
      <c r="F36" t="s">
        <v>1467</v>
      </c>
      <c r="G36" t="s">
        <v>1512</v>
      </c>
      <c r="H36" t="s">
        <v>1474</v>
      </c>
      <c r="I36" t="s">
        <v>1470</v>
      </c>
      <c r="J36" t="s">
        <v>1471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25">
      <c r="A37" t="s">
        <v>1463</v>
      </c>
      <c r="B37" s="6">
        <v>45737.794918981483</v>
      </c>
      <c r="C37" t="s">
        <v>1509</v>
      </c>
      <c r="D37" t="s">
        <v>1465</v>
      </c>
      <c r="E37" t="s">
        <v>1466</v>
      </c>
      <c r="F37" t="s">
        <v>1467</v>
      </c>
      <c r="G37" t="s">
        <v>1510</v>
      </c>
      <c r="H37" t="s">
        <v>1474</v>
      </c>
      <c r="I37" t="s">
        <v>1470</v>
      </c>
      <c r="J37" t="s">
        <v>1471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25">
      <c r="A38" t="s">
        <v>1463</v>
      </c>
      <c r="B38" s="6">
        <v>45737.795254629629</v>
      </c>
      <c r="C38" t="s">
        <v>1507</v>
      </c>
      <c r="D38" t="s">
        <v>1465</v>
      </c>
      <c r="E38" t="s">
        <v>1466</v>
      </c>
      <c r="F38" t="s">
        <v>1477</v>
      </c>
      <c r="G38" t="s">
        <v>1508</v>
      </c>
      <c r="H38" t="s">
        <v>1474</v>
      </c>
      <c r="I38" t="s">
        <v>1470</v>
      </c>
      <c r="J38" t="s">
        <v>1471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25">
      <c r="A39" t="s">
        <v>1463</v>
      </c>
      <c r="B39" s="6">
        <v>45737.798576388886</v>
      </c>
      <c r="C39" t="s">
        <v>1505</v>
      </c>
      <c r="D39" t="s">
        <v>1465</v>
      </c>
      <c r="E39" t="s">
        <v>1466</v>
      </c>
      <c r="F39" t="s">
        <v>1467</v>
      </c>
      <c r="G39" t="s">
        <v>1506</v>
      </c>
      <c r="H39" t="s">
        <v>1474</v>
      </c>
      <c r="I39" t="s">
        <v>1470</v>
      </c>
      <c r="J39" t="s">
        <v>1471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25">
      <c r="A40" t="s">
        <v>1463</v>
      </c>
      <c r="B40" s="6">
        <v>45737.799629629626</v>
      </c>
      <c r="C40" t="s">
        <v>1503</v>
      </c>
      <c r="D40" t="s">
        <v>1465</v>
      </c>
      <c r="E40" t="s">
        <v>1466</v>
      </c>
      <c r="F40" t="s">
        <v>1467</v>
      </c>
      <c r="G40" t="s">
        <v>1504</v>
      </c>
      <c r="H40" t="s">
        <v>1474</v>
      </c>
      <c r="I40" t="s">
        <v>1470</v>
      </c>
      <c r="J40" t="s">
        <v>1471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25">
      <c r="A41" t="s">
        <v>1463</v>
      </c>
      <c r="B41" s="6">
        <v>45737.801550925928</v>
      </c>
      <c r="C41" t="s">
        <v>1501</v>
      </c>
      <c r="D41" t="s">
        <v>1465</v>
      </c>
      <c r="E41" t="s">
        <v>1466</v>
      </c>
      <c r="F41" t="s">
        <v>1467</v>
      </c>
      <c r="G41" t="s">
        <v>1502</v>
      </c>
      <c r="H41" t="s">
        <v>1474</v>
      </c>
      <c r="I41" t="s">
        <v>1470</v>
      </c>
      <c r="J41" t="s">
        <v>1471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25">
      <c r="A42" t="s">
        <v>1463</v>
      </c>
      <c r="B42" s="6">
        <v>45737.806377314817</v>
      </c>
      <c r="C42" t="s">
        <v>1499</v>
      </c>
      <c r="D42" t="s">
        <v>1465</v>
      </c>
      <c r="E42" t="s">
        <v>1466</v>
      </c>
      <c r="F42" t="s">
        <v>1467</v>
      </c>
      <c r="G42" t="s">
        <v>1500</v>
      </c>
      <c r="H42" t="s">
        <v>1474</v>
      </c>
      <c r="I42" t="s">
        <v>1470</v>
      </c>
      <c r="J42" t="s">
        <v>1471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25">
      <c r="A43" t="s">
        <v>1463</v>
      </c>
      <c r="B43" s="6">
        <v>45737.808958333335</v>
      </c>
      <c r="C43" t="s">
        <v>1497</v>
      </c>
      <c r="D43" t="s">
        <v>1465</v>
      </c>
      <c r="E43" t="s">
        <v>1466</v>
      </c>
      <c r="F43" t="s">
        <v>1467</v>
      </c>
      <c r="G43" t="s">
        <v>1498</v>
      </c>
      <c r="H43" t="s">
        <v>1474</v>
      </c>
      <c r="I43" t="s">
        <v>1470</v>
      </c>
      <c r="J43" t="s">
        <v>1471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25">
      <c r="A44" t="s">
        <v>1463</v>
      </c>
      <c r="B44" s="6">
        <v>45737.814467592594</v>
      </c>
      <c r="C44" t="s">
        <v>1495</v>
      </c>
      <c r="D44" t="s">
        <v>1465</v>
      </c>
      <c r="E44" t="s">
        <v>1466</v>
      </c>
      <c r="F44" t="s">
        <v>1467</v>
      </c>
      <c r="G44" t="s">
        <v>1496</v>
      </c>
      <c r="H44" t="s">
        <v>1474</v>
      </c>
      <c r="I44" t="s">
        <v>1470</v>
      </c>
      <c r="J44" t="s">
        <v>1471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25">
      <c r="A45" t="s">
        <v>1463</v>
      </c>
      <c r="B45" s="6">
        <v>45737.815243055556</v>
      </c>
      <c r="C45" t="s">
        <v>1493</v>
      </c>
      <c r="D45" t="s">
        <v>1465</v>
      </c>
      <c r="E45" t="s">
        <v>1466</v>
      </c>
      <c r="F45" t="s">
        <v>1467</v>
      </c>
      <c r="G45" t="s">
        <v>1494</v>
      </c>
      <c r="H45" t="s">
        <v>1474</v>
      </c>
      <c r="I45" t="s">
        <v>1470</v>
      </c>
      <c r="J45" t="s">
        <v>1471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25">
      <c r="A46" t="s">
        <v>1463</v>
      </c>
      <c r="B46" s="6">
        <v>45737.82172453704</v>
      </c>
      <c r="C46" t="s">
        <v>1491</v>
      </c>
      <c r="D46" t="s">
        <v>1465</v>
      </c>
      <c r="E46" t="s">
        <v>1466</v>
      </c>
      <c r="F46" t="s">
        <v>1467</v>
      </c>
      <c r="G46" t="s">
        <v>1492</v>
      </c>
      <c r="H46" t="s">
        <v>1474</v>
      </c>
      <c r="I46" t="s">
        <v>1470</v>
      </c>
      <c r="J46" t="s">
        <v>1475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25">
      <c r="A47" t="s">
        <v>1463</v>
      </c>
      <c r="B47" s="6">
        <v>45737.822187500002</v>
      </c>
      <c r="C47" t="s">
        <v>1489</v>
      </c>
      <c r="D47" t="s">
        <v>1465</v>
      </c>
      <c r="E47" t="s">
        <v>1466</v>
      </c>
      <c r="F47" t="s">
        <v>1467</v>
      </c>
      <c r="G47" t="s">
        <v>1490</v>
      </c>
      <c r="H47" t="s">
        <v>1474</v>
      </c>
      <c r="I47" t="s">
        <v>1470</v>
      </c>
      <c r="J47" t="s">
        <v>1471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25">
      <c r="A48" t="s">
        <v>1463</v>
      </c>
      <c r="B48" s="6">
        <v>45737.822384259256</v>
      </c>
      <c r="C48" t="s">
        <v>1487</v>
      </c>
      <c r="D48" t="s">
        <v>1465</v>
      </c>
      <c r="E48" t="s">
        <v>1466</v>
      </c>
      <c r="F48" t="s">
        <v>1467</v>
      </c>
      <c r="G48" t="s">
        <v>1488</v>
      </c>
      <c r="H48" t="s">
        <v>1474</v>
      </c>
      <c r="I48" t="s">
        <v>1470</v>
      </c>
      <c r="J48" t="s">
        <v>1471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25">
      <c r="A49" t="s">
        <v>1463</v>
      </c>
      <c r="B49" s="6">
        <v>45737.823194444441</v>
      </c>
      <c r="C49" t="s">
        <v>1485</v>
      </c>
      <c r="D49" t="s">
        <v>1465</v>
      </c>
      <c r="E49" t="s">
        <v>1466</v>
      </c>
      <c r="F49" t="s">
        <v>1477</v>
      </c>
      <c r="G49" t="s">
        <v>1486</v>
      </c>
      <c r="H49" t="s">
        <v>1474</v>
      </c>
      <c r="I49" t="s">
        <v>1470</v>
      </c>
      <c r="J49" t="s">
        <v>1471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25">
      <c r="A50" t="s">
        <v>1463</v>
      </c>
      <c r="B50" s="6">
        <v>45738.489791666667</v>
      </c>
      <c r="C50" t="s">
        <v>1482</v>
      </c>
      <c r="D50" t="s">
        <v>1465</v>
      </c>
      <c r="E50" t="s">
        <v>1466</v>
      </c>
      <c r="F50" t="s">
        <v>1477</v>
      </c>
      <c r="G50" t="s">
        <v>1483</v>
      </c>
      <c r="H50" t="s">
        <v>1469</v>
      </c>
      <c r="I50" t="s">
        <v>1470</v>
      </c>
      <c r="J50" t="s">
        <v>1471</v>
      </c>
      <c r="K50" t="s">
        <v>1484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25">
      <c r="A51" t="s">
        <v>1463</v>
      </c>
      <c r="B51" s="6">
        <v>45738.524270833332</v>
      </c>
      <c r="C51" t="s">
        <v>1480</v>
      </c>
      <c r="D51" t="s">
        <v>1465</v>
      </c>
      <c r="E51" t="s">
        <v>1466</v>
      </c>
      <c r="F51" t="s">
        <v>1467</v>
      </c>
      <c r="G51" t="s">
        <v>1481</v>
      </c>
      <c r="H51" t="s">
        <v>1474</v>
      </c>
      <c r="I51" t="s">
        <v>1470</v>
      </c>
      <c r="J51" t="s">
        <v>1475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25">
      <c r="A52" t="s">
        <v>1463</v>
      </c>
      <c r="B52" s="6">
        <v>45738.677291666667</v>
      </c>
      <c r="C52" t="s">
        <v>1476</v>
      </c>
      <c r="D52" t="s">
        <v>1465</v>
      </c>
      <c r="E52" t="s">
        <v>1466</v>
      </c>
      <c r="F52" t="s">
        <v>1477</v>
      </c>
      <c r="G52" t="s">
        <v>1478</v>
      </c>
      <c r="H52" t="s">
        <v>1469</v>
      </c>
      <c r="I52" t="s">
        <v>1470</v>
      </c>
      <c r="J52" t="s">
        <v>1475</v>
      </c>
      <c r="K52" t="s">
        <v>1479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25">
      <c r="A53" t="s">
        <v>1463</v>
      </c>
      <c r="B53" s="6">
        <v>45739.580196759256</v>
      </c>
      <c r="C53" t="s">
        <v>1472</v>
      </c>
      <c r="D53" t="s">
        <v>1465</v>
      </c>
      <c r="E53" t="s">
        <v>1466</v>
      </c>
      <c r="F53" t="s">
        <v>1467</v>
      </c>
      <c r="G53" t="s">
        <v>1473</v>
      </c>
      <c r="H53" t="s">
        <v>1474</v>
      </c>
      <c r="I53" t="s">
        <v>1470</v>
      </c>
      <c r="J53" t="s">
        <v>1475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25">
      <c r="A54" t="s">
        <v>1463</v>
      </c>
      <c r="B54" s="6">
        <v>45740.609618055554</v>
      </c>
      <c r="C54" t="s">
        <v>1464</v>
      </c>
      <c r="D54" t="s">
        <v>1465</v>
      </c>
      <c r="E54" t="s">
        <v>1466</v>
      </c>
      <c r="F54" t="s">
        <v>1467</v>
      </c>
      <c r="G54" t="s">
        <v>1468</v>
      </c>
      <c r="H54" t="s">
        <v>1469</v>
      </c>
      <c r="I54" t="s">
        <v>1470</v>
      </c>
      <c r="J54" t="s">
        <v>1471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1:20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1:20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spans="1:20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spans="1:20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spans="1:20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spans="1:20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</row>
    <row r="62" spans="1:20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20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20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1:20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1:20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1:20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1:20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</row>
    <row r="71" spans="1:20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</row>
    <row r="72" spans="1:20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</row>
    <row r="73" spans="1:20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</row>
    <row r="74" spans="1:20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</row>
    <row r="75" spans="1:20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</row>
    <row r="76" spans="1:20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</row>
    <row r="77" spans="1:20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</row>
    <row r="78" spans="1:20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</row>
    <row r="79" spans="1:20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</row>
    <row r="80" spans="1:20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</row>
    <row r="81" spans="1:20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</row>
    <row r="82" spans="1:20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1:20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</row>
    <row r="84" spans="1:20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 spans="1:20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</row>
    <row r="86" spans="1:20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</row>
    <row r="87" spans="1:20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</row>
    <row r="88" spans="1:20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</row>
    <row r="89" spans="1:20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</row>
    <row r="90" spans="1:20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</row>
    <row r="91" spans="1:20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  <row r="108" spans="1:20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8"/>
  <sheetViews>
    <sheetView workbookViewId="0">
      <pane ySplit="1" topLeftCell="A167" activePane="bottomLeft" state="frozen"/>
      <selection pane="bottomLeft" activeCell="A188" sqref="A188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2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2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2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2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2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2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2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2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2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2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2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2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2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2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2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2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2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2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2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2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2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2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2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2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2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2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2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2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2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2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2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2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2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2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2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2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2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2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2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2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2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2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2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2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2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2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2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2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2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2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2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2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2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2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2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2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2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2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2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2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2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2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2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2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2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2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2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2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2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2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2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2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2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2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2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2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2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2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2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2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2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2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2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2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2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2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2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2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2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2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2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2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2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2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2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2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2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2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2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2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2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2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2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2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2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2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2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2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2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2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2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2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2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2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2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2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2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2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2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2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2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2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2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2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2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2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2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2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2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2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2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2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2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2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2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2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2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2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2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2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2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2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2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2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2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2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2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2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2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2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2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2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2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2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2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2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2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2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2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2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2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2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2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2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2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2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2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2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2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2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2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2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2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2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2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2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2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2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2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2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2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2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2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2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2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2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2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tabSelected="1" zoomScale="90" zoomScaleNormal="90" workbookViewId="0">
      <selection activeCell="D2" sqref="D2:D16"/>
    </sheetView>
  </sheetViews>
  <sheetFormatPr defaultColWidth="9" defaultRowHeight="13" x14ac:dyDescent="0.3"/>
  <cols>
    <col min="1" max="1" width="16.453125" style="5" bestFit="1" customWidth="1"/>
    <col min="2" max="2" width="9" style="5"/>
    <col min="3" max="3" width="10.08984375" style="5" bestFit="1" customWidth="1"/>
    <col min="4" max="5" width="10.726562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C1" t="s">
        <v>91</v>
      </c>
      <c r="D1" t="s">
        <v>92</v>
      </c>
      <c r="E1" t="s">
        <v>93</v>
      </c>
      <c r="F1"/>
    </row>
    <row r="2" spans="1:26" x14ac:dyDescent="0.3">
      <c r="A2" s="5" t="s">
        <v>1437</v>
      </c>
      <c r="C2" s="27">
        <v>200</v>
      </c>
      <c r="D2" s="27">
        <f>0.25 * C2</f>
        <v>50</v>
      </c>
      <c r="E2" s="27">
        <f>C2-D2</f>
        <v>150</v>
      </c>
      <c r="F2"/>
      <c r="O2" s="9"/>
      <c r="P2" s="8"/>
      <c r="Q2" s="9"/>
      <c r="R2" s="8"/>
      <c r="S2" s="9"/>
      <c r="U2" s="11"/>
      <c r="Z2" s="20" t="e">
        <f t="shared" ref="Z2:Z22" si="0">S2/G2</f>
        <v>#DIV/0!</v>
      </c>
    </row>
    <row r="3" spans="1:26" x14ac:dyDescent="0.3">
      <c r="A3" s="5" t="s">
        <v>1438</v>
      </c>
      <c r="C3" s="27">
        <v>240</v>
      </c>
      <c r="D3" s="27">
        <f t="shared" ref="D3:D16" si="1">0.25 * C3</f>
        <v>60</v>
      </c>
      <c r="E3" s="27">
        <f t="shared" ref="E3:E16" si="2">C3-D3</f>
        <v>180</v>
      </c>
      <c r="F3"/>
      <c r="O3" s="9"/>
      <c r="P3" s="8"/>
      <c r="Q3" s="9"/>
      <c r="R3" s="8"/>
      <c r="S3" s="9"/>
      <c r="U3" s="10"/>
      <c r="X3" s="12">
        <f>Q3-N20</f>
        <v>0</v>
      </c>
      <c r="Z3" s="20" t="e">
        <f t="shared" si="0"/>
        <v>#DIV/0!</v>
      </c>
    </row>
    <row r="4" spans="1:26" x14ac:dyDescent="0.3">
      <c r="A4" s="5" t="s">
        <v>1439</v>
      </c>
      <c r="C4" s="27">
        <v>185</v>
      </c>
      <c r="D4" s="27">
        <f t="shared" si="1"/>
        <v>46.25</v>
      </c>
      <c r="E4" s="27">
        <f t="shared" si="2"/>
        <v>138.75</v>
      </c>
      <c r="F4"/>
      <c r="O4" s="9"/>
      <c r="P4" s="8"/>
      <c r="Q4" s="9"/>
      <c r="S4" s="9"/>
      <c r="U4" s="11"/>
      <c r="Z4" s="20" t="e">
        <f t="shared" si="0"/>
        <v>#DIV/0!</v>
      </c>
    </row>
    <row r="5" spans="1:26" x14ac:dyDescent="0.3">
      <c r="A5" s="5" t="s">
        <v>1440</v>
      </c>
      <c r="C5" s="27">
        <v>575</v>
      </c>
      <c r="D5" s="27">
        <f t="shared" si="1"/>
        <v>143.75</v>
      </c>
      <c r="E5" s="27">
        <f t="shared" si="2"/>
        <v>431.25</v>
      </c>
      <c r="F5"/>
      <c r="O5" s="9"/>
      <c r="P5" s="8"/>
      <c r="Q5" s="9"/>
      <c r="S5" s="9"/>
      <c r="U5" s="10"/>
      <c r="Z5" s="20" t="e">
        <f t="shared" si="0"/>
        <v>#DIV/0!</v>
      </c>
    </row>
    <row r="6" spans="1:26" x14ac:dyDescent="0.3">
      <c r="A6" s="5" t="s">
        <v>1441</v>
      </c>
      <c r="C6" s="27">
        <v>375</v>
      </c>
      <c r="D6" s="27">
        <f t="shared" si="1"/>
        <v>93.75</v>
      </c>
      <c r="E6" s="27">
        <f t="shared" si="2"/>
        <v>281.25</v>
      </c>
      <c r="F6"/>
      <c r="O6" s="9"/>
      <c r="P6" s="8"/>
      <c r="Q6" s="9"/>
      <c r="R6" s="8"/>
      <c r="S6" s="9"/>
      <c r="U6" s="11"/>
      <c r="Z6" s="20" t="e">
        <f t="shared" si="0"/>
        <v>#DIV/0!</v>
      </c>
    </row>
    <row r="7" spans="1:26" x14ac:dyDescent="0.3">
      <c r="C7" s="27">
        <v>600</v>
      </c>
      <c r="D7" s="27">
        <f t="shared" si="1"/>
        <v>150</v>
      </c>
      <c r="E7" s="27">
        <f t="shared" si="2"/>
        <v>450</v>
      </c>
      <c r="F7"/>
      <c r="O7" s="9"/>
      <c r="P7" s="8"/>
      <c r="Q7" s="9"/>
      <c r="R7" s="8"/>
      <c r="S7" s="9"/>
      <c r="U7" s="10"/>
      <c r="Z7" s="20" t="e">
        <f t="shared" si="0"/>
        <v>#DIV/0!</v>
      </c>
    </row>
    <row r="8" spans="1:26" x14ac:dyDescent="0.3">
      <c r="C8" s="27">
        <v>145</v>
      </c>
      <c r="D8" s="27">
        <f t="shared" si="1"/>
        <v>36.25</v>
      </c>
      <c r="E8" s="27">
        <f t="shared" si="2"/>
        <v>108.75</v>
      </c>
      <c r="F8"/>
      <c r="O8" s="9"/>
      <c r="P8" s="8"/>
      <c r="Q8" s="9"/>
      <c r="R8" s="8"/>
      <c r="S8" s="9"/>
      <c r="U8" s="10"/>
      <c r="Z8" s="20" t="e">
        <f t="shared" si="0"/>
        <v>#DIV/0!</v>
      </c>
    </row>
    <row r="9" spans="1:26" x14ac:dyDescent="0.3">
      <c r="C9" s="27">
        <v>700</v>
      </c>
      <c r="D9" s="27">
        <f t="shared" si="1"/>
        <v>175</v>
      </c>
      <c r="E9" s="27">
        <f t="shared" si="2"/>
        <v>525</v>
      </c>
      <c r="F9"/>
      <c r="O9" s="9"/>
      <c r="P9" s="8"/>
      <c r="Q9" s="9"/>
      <c r="R9" s="8"/>
      <c r="S9" s="9"/>
      <c r="U9" s="10"/>
      <c r="Z9" s="20" t="e">
        <f t="shared" si="0"/>
        <v>#DIV/0!</v>
      </c>
    </row>
    <row r="10" spans="1:26" x14ac:dyDescent="0.3">
      <c r="A10" s="5" t="s">
        <v>1580</v>
      </c>
      <c r="C10" s="27">
        <v>240</v>
      </c>
      <c r="D10" s="27">
        <f t="shared" si="1"/>
        <v>60</v>
      </c>
      <c r="E10" s="27">
        <f t="shared" si="2"/>
        <v>180</v>
      </c>
      <c r="F10"/>
      <c r="O10" s="9"/>
      <c r="P10" s="8"/>
      <c r="Q10" s="9"/>
      <c r="R10" s="8"/>
      <c r="S10" s="9"/>
      <c r="U10" s="10"/>
      <c r="Z10" s="20" t="e">
        <f t="shared" si="0"/>
        <v>#DIV/0!</v>
      </c>
    </row>
    <row r="11" spans="1:26" x14ac:dyDescent="0.3">
      <c r="A11" s="5" t="s">
        <v>1581</v>
      </c>
      <c r="C11" s="27">
        <v>284</v>
      </c>
      <c r="D11" s="27">
        <f t="shared" si="1"/>
        <v>71</v>
      </c>
      <c r="E11" s="27">
        <f t="shared" si="2"/>
        <v>213</v>
      </c>
      <c r="F11"/>
      <c r="O11" s="9"/>
      <c r="P11" s="8"/>
      <c r="Q11" s="9"/>
      <c r="R11" s="8"/>
      <c r="S11" s="9"/>
      <c r="U11" s="10"/>
      <c r="Z11" s="20" t="e">
        <f t="shared" si="0"/>
        <v>#DIV/0!</v>
      </c>
    </row>
    <row r="12" spans="1:26" x14ac:dyDescent="0.3">
      <c r="A12" s="5" t="s">
        <v>1582</v>
      </c>
      <c r="C12" s="27">
        <v>195</v>
      </c>
      <c r="D12" s="27">
        <f t="shared" si="1"/>
        <v>48.75</v>
      </c>
      <c r="E12" s="27">
        <f t="shared" si="2"/>
        <v>146.25</v>
      </c>
      <c r="F12"/>
      <c r="O12" s="9"/>
      <c r="P12" s="8"/>
      <c r="Q12" s="9"/>
      <c r="R12" s="8"/>
      <c r="S12" s="9"/>
      <c r="U12" s="10"/>
      <c r="Z12" s="20" t="e">
        <f t="shared" si="0"/>
        <v>#DIV/0!</v>
      </c>
    </row>
    <row r="13" spans="1:26" x14ac:dyDescent="0.3">
      <c r="A13" s="5" t="s">
        <v>1583</v>
      </c>
      <c r="C13" s="27">
        <v>125</v>
      </c>
      <c r="D13" s="27">
        <f t="shared" si="1"/>
        <v>31.25</v>
      </c>
      <c r="E13" s="27">
        <f t="shared" si="2"/>
        <v>93.75</v>
      </c>
      <c r="F13"/>
      <c r="O13" s="9"/>
      <c r="P13" s="8"/>
      <c r="Q13" s="9"/>
      <c r="R13" s="8"/>
      <c r="S13" s="9"/>
      <c r="U13" s="11"/>
      <c r="Z13" s="20" t="e">
        <f t="shared" si="0"/>
        <v>#DIV/0!</v>
      </c>
    </row>
    <row r="14" spans="1:26" x14ac:dyDescent="0.3">
      <c r="C14" s="27">
        <v>1250</v>
      </c>
      <c r="D14" s="27">
        <f t="shared" si="1"/>
        <v>312.5</v>
      </c>
      <c r="E14" s="27">
        <f t="shared" si="2"/>
        <v>937.5</v>
      </c>
      <c r="O14" s="9"/>
      <c r="P14" s="8"/>
      <c r="Q14" s="9"/>
      <c r="R14" s="8"/>
      <c r="S14" s="9"/>
      <c r="U14" s="10"/>
      <c r="Z14" s="20" t="e">
        <f t="shared" si="0"/>
        <v>#DIV/0!</v>
      </c>
    </row>
    <row r="15" spans="1:26" x14ac:dyDescent="0.3">
      <c r="C15" s="27">
        <v>175</v>
      </c>
      <c r="D15" s="27">
        <f t="shared" si="1"/>
        <v>43.75</v>
      </c>
      <c r="E15" s="27">
        <f t="shared" si="2"/>
        <v>131.25</v>
      </c>
      <c r="O15" s="9"/>
      <c r="P15" s="8"/>
      <c r="Q15" s="9"/>
      <c r="S15" s="9"/>
      <c r="U15" s="10"/>
      <c r="Z15" s="20" t="e">
        <f t="shared" si="0"/>
        <v>#DIV/0!</v>
      </c>
    </row>
    <row r="16" spans="1:26" x14ac:dyDescent="0.3">
      <c r="C16" s="27">
        <v>325</v>
      </c>
      <c r="D16" s="27">
        <f t="shared" si="1"/>
        <v>81.25</v>
      </c>
      <c r="E16" s="27">
        <f t="shared" si="2"/>
        <v>243.75</v>
      </c>
      <c r="O16" s="9"/>
      <c r="P16" s="8"/>
      <c r="Q16" s="9"/>
      <c r="S16" s="9"/>
      <c r="U16" s="10"/>
      <c r="Z16" s="20" t="e">
        <f t="shared" si="0"/>
        <v>#DIV/0!</v>
      </c>
    </row>
    <row r="17" spans="2:26" x14ac:dyDescent="0.3">
      <c r="O17" s="9"/>
      <c r="P17" s="8"/>
      <c r="Q17" s="9"/>
      <c r="R17" s="8"/>
      <c r="S17" s="9"/>
      <c r="U17" s="10"/>
      <c r="Z17" s="20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0"/>
      <c r="Z18" s="20" t="e">
        <f t="shared" si="0"/>
        <v>#DIV/0!</v>
      </c>
    </row>
    <row r="19" spans="2:26" x14ac:dyDescent="0.3">
      <c r="N19" s="9"/>
      <c r="O19" s="9"/>
      <c r="P19" s="8"/>
      <c r="Q19" s="9"/>
      <c r="S19" s="9"/>
      <c r="U19" s="10"/>
      <c r="Z19" s="20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0"/>
      <c r="Z20" s="20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0"/>
      <c r="Z21" s="20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0"/>
      <c r="Z22" s="20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0"/>
      <c r="Z23" s="20" t="e">
        <f>S23/G23</f>
        <v>#DIV/0!</v>
      </c>
    </row>
    <row r="25" spans="2:26" x14ac:dyDescent="0.3">
      <c r="G25" s="5">
        <f>SUM(G2:G23)</f>
        <v>0</v>
      </c>
      <c r="S25" s="12">
        <f>SUM(S2:S23)</f>
        <v>0</v>
      </c>
      <c r="T25" s="20" t="e">
        <f>S25/G25</f>
        <v>#DIV/0!</v>
      </c>
    </row>
    <row r="26" spans="2:26" x14ac:dyDescent="0.3">
      <c r="B26"/>
      <c r="C26"/>
      <c r="D26"/>
      <c r="E26"/>
      <c r="F26"/>
      <c r="G26"/>
      <c r="H26"/>
    </row>
    <row r="27" spans="2:26" x14ac:dyDescent="0.3">
      <c r="B27"/>
      <c r="C27"/>
      <c r="D27"/>
      <c r="E27"/>
      <c r="G27" s="2"/>
      <c r="H27"/>
      <c r="I27"/>
      <c r="S27" s="2">
        <v>62.5</v>
      </c>
    </row>
    <row r="28" spans="2:26" x14ac:dyDescent="0.3">
      <c r="B28"/>
      <c r="C28"/>
      <c r="D28"/>
      <c r="E28"/>
      <c r="F28"/>
    </row>
    <row r="29" spans="2:26" x14ac:dyDescent="0.3">
      <c r="B29"/>
      <c r="C29"/>
      <c r="D29"/>
      <c r="E29"/>
      <c r="F29"/>
      <c r="O29" s="12"/>
      <c r="P29" s="12"/>
    </row>
    <row r="30" spans="2:26" x14ac:dyDescent="0.3">
      <c r="B30"/>
      <c r="C30"/>
      <c r="D30"/>
      <c r="E30"/>
      <c r="F30"/>
      <c r="G30" s="12"/>
    </row>
  </sheetData>
  <sortState xmlns:xlrd2="http://schemas.microsoft.com/office/spreadsheetml/2017/richdata2" ref="A2:U23">
    <sortCondition ref="O2:O23"/>
  </sortState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0" x14ac:dyDescent="0.3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2" t="s">
        <v>78</v>
      </c>
      <c r="B1" s="22" t="s">
        <v>106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104</v>
      </c>
    </row>
    <row r="4" spans="1:2" ht="13.5" x14ac:dyDescent="0.3">
      <c r="A4" s="1" t="s">
        <v>86</v>
      </c>
      <c r="B4" t="s">
        <v>105</v>
      </c>
    </row>
    <row r="5" spans="1:2" ht="13.5" x14ac:dyDescent="0.3">
      <c r="A5" s="1" t="s">
        <v>90</v>
      </c>
    </row>
    <row r="6" spans="1:2" x14ac:dyDescent="0.25">
      <c r="A6" s="2" t="s">
        <v>85</v>
      </c>
    </row>
    <row r="7" spans="1:2" x14ac:dyDescent="0.25">
      <c r="A7" s="2" t="s">
        <v>68</v>
      </c>
    </row>
    <row r="8" spans="1:2" x14ac:dyDescent="0.25">
      <c r="A8" s="2" t="s">
        <v>112</v>
      </c>
    </row>
    <row r="9" spans="1:2" x14ac:dyDescent="0.25">
      <c r="A9" s="2" t="s">
        <v>145</v>
      </c>
    </row>
    <row r="10" spans="1:2" x14ac:dyDescent="0.25">
      <c r="A10" s="2" t="s">
        <v>60</v>
      </c>
    </row>
    <row r="11" spans="1:2" x14ac:dyDescent="0.25">
      <c r="A11" s="2" t="s">
        <v>5</v>
      </c>
    </row>
    <row r="12" spans="1:2" x14ac:dyDescent="0.25">
      <c r="A12" s="2" t="s">
        <v>87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88</v>
      </c>
    </row>
    <row r="18" spans="1:1" ht="13.5" x14ac:dyDescent="0.3">
      <c r="A18" s="1" t="s">
        <v>89</v>
      </c>
    </row>
    <row r="19" spans="1:1" x14ac:dyDescent="0.25">
      <c r="A19" s="2" t="s">
        <v>10</v>
      </c>
    </row>
    <row r="20" spans="1:1" ht="13.5" x14ac:dyDescent="0.3">
      <c r="A20" s="1" t="s">
        <v>49</v>
      </c>
    </row>
    <row r="21" spans="1:1" x14ac:dyDescent="0.25">
      <c r="A21" s="2" t="s">
        <v>100</v>
      </c>
    </row>
    <row r="22" spans="1:1" ht="13.5" x14ac:dyDescent="0.3">
      <c r="A22" s="1" t="s">
        <v>101</v>
      </c>
    </row>
    <row r="23" spans="1:1" x14ac:dyDescent="0.25">
      <c r="A23" s="2" t="s">
        <v>99</v>
      </c>
    </row>
    <row r="24" spans="1:1" ht="13.5" x14ac:dyDescent="0.3">
      <c r="A24" s="1" t="s">
        <v>63</v>
      </c>
    </row>
    <row r="25" spans="1:1" x14ac:dyDescent="0.25">
      <c r="A25" s="2" t="s">
        <v>102</v>
      </c>
    </row>
    <row r="26" spans="1:1" ht="13.5" x14ac:dyDescent="0.3">
      <c r="A26" s="1" t="s">
        <v>103</v>
      </c>
    </row>
    <row r="27" spans="1:1" x14ac:dyDescent="0.25">
      <c r="A27" s="2" t="s">
        <v>113</v>
      </c>
    </row>
    <row r="28" spans="1:1" ht="13.5" x14ac:dyDescent="0.3">
      <c r="A28" s="1" t="s">
        <v>170</v>
      </c>
    </row>
    <row r="29" spans="1:1" x14ac:dyDescent="0.25">
      <c r="A29" s="2" t="s">
        <v>180</v>
      </c>
    </row>
    <row r="30" spans="1:1" ht="13.5" x14ac:dyDescent="0.3">
      <c r="A30" s="1" t="s">
        <v>983</v>
      </c>
    </row>
    <row r="31" spans="1:1" x14ac:dyDescent="0.2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75"/>
  <sheetViews>
    <sheetView topLeftCell="A254" workbookViewId="0">
      <selection activeCell="C275" sqref="C275"/>
    </sheetView>
  </sheetViews>
  <sheetFormatPr defaultRowHeight="12.5" x14ac:dyDescent="0.25"/>
  <cols>
    <col min="1" max="1" width="9.81640625" bestFit="1" customWidth="1"/>
    <col min="3" max="3" width="43.1796875" bestFit="1" customWidth="1"/>
    <col min="4" max="4" width="10.08984375" bestFit="1" customWidth="1"/>
    <col min="6" max="6" width="11.1796875" style="24" bestFit="1" customWidth="1"/>
    <col min="7" max="7" width="11.7265625" bestFit="1" customWidth="1"/>
  </cols>
  <sheetData>
    <row r="1" spans="1:9" x14ac:dyDescent="0.2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25">
      <c r="A2" s="23">
        <v>45658</v>
      </c>
      <c r="C2" t="s">
        <v>252</v>
      </c>
      <c r="F2" s="24">
        <v>5823.88</v>
      </c>
    </row>
    <row r="3" spans="1:9" x14ac:dyDescent="0.2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2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2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2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2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2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2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2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2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2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2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2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2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2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2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2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2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2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2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2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2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2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2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2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2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2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2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2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2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2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2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2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2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2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2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2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2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2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2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2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2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2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2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2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2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2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2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2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2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2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2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2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2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2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2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2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2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2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2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2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2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2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2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2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2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2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2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2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2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2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2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2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2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2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2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2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2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2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2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2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2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2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2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2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2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2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2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2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2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2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2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2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2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2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2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2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2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2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2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2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2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2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2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2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2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2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2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2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2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2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2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2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2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2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2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2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2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2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2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2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2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2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2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2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2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2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2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2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2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2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2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2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2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2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2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2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2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2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2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2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2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2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2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2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2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2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2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2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2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2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2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2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2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2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2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2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2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2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2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2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2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2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2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2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2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2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2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2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2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2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2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2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2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2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2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2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2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2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2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2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2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2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2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2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2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2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2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2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2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2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2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2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2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2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2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2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2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2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2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2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2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2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2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2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2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2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2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2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2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2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2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2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2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2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2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2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2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2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2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2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2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2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2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2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2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2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2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2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2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2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2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2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2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2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2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2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2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2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2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2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2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2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2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2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2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2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2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2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2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2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2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2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2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2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2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2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2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2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2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2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25">
      <c r="A263" s="23">
        <v>45740</v>
      </c>
      <c r="B263" t="s">
        <v>264</v>
      </c>
      <c r="C263" t="s">
        <v>1442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25">
      <c r="A264" s="23">
        <v>45740</v>
      </c>
      <c r="B264" t="s">
        <v>264</v>
      </c>
      <c r="C264" t="s">
        <v>1443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25">
      <c r="A265" s="23">
        <v>45740</v>
      </c>
      <c r="B265" t="s">
        <v>264</v>
      </c>
      <c r="C265" t="s">
        <v>1443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  <row r="266" spans="1:9" x14ac:dyDescent="0.25">
      <c r="A266" s="23">
        <v>45740</v>
      </c>
      <c r="B266" t="s">
        <v>1073</v>
      </c>
      <c r="C266" t="s">
        <v>1444</v>
      </c>
      <c r="E266">
        <v>1690.92</v>
      </c>
      <c r="F266" s="24">
        <f t="shared" si="4"/>
        <v>13315.320000000007</v>
      </c>
      <c r="G266" t="s">
        <v>85</v>
      </c>
      <c r="H266" t="s">
        <v>104</v>
      </c>
    </row>
    <row r="267" spans="1:9" x14ac:dyDescent="0.25">
      <c r="A267" s="23">
        <v>45740</v>
      </c>
      <c r="B267" t="s">
        <v>1073</v>
      </c>
      <c r="C267" t="s">
        <v>1445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25">
      <c r="A268" s="23">
        <v>45741</v>
      </c>
      <c r="B268" t="s">
        <v>259</v>
      </c>
      <c r="C268" t="s">
        <v>1576</v>
      </c>
      <c r="E268">
        <v>589.86</v>
      </c>
      <c r="F268" s="24">
        <f t="shared" si="4"/>
        <v>14064.550000000008</v>
      </c>
      <c r="G268" t="s">
        <v>85</v>
      </c>
      <c r="H268" t="s">
        <v>104</v>
      </c>
    </row>
    <row r="269" spans="1:9" x14ac:dyDescent="0.25">
      <c r="A269" s="23">
        <v>45742</v>
      </c>
      <c r="B269" t="s">
        <v>259</v>
      </c>
      <c r="C269" t="s">
        <v>1578</v>
      </c>
      <c r="E269">
        <v>719</v>
      </c>
      <c r="F269" s="24">
        <f t="shared" si="4"/>
        <v>14783.550000000008</v>
      </c>
      <c r="G269" t="s">
        <v>85</v>
      </c>
      <c r="H269" t="s">
        <v>104</v>
      </c>
    </row>
    <row r="270" spans="1:9" x14ac:dyDescent="0.25">
      <c r="A270" s="23">
        <v>45742</v>
      </c>
      <c r="B270" t="s">
        <v>259</v>
      </c>
      <c r="C270" t="s">
        <v>1577</v>
      </c>
      <c r="E270">
        <v>80.599999999999994</v>
      </c>
      <c r="F270" s="24">
        <f t="shared" ref="F270:F275" si="5">F269+E270-D270</f>
        <v>14864.150000000009</v>
      </c>
      <c r="G270" t="s">
        <v>145</v>
      </c>
      <c r="H270" t="s">
        <v>104</v>
      </c>
    </row>
    <row r="271" spans="1:9" x14ac:dyDescent="0.25">
      <c r="A271" s="23">
        <v>45743</v>
      </c>
      <c r="B271" t="s">
        <v>259</v>
      </c>
      <c r="C271" t="s">
        <v>1579</v>
      </c>
      <c r="E271">
        <v>700</v>
      </c>
      <c r="F271" s="24">
        <f t="shared" si="5"/>
        <v>15564.150000000009</v>
      </c>
      <c r="G271" t="s">
        <v>85</v>
      </c>
      <c r="H271" t="s">
        <v>104</v>
      </c>
    </row>
    <row r="272" spans="1:9" x14ac:dyDescent="0.2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8" x14ac:dyDescent="0.2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8" x14ac:dyDescent="0.25">
      <c r="A274" s="23">
        <v>45744</v>
      </c>
      <c r="B274" t="s">
        <v>259</v>
      </c>
      <c r="C274" t="s">
        <v>1584</v>
      </c>
      <c r="E274">
        <v>125</v>
      </c>
      <c r="F274" s="24">
        <f t="shared" si="5"/>
        <v>15657.970000000008</v>
      </c>
      <c r="G274" t="s">
        <v>85</v>
      </c>
      <c r="H274" t="s">
        <v>104</v>
      </c>
    </row>
    <row r="275" spans="1:8" x14ac:dyDescent="0.25">
      <c r="A275" s="23">
        <v>45744</v>
      </c>
      <c r="B275" t="s">
        <v>259</v>
      </c>
      <c r="C275" t="s">
        <v>1585</v>
      </c>
      <c r="E275">
        <v>30</v>
      </c>
      <c r="F275" s="24">
        <f t="shared" si="5"/>
        <v>15687.970000000008</v>
      </c>
      <c r="G275" t="s">
        <v>180</v>
      </c>
    </row>
  </sheetData>
  <autoFilter ref="A1:I353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D213" sqref="D213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25">
      <c r="T2" s="2">
        <v>5823.88</v>
      </c>
    </row>
    <row r="3" spans="1:20" x14ac:dyDescent="0.25">
      <c r="A3" s="23">
        <v>45658</v>
      </c>
      <c r="D3">
        <v>30</v>
      </c>
      <c r="T3" s="24">
        <v>5853.88</v>
      </c>
    </row>
    <row r="4" spans="1:20" x14ac:dyDescent="0.25">
      <c r="A4" s="23">
        <v>45658</v>
      </c>
      <c r="D4">
        <v>30</v>
      </c>
      <c r="T4" s="24">
        <v>5883.88</v>
      </c>
    </row>
    <row r="5" spans="1:20" x14ac:dyDescent="0.25">
      <c r="A5" s="23">
        <v>45659</v>
      </c>
      <c r="D5">
        <v>30</v>
      </c>
      <c r="T5" s="24">
        <v>5913.88</v>
      </c>
    </row>
    <row r="6" spans="1:20" x14ac:dyDescent="0.25">
      <c r="A6" s="23">
        <v>45659</v>
      </c>
      <c r="D6">
        <v>30</v>
      </c>
      <c r="T6" s="24">
        <v>5943.88</v>
      </c>
    </row>
    <row r="7" spans="1:20" x14ac:dyDescent="0.25">
      <c r="A7" s="23">
        <v>45659</v>
      </c>
      <c r="D7">
        <v>30</v>
      </c>
      <c r="T7" s="24">
        <v>5973.88</v>
      </c>
    </row>
    <row r="8" spans="1:20" x14ac:dyDescent="0.25">
      <c r="A8" s="23">
        <v>45659</v>
      </c>
      <c r="D8">
        <v>30</v>
      </c>
      <c r="T8" s="24">
        <v>6003.88</v>
      </c>
    </row>
    <row r="9" spans="1:20" x14ac:dyDescent="0.25">
      <c r="A9" s="23">
        <v>45659</v>
      </c>
      <c r="D9">
        <v>30</v>
      </c>
      <c r="T9" s="24">
        <v>6033.88</v>
      </c>
    </row>
    <row r="10" spans="1:20" x14ac:dyDescent="0.25">
      <c r="A10" s="23">
        <v>45659</v>
      </c>
      <c r="D10">
        <v>30</v>
      </c>
      <c r="T10" s="24">
        <v>6063.88</v>
      </c>
    </row>
    <row r="11" spans="1:20" x14ac:dyDescent="0.25">
      <c r="A11" s="23">
        <v>45659</v>
      </c>
      <c r="D11">
        <v>30</v>
      </c>
      <c r="T11" s="24">
        <v>6093.88</v>
      </c>
    </row>
    <row r="12" spans="1:20" x14ac:dyDescent="0.25">
      <c r="A12" s="23">
        <v>45659</v>
      </c>
      <c r="D12">
        <v>30</v>
      </c>
      <c r="T12" s="24">
        <v>6123.88</v>
      </c>
    </row>
    <row r="13" spans="1:20" x14ac:dyDescent="0.25">
      <c r="A13" s="23">
        <v>45659</v>
      </c>
      <c r="D13">
        <v>30</v>
      </c>
      <c r="T13" s="24">
        <v>6153.88</v>
      </c>
    </row>
    <row r="14" spans="1:20" x14ac:dyDescent="0.25">
      <c r="A14" s="23">
        <v>45659</v>
      </c>
      <c r="D14">
        <v>30</v>
      </c>
      <c r="T14" s="24">
        <v>6183.88</v>
      </c>
    </row>
    <row r="15" spans="1:20" x14ac:dyDescent="0.25">
      <c r="A15" s="23">
        <v>45659</v>
      </c>
      <c r="D15">
        <v>30</v>
      </c>
      <c r="T15" s="24">
        <v>6213.88</v>
      </c>
    </row>
    <row r="16" spans="1:20" x14ac:dyDescent="0.25">
      <c r="A16" s="23">
        <v>45659</v>
      </c>
      <c r="D16">
        <v>30</v>
      </c>
      <c r="T16" s="24">
        <v>6243.88</v>
      </c>
    </row>
    <row r="17" spans="1:20" x14ac:dyDescent="0.25">
      <c r="A17" s="23">
        <v>45659</v>
      </c>
      <c r="D17">
        <v>30</v>
      </c>
      <c r="T17" s="24">
        <v>6273.88</v>
      </c>
    </row>
    <row r="18" spans="1:20" x14ac:dyDescent="0.25">
      <c r="A18" s="23">
        <v>45659</v>
      </c>
      <c r="D18">
        <v>50</v>
      </c>
      <c r="T18" s="24">
        <v>6323.88</v>
      </c>
    </row>
    <row r="19" spans="1:20" x14ac:dyDescent="0.25">
      <c r="A19" s="23">
        <v>45659</v>
      </c>
      <c r="D19">
        <v>30</v>
      </c>
      <c r="T19" s="24">
        <v>6353.88</v>
      </c>
    </row>
    <row r="20" spans="1:20" x14ac:dyDescent="0.25">
      <c r="A20" s="23">
        <v>45659</v>
      </c>
      <c r="D20">
        <v>30</v>
      </c>
      <c r="T20" s="24">
        <v>6383.88</v>
      </c>
    </row>
    <row r="21" spans="1:20" x14ac:dyDescent="0.25">
      <c r="A21" s="23">
        <v>45659</v>
      </c>
      <c r="D21">
        <v>30</v>
      </c>
      <c r="T21" s="24">
        <v>6413.88</v>
      </c>
    </row>
    <row r="22" spans="1:20" x14ac:dyDescent="0.25">
      <c r="A22" s="23">
        <v>45659</v>
      </c>
      <c r="D22">
        <v>30</v>
      </c>
      <c r="T22" s="24">
        <v>6443.88</v>
      </c>
    </row>
    <row r="23" spans="1:20" x14ac:dyDescent="0.25">
      <c r="A23" s="23">
        <v>45659</v>
      </c>
      <c r="D23">
        <v>30</v>
      </c>
      <c r="T23" s="24">
        <v>6473.88</v>
      </c>
    </row>
    <row r="24" spans="1:20" x14ac:dyDescent="0.25">
      <c r="A24" s="23">
        <v>45659</v>
      </c>
      <c r="D24">
        <v>30</v>
      </c>
      <c r="T24" s="24">
        <v>6503.88</v>
      </c>
    </row>
    <row r="25" spans="1:20" x14ac:dyDescent="0.25">
      <c r="A25" s="23">
        <v>45659</v>
      </c>
      <c r="D25">
        <v>30</v>
      </c>
      <c r="T25" s="24">
        <v>6533.88</v>
      </c>
    </row>
    <row r="26" spans="1:20" x14ac:dyDescent="0.25">
      <c r="A26" s="23">
        <v>45659</v>
      </c>
      <c r="D26">
        <v>30</v>
      </c>
      <c r="T26" s="24">
        <v>6563.88</v>
      </c>
    </row>
    <row r="27" spans="1:20" x14ac:dyDescent="0.25">
      <c r="A27" s="23">
        <v>45659</v>
      </c>
      <c r="D27">
        <v>30</v>
      </c>
      <c r="T27" s="24">
        <v>6593.88</v>
      </c>
    </row>
    <row r="28" spans="1:20" x14ac:dyDescent="0.25">
      <c r="A28" s="23">
        <v>45659</v>
      </c>
      <c r="D28">
        <v>30</v>
      </c>
      <c r="T28" s="24">
        <v>6623.88</v>
      </c>
    </row>
    <row r="29" spans="1:20" x14ac:dyDescent="0.25">
      <c r="A29" s="23">
        <v>45659</v>
      </c>
      <c r="D29">
        <v>30</v>
      </c>
      <c r="T29" s="24">
        <v>6653.88</v>
      </c>
    </row>
    <row r="30" spans="1:20" x14ac:dyDescent="0.25">
      <c r="A30" s="23">
        <v>45659</v>
      </c>
      <c r="D30">
        <v>30</v>
      </c>
      <c r="T30" s="24">
        <v>6683.88</v>
      </c>
    </row>
    <row r="31" spans="1:20" x14ac:dyDescent="0.25">
      <c r="A31" s="23">
        <v>45659</v>
      </c>
      <c r="D31">
        <v>30</v>
      </c>
      <c r="T31" s="24">
        <v>6713.88</v>
      </c>
    </row>
    <row r="32" spans="1:20" x14ac:dyDescent="0.25">
      <c r="A32" s="23">
        <v>45659</v>
      </c>
      <c r="D32">
        <v>30</v>
      </c>
      <c r="T32" s="24">
        <v>6743.88</v>
      </c>
    </row>
    <row r="33" spans="1:20" x14ac:dyDescent="0.25">
      <c r="A33" s="23">
        <v>45659</v>
      </c>
      <c r="D33">
        <v>30</v>
      </c>
      <c r="T33" s="24">
        <v>6773.88</v>
      </c>
    </row>
    <row r="34" spans="1:20" x14ac:dyDescent="0.25">
      <c r="A34" s="23">
        <v>45659</v>
      </c>
      <c r="D34">
        <v>30</v>
      </c>
      <c r="T34" s="24">
        <v>6803.88</v>
      </c>
    </row>
    <row r="35" spans="1:20" x14ac:dyDescent="0.25">
      <c r="A35" s="23">
        <v>45659</v>
      </c>
      <c r="D35">
        <v>25</v>
      </c>
      <c r="T35" s="24">
        <v>6828.88</v>
      </c>
    </row>
    <row r="36" spans="1:20" x14ac:dyDescent="0.25">
      <c r="A36" s="23">
        <v>45659</v>
      </c>
      <c r="D36">
        <v>30</v>
      </c>
      <c r="T36" s="24">
        <v>6858.88</v>
      </c>
    </row>
    <row r="37" spans="1:20" x14ac:dyDescent="0.25">
      <c r="A37" s="23">
        <v>45659</v>
      </c>
      <c r="D37">
        <v>30</v>
      </c>
      <c r="T37" s="24">
        <v>6888.88</v>
      </c>
    </row>
    <row r="38" spans="1:20" x14ac:dyDescent="0.25">
      <c r="A38" s="23">
        <v>45659</v>
      </c>
      <c r="D38">
        <v>30</v>
      </c>
      <c r="T38" s="24">
        <v>6918.88</v>
      </c>
    </row>
    <row r="39" spans="1:20" x14ac:dyDescent="0.25">
      <c r="A39" s="23">
        <v>45659</v>
      </c>
      <c r="D39">
        <v>30</v>
      </c>
      <c r="T39" s="24">
        <v>6948.88</v>
      </c>
    </row>
    <row r="40" spans="1:20" x14ac:dyDescent="0.25">
      <c r="A40" s="23">
        <v>45659</v>
      </c>
      <c r="D40">
        <v>30</v>
      </c>
      <c r="T40" s="24">
        <v>6978.88</v>
      </c>
    </row>
    <row r="41" spans="1:20" x14ac:dyDescent="0.25">
      <c r="A41" s="23">
        <v>45659</v>
      </c>
      <c r="D41">
        <v>30</v>
      </c>
      <c r="T41" s="24">
        <v>7008.88</v>
      </c>
    </row>
    <row r="42" spans="1:20" x14ac:dyDescent="0.25">
      <c r="A42" s="23">
        <v>45659</v>
      </c>
      <c r="D42">
        <v>30</v>
      </c>
      <c r="T42" s="24">
        <v>7038.88</v>
      </c>
    </row>
    <row r="43" spans="1:20" x14ac:dyDescent="0.25">
      <c r="A43" s="23">
        <v>45659</v>
      </c>
      <c r="D43">
        <v>30</v>
      </c>
      <c r="T43" s="24">
        <v>7068.88</v>
      </c>
    </row>
    <row r="44" spans="1:20" x14ac:dyDescent="0.25">
      <c r="A44" s="23">
        <v>45659</v>
      </c>
      <c r="D44">
        <v>30</v>
      </c>
      <c r="T44" s="24">
        <v>7098.88</v>
      </c>
    </row>
    <row r="45" spans="1:20" x14ac:dyDescent="0.25">
      <c r="A45" s="23">
        <v>45659</v>
      </c>
      <c r="D45">
        <v>30</v>
      </c>
      <c r="T45" s="24">
        <v>7128.88</v>
      </c>
    </row>
    <row r="46" spans="1:20" x14ac:dyDescent="0.25">
      <c r="A46" s="23">
        <v>45659</v>
      </c>
      <c r="D46">
        <v>30</v>
      </c>
      <c r="T46" s="24">
        <v>7158.88</v>
      </c>
    </row>
    <row r="47" spans="1:20" x14ac:dyDescent="0.25">
      <c r="A47" s="23">
        <v>45659</v>
      </c>
      <c r="D47">
        <v>30</v>
      </c>
      <c r="T47" s="24">
        <v>7188.88</v>
      </c>
    </row>
    <row r="48" spans="1:20" x14ac:dyDescent="0.25">
      <c r="A48" s="23">
        <v>45659</v>
      </c>
      <c r="D48">
        <v>30</v>
      </c>
      <c r="T48" s="24">
        <v>7218.88</v>
      </c>
    </row>
    <row r="49" spans="1:20" x14ac:dyDescent="0.25">
      <c r="A49" s="23">
        <v>45659</v>
      </c>
      <c r="D49">
        <v>30</v>
      </c>
      <c r="T49" s="24">
        <v>7248.88</v>
      </c>
    </row>
    <row r="50" spans="1:20" x14ac:dyDescent="0.25">
      <c r="A50" s="23">
        <v>45659</v>
      </c>
      <c r="D50">
        <v>30</v>
      </c>
      <c r="T50" s="24">
        <v>7278.88</v>
      </c>
    </row>
    <row r="51" spans="1:20" x14ac:dyDescent="0.25">
      <c r="A51" s="23">
        <v>45659</v>
      </c>
      <c r="D51">
        <v>30</v>
      </c>
      <c r="T51" s="24">
        <v>7308.88</v>
      </c>
    </row>
    <row r="52" spans="1:20" x14ac:dyDescent="0.25">
      <c r="A52" s="23">
        <v>45659</v>
      </c>
      <c r="D52">
        <v>30</v>
      </c>
      <c r="T52" s="24">
        <v>7338.88</v>
      </c>
    </row>
    <row r="53" spans="1:20" x14ac:dyDescent="0.25">
      <c r="A53" s="23">
        <v>45659</v>
      </c>
      <c r="D53">
        <v>30</v>
      </c>
      <c r="T53" s="24">
        <v>7368.88</v>
      </c>
    </row>
    <row r="54" spans="1:20" x14ac:dyDescent="0.25">
      <c r="A54" s="23">
        <v>45659</v>
      </c>
      <c r="D54">
        <v>30</v>
      </c>
      <c r="T54" s="24">
        <v>7398.88</v>
      </c>
    </row>
    <row r="55" spans="1:20" x14ac:dyDescent="0.25">
      <c r="A55" s="23">
        <v>45659</v>
      </c>
      <c r="D55">
        <v>30</v>
      </c>
      <c r="T55" s="24">
        <v>7428.88</v>
      </c>
    </row>
    <row r="56" spans="1:20" x14ac:dyDescent="0.25">
      <c r="A56" s="23">
        <v>45659</v>
      </c>
      <c r="D56">
        <v>30</v>
      </c>
      <c r="T56" s="24">
        <v>7458.88</v>
      </c>
    </row>
    <row r="57" spans="1:20" x14ac:dyDescent="0.25">
      <c r="A57" s="23">
        <v>45659</v>
      </c>
      <c r="D57">
        <v>30</v>
      </c>
      <c r="T57" s="24">
        <v>7488.88</v>
      </c>
    </row>
    <row r="58" spans="1:20" x14ac:dyDescent="0.25">
      <c r="A58" s="23">
        <v>45659</v>
      </c>
      <c r="D58">
        <v>30</v>
      </c>
      <c r="T58" s="24">
        <v>7518.88</v>
      </c>
    </row>
    <row r="59" spans="1:20" x14ac:dyDescent="0.25">
      <c r="A59" s="23">
        <v>45659</v>
      </c>
      <c r="D59">
        <v>30</v>
      </c>
      <c r="T59" s="24">
        <v>7548.88</v>
      </c>
    </row>
    <row r="60" spans="1:20" x14ac:dyDescent="0.25">
      <c r="A60" s="23">
        <v>45659</v>
      </c>
      <c r="D60">
        <v>30</v>
      </c>
      <c r="T60" s="24">
        <v>7578.88</v>
      </c>
    </row>
    <row r="61" spans="1:20" x14ac:dyDescent="0.25">
      <c r="A61" s="23">
        <v>45659</v>
      </c>
      <c r="D61">
        <v>30</v>
      </c>
      <c r="T61" s="24">
        <v>7608.88</v>
      </c>
    </row>
    <row r="62" spans="1:20" x14ac:dyDescent="0.25">
      <c r="A62" s="23">
        <v>45659</v>
      </c>
      <c r="D62">
        <v>30</v>
      </c>
      <c r="T62" s="24">
        <v>7638.88</v>
      </c>
    </row>
    <row r="63" spans="1:20" x14ac:dyDescent="0.25">
      <c r="A63" s="23">
        <v>45659</v>
      </c>
      <c r="D63">
        <v>30</v>
      </c>
      <c r="T63" s="24">
        <v>7668.88</v>
      </c>
    </row>
    <row r="64" spans="1:20" x14ac:dyDescent="0.25">
      <c r="A64" s="23">
        <v>45659</v>
      </c>
      <c r="D64">
        <v>30</v>
      </c>
      <c r="T64" s="24">
        <v>7698.88</v>
      </c>
    </row>
    <row r="65" spans="1:20" x14ac:dyDescent="0.25">
      <c r="A65" s="23">
        <v>45659</v>
      </c>
      <c r="D65">
        <v>30</v>
      </c>
      <c r="T65" s="24">
        <v>7728.88</v>
      </c>
    </row>
    <row r="66" spans="1:20" x14ac:dyDescent="0.25">
      <c r="A66" s="23">
        <v>45659</v>
      </c>
      <c r="D66">
        <v>30</v>
      </c>
      <c r="T66" s="24">
        <v>7758.88</v>
      </c>
    </row>
    <row r="67" spans="1:20" x14ac:dyDescent="0.25">
      <c r="A67" s="23">
        <v>45659</v>
      </c>
      <c r="D67">
        <v>30</v>
      </c>
      <c r="T67" s="24">
        <v>7788.88</v>
      </c>
    </row>
    <row r="68" spans="1:20" x14ac:dyDescent="0.25">
      <c r="A68" s="23">
        <v>45659</v>
      </c>
      <c r="D68">
        <v>30</v>
      </c>
      <c r="T68" s="24">
        <v>7818.88</v>
      </c>
    </row>
    <row r="69" spans="1:20" x14ac:dyDescent="0.25">
      <c r="A69" s="23">
        <v>45659</v>
      </c>
      <c r="D69">
        <v>30</v>
      </c>
      <c r="T69" s="24">
        <v>7848.88</v>
      </c>
    </row>
    <row r="70" spans="1:20" x14ac:dyDescent="0.25">
      <c r="A70" s="23">
        <v>45659</v>
      </c>
      <c r="D70">
        <v>30</v>
      </c>
      <c r="T70" s="24">
        <v>7878.88</v>
      </c>
    </row>
    <row r="71" spans="1:20" x14ac:dyDescent="0.25">
      <c r="A71" s="23">
        <v>45659</v>
      </c>
      <c r="D71">
        <v>30</v>
      </c>
      <c r="T71" s="24">
        <v>7908.88</v>
      </c>
    </row>
    <row r="72" spans="1:20" x14ac:dyDescent="0.25">
      <c r="A72" s="23">
        <v>45659</v>
      </c>
      <c r="D72">
        <v>30</v>
      </c>
      <c r="T72" s="24">
        <v>7938.88</v>
      </c>
    </row>
    <row r="73" spans="1:20" x14ac:dyDescent="0.25">
      <c r="A73" s="23">
        <v>45659</v>
      </c>
      <c r="D73">
        <v>30</v>
      </c>
      <c r="T73" s="24">
        <v>7968.88</v>
      </c>
    </row>
    <row r="74" spans="1:20" x14ac:dyDescent="0.25">
      <c r="A74" s="23">
        <v>45659</v>
      </c>
      <c r="D74">
        <v>30</v>
      </c>
      <c r="T74" s="24">
        <v>7998.88</v>
      </c>
    </row>
    <row r="75" spans="1:20" x14ac:dyDescent="0.25">
      <c r="A75" s="23">
        <v>45659</v>
      </c>
      <c r="D75">
        <v>30</v>
      </c>
      <c r="T75" s="24">
        <v>8028.88</v>
      </c>
    </row>
    <row r="76" spans="1:20" x14ac:dyDescent="0.25">
      <c r="A76" s="23">
        <v>45659</v>
      </c>
      <c r="D76">
        <v>30</v>
      </c>
      <c r="T76" s="24">
        <v>8058.88</v>
      </c>
    </row>
    <row r="77" spans="1:20" x14ac:dyDescent="0.25">
      <c r="A77" s="23">
        <v>45659</v>
      </c>
      <c r="D77">
        <v>30</v>
      </c>
      <c r="T77" s="24">
        <v>8088.88</v>
      </c>
    </row>
    <row r="78" spans="1:20" x14ac:dyDescent="0.25">
      <c r="A78" s="23">
        <v>45659</v>
      </c>
      <c r="D78">
        <v>30</v>
      </c>
      <c r="T78" s="24">
        <v>8118.88</v>
      </c>
    </row>
    <row r="79" spans="1:20" x14ac:dyDescent="0.25">
      <c r="A79" s="23">
        <v>45659</v>
      </c>
      <c r="D79">
        <v>30</v>
      </c>
      <c r="T79" s="24">
        <v>8148.88</v>
      </c>
    </row>
    <row r="80" spans="1:20" x14ac:dyDescent="0.25">
      <c r="A80" s="23">
        <v>45659</v>
      </c>
      <c r="D80">
        <v>25</v>
      </c>
      <c r="T80" s="24">
        <v>8173.88</v>
      </c>
    </row>
    <row r="81" spans="1:20" x14ac:dyDescent="0.25">
      <c r="A81" s="23">
        <v>45659</v>
      </c>
      <c r="D81">
        <v>30</v>
      </c>
      <c r="T81" s="24">
        <v>8203.880000000001</v>
      </c>
    </row>
    <row r="82" spans="1:20" x14ac:dyDescent="0.25">
      <c r="A82" s="23">
        <v>45659</v>
      </c>
      <c r="D82">
        <v>30</v>
      </c>
      <c r="T82" s="24">
        <v>8233.880000000001</v>
      </c>
    </row>
    <row r="83" spans="1:20" x14ac:dyDescent="0.25">
      <c r="A83" s="23">
        <v>45659</v>
      </c>
      <c r="D83">
        <v>30</v>
      </c>
      <c r="T83" s="24">
        <v>8263.880000000001</v>
      </c>
    </row>
    <row r="84" spans="1:20" x14ac:dyDescent="0.25">
      <c r="A84" s="23">
        <v>45659</v>
      </c>
      <c r="D84">
        <v>30</v>
      </c>
      <c r="T84" s="24">
        <v>8293.880000000001</v>
      </c>
    </row>
    <row r="85" spans="1:20" x14ac:dyDescent="0.25">
      <c r="A85" s="23">
        <v>45659</v>
      </c>
      <c r="D85">
        <v>30</v>
      </c>
      <c r="T85" s="24">
        <v>8323.880000000001</v>
      </c>
    </row>
    <row r="86" spans="1:20" x14ac:dyDescent="0.25">
      <c r="A86" s="23">
        <v>45659</v>
      </c>
      <c r="D86">
        <v>30</v>
      </c>
      <c r="T86" s="24">
        <v>8353.880000000001</v>
      </c>
    </row>
    <row r="87" spans="1:20" x14ac:dyDescent="0.25">
      <c r="A87" s="23">
        <v>45659</v>
      </c>
      <c r="D87">
        <v>30</v>
      </c>
      <c r="T87" s="24">
        <v>8383.880000000001</v>
      </c>
    </row>
    <row r="88" spans="1:20" x14ac:dyDescent="0.25">
      <c r="A88" s="23">
        <v>45659</v>
      </c>
      <c r="D88">
        <v>30</v>
      </c>
      <c r="T88" s="24">
        <v>8413.880000000001</v>
      </c>
    </row>
    <row r="89" spans="1:20" x14ac:dyDescent="0.25">
      <c r="A89" s="23">
        <v>45659</v>
      </c>
      <c r="D89">
        <v>30</v>
      </c>
      <c r="T89" s="24">
        <v>8443.880000000001</v>
      </c>
    </row>
    <row r="90" spans="1:20" x14ac:dyDescent="0.25">
      <c r="A90" s="23">
        <v>45659</v>
      </c>
      <c r="D90">
        <v>30</v>
      </c>
      <c r="T90" s="24">
        <v>8473.880000000001</v>
      </c>
    </row>
    <row r="91" spans="1:20" x14ac:dyDescent="0.25">
      <c r="A91" s="23">
        <v>45659</v>
      </c>
      <c r="D91">
        <v>30</v>
      </c>
      <c r="T91" s="24">
        <v>8503.880000000001</v>
      </c>
    </row>
    <row r="92" spans="1:20" x14ac:dyDescent="0.25">
      <c r="A92" s="23">
        <v>45659</v>
      </c>
      <c r="D92">
        <v>25</v>
      </c>
      <c r="T92" s="24">
        <v>8528.880000000001</v>
      </c>
    </row>
    <row r="93" spans="1:20" x14ac:dyDescent="0.25">
      <c r="A93" s="23">
        <v>45659</v>
      </c>
      <c r="D93">
        <v>25</v>
      </c>
      <c r="T93" s="24">
        <v>8553.880000000001</v>
      </c>
    </row>
    <row r="94" spans="1:20" x14ac:dyDescent="0.25">
      <c r="A94" s="23">
        <v>45659</v>
      </c>
      <c r="D94">
        <v>30</v>
      </c>
      <c r="T94" s="24">
        <v>8583.880000000001</v>
      </c>
    </row>
    <row r="95" spans="1:20" x14ac:dyDescent="0.25">
      <c r="A95" s="23">
        <v>45659</v>
      </c>
      <c r="D95">
        <v>30</v>
      </c>
      <c r="T95" s="24">
        <v>8613.880000000001</v>
      </c>
    </row>
    <row r="96" spans="1:20" x14ac:dyDescent="0.25">
      <c r="A96" s="23">
        <v>45659</v>
      </c>
      <c r="D96">
        <v>25</v>
      </c>
      <c r="T96" s="24">
        <v>8638.880000000001</v>
      </c>
    </row>
    <row r="97" spans="1:20" x14ac:dyDescent="0.25">
      <c r="A97" s="23">
        <v>45659</v>
      </c>
      <c r="D97">
        <v>30</v>
      </c>
      <c r="T97" s="24">
        <v>8668.880000000001</v>
      </c>
    </row>
    <row r="98" spans="1:20" x14ac:dyDescent="0.25">
      <c r="A98" s="23">
        <v>45659</v>
      </c>
      <c r="D98">
        <v>30</v>
      </c>
      <c r="T98" s="24">
        <v>8698.880000000001</v>
      </c>
    </row>
    <row r="99" spans="1:20" x14ac:dyDescent="0.25">
      <c r="A99" s="23">
        <v>45659</v>
      </c>
      <c r="D99">
        <v>35</v>
      </c>
      <c r="T99" s="24">
        <v>8733.880000000001</v>
      </c>
    </row>
    <row r="100" spans="1:20" x14ac:dyDescent="0.25">
      <c r="A100" s="23">
        <v>45659</v>
      </c>
      <c r="D100">
        <v>30</v>
      </c>
      <c r="T100" s="24">
        <v>8763.880000000001</v>
      </c>
    </row>
    <row r="101" spans="1:20" x14ac:dyDescent="0.25">
      <c r="A101" s="23">
        <v>45659</v>
      </c>
      <c r="D101">
        <v>30</v>
      </c>
      <c r="T101" s="24">
        <v>8793.880000000001</v>
      </c>
    </row>
    <row r="102" spans="1:20" x14ac:dyDescent="0.25">
      <c r="A102" s="23">
        <v>45659</v>
      </c>
      <c r="D102">
        <v>30</v>
      </c>
      <c r="T102" s="24">
        <v>8823.880000000001</v>
      </c>
    </row>
    <row r="103" spans="1:20" x14ac:dyDescent="0.25">
      <c r="A103" s="23">
        <v>45659</v>
      </c>
      <c r="D103">
        <v>30</v>
      </c>
      <c r="T103" s="24">
        <v>8853.880000000001</v>
      </c>
    </row>
    <row r="104" spans="1:20" x14ac:dyDescent="0.25">
      <c r="A104" s="23">
        <v>45659</v>
      </c>
      <c r="D104">
        <v>30</v>
      </c>
      <c r="T104" s="24">
        <v>8883.880000000001</v>
      </c>
    </row>
    <row r="105" spans="1:20" x14ac:dyDescent="0.25">
      <c r="A105" s="23">
        <v>45659</v>
      </c>
      <c r="D105">
        <v>30</v>
      </c>
      <c r="T105" s="24">
        <v>8913.880000000001</v>
      </c>
    </row>
    <row r="106" spans="1:20" x14ac:dyDescent="0.25">
      <c r="A106" s="23">
        <v>45659</v>
      </c>
      <c r="D106">
        <v>30</v>
      </c>
      <c r="T106" s="24">
        <v>8943.880000000001</v>
      </c>
    </row>
    <row r="107" spans="1:20" x14ac:dyDescent="0.25">
      <c r="A107" s="23">
        <v>45659</v>
      </c>
      <c r="D107">
        <v>30</v>
      </c>
      <c r="T107" s="24">
        <v>8973.880000000001</v>
      </c>
    </row>
    <row r="108" spans="1:20" x14ac:dyDescent="0.25">
      <c r="A108" s="23">
        <v>45659</v>
      </c>
      <c r="D108">
        <v>30</v>
      </c>
      <c r="T108" s="24">
        <v>9003.880000000001</v>
      </c>
    </row>
    <row r="109" spans="1:20" x14ac:dyDescent="0.25">
      <c r="A109" s="23">
        <v>45659</v>
      </c>
      <c r="D109">
        <v>30</v>
      </c>
      <c r="T109" s="24">
        <v>9033.880000000001</v>
      </c>
    </row>
    <row r="110" spans="1:20" x14ac:dyDescent="0.25">
      <c r="A110" s="23">
        <v>45659</v>
      </c>
      <c r="D110">
        <v>30</v>
      </c>
      <c r="T110" s="24">
        <v>9063.880000000001</v>
      </c>
    </row>
    <row r="111" spans="1:20" x14ac:dyDescent="0.25">
      <c r="A111" s="23">
        <v>45659</v>
      </c>
      <c r="D111">
        <v>30</v>
      </c>
      <c r="T111" s="24">
        <v>9093.880000000001</v>
      </c>
    </row>
    <row r="112" spans="1:20" x14ac:dyDescent="0.25">
      <c r="A112" s="23">
        <v>45659</v>
      </c>
      <c r="D112">
        <v>30</v>
      </c>
      <c r="T112" s="24">
        <v>9123.880000000001</v>
      </c>
    </row>
    <row r="113" spans="1:20" x14ac:dyDescent="0.25">
      <c r="A113" s="23">
        <v>45659</v>
      </c>
      <c r="D113">
        <v>30</v>
      </c>
      <c r="T113" s="24">
        <v>9153.880000000001</v>
      </c>
    </row>
    <row r="114" spans="1:20" x14ac:dyDescent="0.25">
      <c r="A114" s="23">
        <v>45659</v>
      </c>
      <c r="D114">
        <v>30</v>
      </c>
      <c r="T114" s="24">
        <v>9183.880000000001</v>
      </c>
    </row>
    <row r="115" spans="1:20" x14ac:dyDescent="0.25">
      <c r="A115" s="23">
        <v>45659</v>
      </c>
      <c r="D115">
        <v>30</v>
      </c>
      <c r="T115" s="24">
        <v>9213.880000000001</v>
      </c>
    </row>
    <row r="116" spans="1:20" x14ac:dyDescent="0.25">
      <c r="A116" s="23">
        <v>45659</v>
      </c>
      <c r="D116">
        <v>30</v>
      </c>
      <c r="T116" s="24">
        <v>9243.880000000001</v>
      </c>
    </row>
    <row r="117" spans="1:20" x14ac:dyDescent="0.25">
      <c r="A117" s="23">
        <v>45659</v>
      </c>
      <c r="D117">
        <v>30</v>
      </c>
      <c r="T117" s="24">
        <v>9273.880000000001</v>
      </c>
    </row>
    <row r="118" spans="1:20" x14ac:dyDescent="0.25">
      <c r="A118" s="23">
        <v>45659</v>
      </c>
      <c r="D118">
        <v>30</v>
      </c>
      <c r="T118" s="24">
        <v>9303.880000000001</v>
      </c>
    </row>
    <row r="119" spans="1:20" x14ac:dyDescent="0.25">
      <c r="A119" s="23">
        <v>45659</v>
      </c>
      <c r="D119">
        <v>30</v>
      </c>
      <c r="T119" s="24">
        <v>9333.880000000001</v>
      </c>
    </row>
    <row r="120" spans="1:20" x14ac:dyDescent="0.25">
      <c r="A120" s="23">
        <v>45659</v>
      </c>
      <c r="D120">
        <v>30</v>
      </c>
      <c r="T120" s="24">
        <v>9363.880000000001</v>
      </c>
    </row>
    <row r="121" spans="1:20" x14ac:dyDescent="0.25">
      <c r="A121" s="23">
        <v>45659</v>
      </c>
      <c r="D121">
        <v>30</v>
      </c>
      <c r="T121" s="24">
        <v>9393.880000000001</v>
      </c>
    </row>
    <row r="122" spans="1:20" x14ac:dyDescent="0.25">
      <c r="A122" s="23">
        <v>45659</v>
      </c>
      <c r="D122">
        <v>30</v>
      </c>
      <c r="T122" s="24">
        <v>9423.880000000001</v>
      </c>
    </row>
    <row r="123" spans="1:20" x14ac:dyDescent="0.25">
      <c r="A123" s="23">
        <v>45659</v>
      </c>
      <c r="D123">
        <v>30</v>
      </c>
      <c r="T123" s="24">
        <v>9453.880000000001</v>
      </c>
    </row>
    <row r="124" spans="1:20" x14ac:dyDescent="0.25">
      <c r="A124" s="23">
        <v>45659</v>
      </c>
      <c r="D124">
        <v>30</v>
      </c>
      <c r="T124" s="24">
        <v>9483.880000000001</v>
      </c>
    </row>
    <row r="125" spans="1:20" x14ac:dyDescent="0.25">
      <c r="A125" s="23">
        <v>45659</v>
      </c>
      <c r="D125">
        <v>30</v>
      </c>
      <c r="T125" s="24">
        <v>9513.880000000001</v>
      </c>
    </row>
    <row r="126" spans="1:20" x14ac:dyDescent="0.25">
      <c r="A126" s="23">
        <v>45660</v>
      </c>
      <c r="D126" s="2">
        <v>30</v>
      </c>
    </row>
    <row r="127" spans="1:20" x14ac:dyDescent="0.25">
      <c r="A127" s="23">
        <v>45660</v>
      </c>
      <c r="D127" s="2">
        <v>143.94</v>
      </c>
    </row>
    <row r="128" spans="1:20" x14ac:dyDescent="0.25">
      <c r="A128" s="23">
        <v>45663</v>
      </c>
      <c r="B128" t="s">
        <v>567</v>
      </c>
      <c r="D128" s="2">
        <v>30</v>
      </c>
    </row>
    <row r="129" spans="1:4" x14ac:dyDescent="0.25">
      <c r="A129" s="23">
        <v>45663</v>
      </c>
      <c r="B129" t="s">
        <v>568</v>
      </c>
      <c r="D129" s="2">
        <v>30</v>
      </c>
    </row>
    <row r="130" spans="1:4" x14ac:dyDescent="0.25">
      <c r="A130" s="23">
        <v>45663</v>
      </c>
      <c r="B130" t="s">
        <v>569</v>
      </c>
      <c r="D130" s="2">
        <v>30</v>
      </c>
    </row>
    <row r="131" spans="1:4" x14ac:dyDescent="0.25">
      <c r="A131" s="23">
        <v>45663</v>
      </c>
      <c r="B131" t="s">
        <v>570</v>
      </c>
      <c r="D131" s="2">
        <v>30</v>
      </c>
    </row>
    <row r="132" spans="1:4" x14ac:dyDescent="0.25">
      <c r="A132" s="23">
        <v>45663</v>
      </c>
      <c r="B132" t="s">
        <v>571</v>
      </c>
      <c r="D132" s="2">
        <v>30</v>
      </c>
    </row>
    <row r="133" spans="1:4" x14ac:dyDescent="0.25">
      <c r="A133" s="23">
        <v>45663</v>
      </c>
      <c r="B133" t="s">
        <v>572</v>
      </c>
      <c r="D133" s="2">
        <v>30</v>
      </c>
    </row>
    <row r="134" spans="1:4" x14ac:dyDescent="0.25">
      <c r="A134" s="23">
        <v>45663</v>
      </c>
      <c r="B134" t="s">
        <v>573</v>
      </c>
      <c r="D134" s="2">
        <v>30</v>
      </c>
    </row>
    <row r="135" spans="1:4" x14ac:dyDescent="0.25">
      <c r="A135" s="23">
        <v>45663</v>
      </c>
      <c r="B135" t="s">
        <v>574</v>
      </c>
      <c r="D135" s="2">
        <v>30</v>
      </c>
    </row>
    <row r="136" spans="1:4" x14ac:dyDescent="0.25">
      <c r="A136" s="23">
        <v>45663</v>
      </c>
      <c r="B136" t="s">
        <v>575</v>
      </c>
      <c r="D136" s="2">
        <v>30</v>
      </c>
    </row>
    <row r="137" spans="1:4" x14ac:dyDescent="0.25">
      <c r="A137" s="23">
        <v>45663</v>
      </c>
      <c r="B137" t="s">
        <v>576</v>
      </c>
      <c r="D137" s="2">
        <v>30</v>
      </c>
    </row>
    <row r="138" spans="1:4" x14ac:dyDescent="0.25">
      <c r="A138" s="23">
        <v>45664</v>
      </c>
      <c r="B138" t="s">
        <v>501</v>
      </c>
      <c r="D138">
        <v>56.7</v>
      </c>
    </row>
    <row r="139" spans="1:4" x14ac:dyDescent="0.25">
      <c r="A139" s="23">
        <v>45664</v>
      </c>
      <c r="B139" t="s">
        <v>188</v>
      </c>
      <c r="D139">
        <v>30</v>
      </c>
    </row>
    <row r="140" spans="1:4" x14ac:dyDescent="0.25">
      <c r="A140" s="23">
        <v>45665</v>
      </c>
      <c r="B140" t="s">
        <v>630</v>
      </c>
      <c r="D140">
        <v>30</v>
      </c>
    </row>
    <row r="141" spans="1:4" x14ac:dyDescent="0.25">
      <c r="A141" s="23">
        <v>45665</v>
      </c>
      <c r="B141" t="s">
        <v>501</v>
      </c>
      <c r="D141">
        <v>86.56</v>
      </c>
    </row>
    <row r="142" spans="1:4" x14ac:dyDescent="0.25">
      <c r="A142" s="23">
        <v>45666</v>
      </c>
      <c r="B142" t="s">
        <v>648</v>
      </c>
      <c r="D142">
        <v>30</v>
      </c>
    </row>
    <row r="143" spans="1:4" x14ac:dyDescent="0.25">
      <c r="A143" s="23">
        <v>45666</v>
      </c>
      <c r="B143" t="s">
        <v>501</v>
      </c>
      <c r="D143">
        <v>86.59</v>
      </c>
    </row>
    <row r="144" spans="1:4" x14ac:dyDescent="0.25">
      <c r="A144" s="23">
        <v>45666</v>
      </c>
      <c r="B144" t="s">
        <v>649</v>
      </c>
      <c r="D144">
        <v>30</v>
      </c>
    </row>
    <row r="145" spans="1:18" x14ac:dyDescent="0.25">
      <c r="A145" s="23">
        <v>45666</v>
      </c>
      <c r="B145" t="s">
        <v>656</v>
      </c>
      <c r="D145">
        <v>30</v>
      </c>
    </row>
    <row r="146" spans="1:18" x14ac:dyDescent="0.25">
      <c r="A146" s="23">
        <v>45667</v>
      </c>
      <c r="B146" t="s">
        <v>654</v>
      </c>
      <c r="D146">
        <v>30</v>
      </c>
    </row>
    <row r="147" spans="1:18" x14ac:dyDescent="0.25">
      <c r="A147" s="23">
        <v>45670</v>
      </c>
      <c r="B147" t="s">
        <v>501</v>
      </c>
      <c r="D147">
        <v>115.78</v>
      </c>
    </row>
    <row r="148" spans="1:18" x14ac:dyDescent="0.25">
      <c r="A148" s="23">
        <v>45670</v>
      </c>
      <c r="B148" t="s">
        <v>655</v>
      </c>
      <c r="D148">
        <v>30</v>
      </c>
    </row>
    <row r="149" spans="1:18" x14ac:dyDescent="0.25">
      <c r="A149" s="23">
        <v>45670</v>
      </c>
      <c r="B149" t="s">
        <v>681</v>
      </c>
      <c r="D149">
        <v>30</v>
      </c>
    </row>
    <row r="150" spans="1:18" x14ac:dyDescent="0.25">
      <c r="A150" s="23">
        <v>45671</v>
      </c>
      <c r="B150" t="s">
        <v>667</v>
      </c>
      <c r="D150">
        <v>30</v>
      </c>
    </row>
    <row r="151" spans="1:18" x14ac:dyDescent="0.25">
      <c r="A151" s="23">
        <v>45672</v>
      </c>
      <c r="B151" t="s">
        <v>501</v>
      </c>
      <c r="D151">
        <v>29.35</v>
      </c>
    </row>
    <row r="152" spans="1:18" x14ac:dyDescent="0.25">
      <c r="A152" s="23">
        <v>45673</v>
      </c>
      <c r="B152" t="s">
        <v>501</v>
      </c>
      <c r="D152">
        <v>29.2</v>
      </c>
    </row>
    <row r="153" spans="1:18" x14ac:dyDescent="0.25">
      <c r="A153" s="23">
        <v>45673</v>
      </c>
      <c r="J153" s="2">
        <v>30</v>
      </c>
    </row>
    <row r="154" spans="1:18" x14ac:dyDescent="0.25">
      <c r="A154" s="23">
        <v>45673</v>
      </c>
      <c r="R154">
        <v>245.4</v>
      </c>
    </row>
    <row r="155" spans="1:18" x14ac:dyDescent="0.25">
      <c r="A155" s="23">
        <v>45673</v>
      </c>
      <c r="M155">
        <v>14.4</v>
      </c>
    </row>
    <row r="156" spans="1:18" x14ac:dyDescent="0.25">
      <c r="A156" s="23">
        <v>45674</v>
      </c>
      <c r="B156" t="s">
        <v>722</v>
      </c>
      <c r="D156">
        <v>30</v>
      </c>
    </row>
    <row r="157" spans="1:18" x14ac:dyDescent="0.25">
      <c r="A157" s="23">
        <v>45674</v>
      </c>
      <c r="B157" t="s">
        <v>723</v>
      </c>
      <c r="D157">
        <v>30</v>
      </c>
    </row>
    <row r="158" spans="1:18" x14ac:dyDescent="0.25">
      <c r="A158" s="23">
        <v>45674</v>
      </c>
      <c r="B158" t="s">
        <v>724</v>
      </c>
      <c r="D158">
        <v>30</v>
      </c>
    </row>
    <row r="159" spans="1:18" x14ac:dyDescent="0.25">
      <c r="A159" s="23">
        <v>45675</v>
      </c>
      <c r="B159" t="s">
        <v>740</v>
      </c>
      <c r="D159">
        <v>30</v>
      </c>
    </row>
    <row r="160" spans="1:18" x14ac:dyDescent="0.25">
      <c r="A160" s="23">
        <v>45676</v>
      </c>
      <c r="B160" t="s">
        <v>741</v>
      </c>
      <c r="D160" s="2">
        <v>30</v>
      </c>
    </row>
    <row r="161" spans="1:4" x14ac:dyDescent="0.25">
      <c r="A161" s="23">
        <v>45677</v>
      </c>
      <c r="B161" t="s">
        <v>751</v>
      </c>
      <c r="D161" s="2">
        <v>30</v>
      </c>
    </row>
    <row r="162" spans="1:4" x14ac:dyDescent="0.25">
      <c r="A162" s="23">
        <v>45677</v>
      </c>
      <c r="B162" t="s">
        <v>80</v>
      </c>
      <c r="D162" s="2">
        <v>30</v>
      </c>
    </row>
    <row r="163" spans="1:4" x14ac:dyDescent="0.25">
      <c r="A163" s="23">
        <v>45677</v>
      </c>
      <c r="B163" t="s">
        <v>752</v>
      </c>
      <c r="D163" s="2">
        <v>30</v>
      </c>
    </row>
    <row r="164" spans="1:4" x14ac:dyDescent="0.25">
      <c r="A164" s="23">
        <v>45677</v>
      </c>
      <c r="B164" t="s">
        <v>753</v>
      </c>
      <c r="D164" s="2">
        <v>30</v>
      </c>
    </row>
    <row r="165" spans="1:4" x14ac:dyDescent="0.25">
      <c r="A165" s="23">
        <v>45677</v>
      </c>
      <c r="B165" t="s">
        <v>754</v>
      </c>
      <c r="D165" s="2">
        <v>30</v>
      </c>
    </row>
    <row r="166" spans="1:4" x14ac:dyDescent="0.25">
      <c r="A166" s="23">
        <v>45677</v>
      </c>
      <c r="B166" t="s">
        <v>755</v>
      </c>
      <c r="D166" s="2">
        <v>30</v>
      </c>
    </row>
    <row r="167" spans="1:4" x14ac:dyDescent="0.25">
      <c r="A167" s="23">
        <v>45677</v>
      </c>
      <c r="B167" t="s">
        <v>771</v>
      </c>
      <c r="D167" s="2">
        <v>30</v>
      </c>
    </row>
    <row r="168" spans="1:4" x14ac:dyDescent="0.25">
      <c r="A168" s="23">
        <v>45677</v>
      </c>
      <c r="B168" t="s">
        <v>770</v>
      </c>
      <c r="D168" s="2">
        <v>30</v>
      </c>
    </row>
    <row r="169" spans="1:4" x14ac:dyDescent="0.25">
      <c r="A169" s="23">
        <v>45677</v>
      </c>
      <c r="B169" t="s">
        <v>769</v>
      </c>
      <c r="D169" s="2">
        <v>30</v>
      </c>
    </row>
    <row r="170" spans="1:4" x14ac:dyDescent="0.25">
      <c r="A170" s="23">
        <v>45677</v>
      </c>
      <c r="B170" t="s">
        <v>768</v>
      </c>
      <c r="D170" s="2">
        <v>30</v>
      </c>
    </row>
    <row r="171" spans="1:4" x14ac:dyDescent="0.25">
      <c r="A171" s="23">
        <v>45677</v>
      </c>
      <c r="B171" t="s">
        <v>767</v>
      </c>
      <c r="D171" s="2">
        <v>30</v>
      </c>
    </row>
    <row r="172" spans="1:4" x14ac:dyDescent="0.25">
      <c r="A172" s="23">
        <v>45677</v>
      </c>
      <c r="B172" t="s">
        <v>766</v>
      </c>
      <c r="D172" s="2">
        <v>30</v>
      </c>
    </row>
    <row r="173" spans="1:4" x14ac:dyDescent="0.25">
      <c r="A173" s="23">
        <v>45677</v>
      </c>
      <c r="B173" t="s">
        <v>765</v>
      </c>
      <c r="D173" s="2">
        <v>30</v>
      </c>
    </row>
    <row r="174" spans="1:4" x14ac:dyDescent="0.25">
      <c r="A174" s="23">
        <v>45677</v>
      </c>
      <c r="B174" t="s">
        <v>764</v>
      </c>
      <c r="D174" s="2">
        <v>30</v>
      </c>
    </row>
    <row r="175" spans="1:4" x14ac:dyDescent="0.25">
      <c r="A175" s="23">
        <v>45677</v>
      </c>
      <c r="B175" t="s">
        <v>763</v>
      </c>
      <c r="D175" s="2">
        <v>30</v>
      </c>
    </row>
    <row r="176" spans="1:4" x14ac:dyDescent="0.25">
      <c r="A176" s="23">
        <v>45677</v>
      </c>
      <c r="B176" t="s">
        <v>177</v>
      </c>
      <c r="D176" s="2">
        <v>30</v>
      </c>
    </row>
    <row r="177" spans="1:11" x14ac:dyDescent="0.25">
      <c r="A177" s="23">
        <v>45678</v>
      </c>
      <c r="B177" t="s">
        <v>794</v>
      </c>
      <c r="D177" s="2">
        <v>30</v>
      </c>
    </row>
    <row r="178" spans="1:11" x14ac:dyDescent="0.25">
      <c r="A178" s="23">
        <v>45678</v>
      </c>
      <c r="B178" t="s">
        <v>795</v>
      </c>
      <c r="D178" s="2">
        <v>30</v>
      </c>
    </row>
    <row r="179" spans="1:11" x14ac:dyDescent="0.25">
      <c r="A179" s="23">
        <v>45678</v>
      </c>
      <c r="B179" t="s">
        <v>781</v>
      </c>
      <c r="D179" s="2">
        <v>30</v>
      </c>
    </row>
    <row r="180" spans="1:11" x14ac:dyDescent="0.25">
      <c r="A180" s="23">
        <v>45678</v>
      </c>
      <c r="K180" s="2">
        <v>5</v>
      </c>
    </row>
    <row r="181" spans="1:11" x14ac:dyDescent="0.25">
      <c r="A181" s="23">
        <v>45678</v>
      </c>
      <c r="B181" t="s">
        <v>784</v>
      </c>
      <c r="D181" s="2">
        <v>30</v>
      </c>
    </row>
    <row r="182" spans="1:11" x14ac:dyDescent="0.25">
      <c r="A182" s="23">
        <v>45678</v>
      </c>
      <c r="B182" t="s">
        <v>796</v>
      </c>
      <c r="D182" s="2">
        <v>30</v>
      </c>
    </row>
    <row r="183" spans="1:11" x14ac:dyDescent="0.25">
      <c r="A183" s="23">
        <v>45678</v>
      </c>
      <c r="B183" t="s">
        <v>797</v>
      </c>
      <c r="D183" s="2">
        <v>30</v>
      </c>
    </row>
    <row r="184" spans="1:11" x14ac:dyDescent="0.25">
      <c r="A184" s="23">
        <v>45678</v>
      </c>
      <c r="B184" t="s">
        <v>798</v>
      </c>
      <c r="D184" s="2">
        <v>30</v>
      </c>
    </row>
    <row r="185" spans="1:11" x14ac:dyDescent="0.25">
      <c r="A185" s="23">
        <v>45679</v>
      </c>
      <c r="B185" t="s">
        <v>793</v>
      </c>
      <c r="D185" s="2">
        <v>30</v>
      </c>
    </row>
    <row r="186" spans="1:11" x14ac:dyDescent="0.25">
      <c r="A186" s="23">
        <v>45679</v>
      </c>
      <c r="J186" s="2">
        <v>30</v>
      </c>
    </row>
    <row r="187" spans="1:11" x14ac:dyDescent="0.25">
      <c r="A187" s="23">
        <v>45680</v>
      </c>
      <c r="B187" t="s">
        <v>805</v>
      </c>
      <c r="D187" s="2">
        <v>30</v>
      </c>
    </row>
    <row r="188" spans="1:11" x14ac:dyDescent="0.25">
      <c r="A188" s="23">
        <v>45680</v>
      </c>
      <c r="B188" t="s">
        <v>806</v>
      </c>
      <c r="D188" s="2">
        <v>30</v>
      </c>
    </row>
    <row r="189" spans="1:11" x14ac:dyDescent="0.25">
      <c r="A189" s="23">
        <v>45680</v>
      </c>
      <c r="B189" t="s">
        <v>810</v>
      </c>
      <c r="D189" s="2">
        <v>30</v>
      </c>
    </row>
    <row r="190" spans="1:11" x14ac:dyDescent="0.25">
      <c r="A190" s="23">
        <v>45680</v>
      </c>
      <c r="J190" s="2">
        <v>30</v>
      </c>
    </row>
    <row r="191" spans="1:11" x14ac:dyDescent="0.25">
      <c r="A191" s="23">
        <v>45680</v>
      </c>
      <c r="B191" t="s">
        <v>812</v>
      </c>
      <c r="D191" s="2">
        <v>30</v>
      </c>
    </row>
    <row r="192" spans="1:11" x14ac:dyDescent="0.25">
      <c r="A192" s="23">
        <v>45681</v>
      </c>
      <c r="B192" t="s">
        <v>813</v>
      </c>
      <c r="D192" s="2">
        <v>30</v>
      </c>
    </row>
    <row r="193" spans="1:21" x14ac:dyDescent="0.25">
      <c r="A193" s="23">
        <v>45681</v>
      </c>
      <c r="B193" t="s">
        <v>826</v>
      </c>
      <c r="D193" s="2">
        <v>30</v>
      </c>
    </row>
    <row r="194" spans="1:21" x14ac:dyDescent="0.25">
      <c r="A194" s="23">
        <v>45682</v>
      </c>
      <c r="B194" t="s">
        <v>814</v>
      </c>
      <c r="D194" s="2">
        <v>30</v>
      </c>
    </row>
    <row r="195" spans="1:21" x14ac:dyDescent="0.25">
      <c r="A195" s="23">
        <v>45683</v>
      </c>
      <c r="J195" s="2">
        <v>30</v>
      </c>
    </row>
    <row r="196" spans="1:21" x14ac:dyDescent="0.25">
      <c r="A196" s="23">
        <v>45684</v>
      </c>
      <c r="B196" t="s">
        <v>501</v>
      </c>
      <c r="D196">
        <v>26.1</v>
      </c>
    </row>
    <row r="197" spans="1:21" x14ac:dyDescent="0.25">
      <c r="A197" s="23">
        <v>45684</v>
      </c>
      <c r="B197" t="s">
        <v>816</v>
      </c>
      <c r="D197">
        <v>30</v>
      </c>
    </row>
    <row r="198" spans="1:21" x14ac:dyDescent="0.25">
      <c r="A198" s="23">
        <v>45684</v>
      </c>
      <c r="Q198" s="2">
        <v>200</v>
      </c>
    </row>
    <row r="199" spans="1:21" x14ac:dyDescent="0.25">
      <c r="A199" s="23">
        <v>45684</v>
      </c>
      <c r="M199" s="2">
        <v>60</v>
      </c>
    </row>
    <row r="200" spans="1:21" x14ac:dyDescent="0.25">
      <c r="A200" s="23">
        <v>45684</v>
      </c>
      <c r="J200" s="2">
        <v>30</v>
      </c>
    </row>
    <row r="201" spans="1:21" x14ac:dyDescent="0.25">
      <c r="A201" s="23">
        <v>45685</v>
      </c>
      <c r="B201" t="s">
        <v>501</v>
      </c>
      <c r="D201" s="2">
        <v>27.1</v>
      </c>
    </row>
    <row r="202" spans="1:21" x14ac:dyDescent="0.25">
      <c r="A202" s="23">
        <v>45685</v>
      </c>
      <c r="B202" t="s">
        <v>934</v>
      </c>
      <c r="D202" s="2">
        <v>30</v>
      </c>
    </row>
    <row r="203" spans="1:21" x14ac:dyDescent="0.25">
      <c r="A203" s="23">
        <v>45686</v>
      </c>
      <c r="M203" s="2">
        <v>72</v>
      </c>
    </row>
    <row r="204" spans="1:21" x14ac:dyDescent="0.25">
      <c r="A204" s="23">
        <v>45686</v>
      </c>
      <c r="B204" t="s">
        <v>939</v>
      </c>
      <c r="D204" s="2">
        <v>30</v>
      </c>
    </row>
    <row r="205" spans="1:21" x14ac:dyDescent="0.25">
      <c r="A205" s="23">
        <v>45687</v>
      </c>
      <c r="J205" s="2">
        <v>30</v>
      </c>
    </row>
    <row r="206" spans="1:21" x14ac:dyDescent="0.25">
      <c r="A206" s="23">
        <v>45687</v>
      </c>
      <c r="B206" t="s">
        <v>501</v>
      </c>
      <c r="D206">
        <v>21.54</v>
      </c>
    </row>
    <row r="207" spans="1:21" x14ac:dyDescent="0.25">
      <c r="A207" s="23">
        <v>45689</v>
      </c>
      <c r="B207" t="s">
        <v>942</v>
      </c>
      <c r="D207" s="2">
        <v>30</v>
      </c>
    </row>
    <row r="208" spans="1:21" x14ac:dyDescent="0.25">
      <c r="A208" s="23">
        <v>45689</v>
      </c>
      <c r="M208" s="2">
        <v>210</v>
      </c>
      <c r="U208" t="s">
        <v>983</v>
      </c>
    </row>
    <row r="209" spans="1:13" x14ac:dyDescent="0.25">
      <c r="A209" s="23">
        <v>45691</v>
      </c>
      <c r="B209" t="s">
        <v>984</v>
      </c>
      <c r="D209" s="2">
        <v>30</v>
      </c>
    </row>
    <row r="210" spans="1:13" x14ac:dyDescent="0.25">
      <c r="A210" s="23">
        <v>45691</v>
      </c>
      <c r="B210" t="s">
        <v>985</v>
      </c>
      <c r="D210" s="2">
        <v>30</v>
      </c>
    </row>
    <row r="211" spans="1:13" x14ac:dyDescent="0.25">
      <c r="A211" s="23">
        <v>45692</v>
      </c>
      <c r="M211">
        <v>9.6999999999999993</v>
      </c>
    </row>
    <row r="212" spans="1:13" x14ac:dyDescent="0.25">
      <c r="A212" s="23">
        <v>45692</v>
      </c>
      <c r="M212">
        <v>30.49</v>
      </c>
    </row>
    <row r="213" spans="1:13" x14ac:dyDescent="0.25">
      <c r="A213" s="23">
        <v>45692</v>
      </c>
      <c r="M213">
        <v>625</v>
      </c>
    </row>
    <row r="214" spans="1:13" x14ac:dyDescent="0.25">
      <c r="A214" s="23">
        <v>45694</v>
      </c>
      <c r="B214" t="s">
        <v>501</v>
      </c>
      <c r="D214">
        <v>26.67</v>
      </c>
    </row>
    <row r="215" spans="1:13" x14ac:dyDescent="0.25">
      <c r="A215" s="23">
        <v>45695</v>
      </c>
      <c r="B215" t="s">
        <v>994</v>
      </c>
      <c r="D215" s="2">
        <v>30</v>
      </c>
    </row>
    <row r="216" spans="1:13" x14ac:dyDescent="0.25">
      <c r="A216" s="23">
        <v>45695</v>
      </c>
      <c r="B216" t="s">
        <v>995</v>
      </c>
      <c r="D216" s="2">
        <v>30</v>
      </c>
    </row>
    <row r="217" spans="1:13" x14ac:dyDescent="0.25">
      <c r="A217" s="23">
        <v>45696</v>
      </c>
      <c r="B217" t="s">
        <v>998</v>
      </c>
      <c r="D217" s="2">
        <v>30</v>
      </c>
    </row>
    <row r="349" spans="25:25" x14ac:dyDescent="0.2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ht="13.5" x14ac:dyDescent="0.3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3">
      <c r="C3" s="23"/>
      <c r="D3"/>
      <c r="E3"/>
      <c r="F3"/>
      <c r="G3"/>
      <c r="H3" s="7"/>
      <c r="I3" s="12"/>
    </row>
    <row r="4" spans="1:9" x14ac:dyDescent="0.3">
      <c r="C4" s="23"/>
      <c r="E4"/>
      <c r="H4" s="7"/>
    </row>
    <row r="5" spans="1:9" x14ac:dyDescent="0.3">
      <c r="C5" s="23"/>
      <c r="E5"/>
      <c r="H5" s="7"/>
    </row>
    <row r="6" spans="1:9" x14ac:dyDescent="0.3">
      <c r="C6" s="23"/>
      <c r="E6"/>
      <c r="H6" s="7"/>
    </row>
    <row r="7" spans="1:9" x14ac:dyDescent="0.3">
      <c r="C7" s="23"/>
      <c r="E7"/>
      <c r="H7" s="7"/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2"/>
      <c r="I16" s="12">
        <f>H16+Main!T357</f>
        <v>0</v>
      </c>
    </row>
    <row r="17" spans="5:5" x14ac:dyDescent="0.3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A237" sqref="A237:XFD237"/>
    </sheetView>
  </sheetViews>
  <sheetFormatPr defaultColWidth="9" defaultRowHeight="13" x14ac:dyDescent="0.3"/>
  <cols>
    <col min="1" max="1" width="42.1796875" style="5" bestFit="1" customWidth="1"/>
    <col min="2" max="2" width="15.26953125" style="5" customWidth="1"/>
    <col min="3" max="3" width="16.54296875" style="5" bestFit="1" customWidth="1"/>
    <col min="4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3">
      <c r="A2" t="s">
        <v>174</v>
      </c>
      <c r="B2" s="5" t="s">
        <v>162</v>
      </c>
      <c r="C2" s="5" t="s">
        <v>163</v>
      </c>
    </row>
    <row r="3" spans="1:4" x14ac:dyDescent="0.3">
      <c r="A3" t="s">
        <v>175</v>
      </c>
      <c r="B3" s="5" t="s">
        <v>166</v>
      </c>
      <c r="C3" s="5" t="s">
        <v>13</v>
      </c>
    </row>
    <row r="4" spans="1:4" x14ac:dyDescent="0.3">
      <c r="A4" t="s">
        <v>176</v>
      </c>
      <c r="B4" s="5" t="s">
        <v>16</v>
      </c>
      <c r="C4" s="5" t="s">
        <v>182</v>
      </c>
    </row>
    <row r="5" spans="1:4" x14ac:dyDescent="0.3">
      <c r="A5" t="s">
        <v>177</v>
      </c>
      <c r="B5" s="5" t="s">
        <v>164</v>
      </c>
      <c r="C5" s="5" t="s">
        <v>165</v>
      </c>
    </row>
    <row r="6" spans="1:4" x14ac:dyDescent="0.3">
      <c r="A6" t="s">
        <v>178</v>
      </c>
      <c r="B6" s="5" t="s">
        <v>168</v>
      </c>
      <c r="C6" s="5" t="s">
        <v>169</v>
      </c>
    </row>
    <row r="7" spans="1:4" x14ac:dyDescent="0.3">
      <c r="A7" t="s">
        <v>80</v>
      </c>
      <c r="B7" s="5" t="s">
        <v>167</v>
      </c>
      <c r="C7" s="5" t="s">
        <v>731</v>
      </c>
    </row>
    <row r="8" spans="1:4" x14ac:dyDescent="0.3">
      <c r="A8" t="s">
        <v>81</v>
      </c>
      <c r="B8" s="5" t="s">
        <v>21</v>
      </c>
      <c r="C8" s="5" t="s">
        <v>181</v>
      </c>
    </row>
    <row r="9" spans="1:4" x14ac:dyDescent="0.3">
      <c r="A9" t="s">
        <v>179</v>
      </c>
      <c r="B9" s="5" t="s">
        <v>160</v>
      </c>
      <c r="C9" s="5" t="s">
        <v>161</v>
      </c>
    </row>
    <row r="10" spans="1:4" x14ac:dyDescent="0.3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3">
      <c r="A11" t="s">
        <v>188</v>
      </c>
      <c r="B11" s="5" t="s">
        <v>197</v>
      </c>
      <c r="C11" s="5" t="s">
        <v>200</v>
      </c>
    </row>
    <row r="12" spans="1:4" x14ac:dyDescent="0.3">
      <c r="A12" t="s">
        <v>189</v>
      </c>
      <c r="B12" s="5" t="s">
        <v>209</v>
      </c>
      <c r="C12" s="5" t="s">
        <v>743</v>
      </c>
    </row>
    <row r="13" spans="1:4" x14ac:dyDescent="0.3">
      <c r="A13" t="s">
        <v>190</v>
      </c>
      <c r="B13" s="5" t="s">
        <v>19</v>
      </c>
      <c r="C13" s="5" t="s">
        <v>198</v>
      </c>
    </row>
    <row r="14" spans="1:4" x14ac:dyDescent="0.3">
      <c r="A14" t="s">
        <v>191</v>
      </c>
      <c r="B14" s="5" t="s">
        <v>201</v>
      </c>
      <c r="C14" s="5" t="s">
        <v>199</v>
      </c>
    </row>
    <row r="15" spans="1:4" x14ac:dyDescent="0.3">
      <c r="A15" t="s">
        <v>192</v>
      </c>
      <c r="B15" s="5" t="s">
        <v>210</v>
      </c>
      <c r="C15" s="5" t="s">
        <v>205</v>
      </c>
    </row>
    <row r="16" spans="1:4" x14ac:dyDescent="0.3">
      <c r="A16" t="s">
        <v>193</v>
      </c>
      <c r="B16" s="5" t="s">
        <v>202</v>
      </c>
      <c r="C16" t="s">
        <v>787</v>
      </c>
    </row>
    <row r="17" spans="1:3" x14ac:dyDescent="0.3">
      <c r="A17" t="s">
        <v>194</v>
      </c>
      <c r="B17" s="5" t="s">
        <v>203</v>
      </c>
      <c r="C17" s="5" t="s">
        <v>206</v>
      </c>
    </row>
    <row r="18" spans="1:3" x14ac:dyDescent="0.3">
      <c r="A18" t="s">
        <v>195</v>
      </c>
      <c r="B18" s="5" t="s">
        <v>204</v>
      </c>
      <c r="C18" s="5" t="s">
        <v>207</v>
      </c>
    </row>
    <row r="19" spans="1:3" x14ac:dyDescent="0.3">
      <c r="A19" t="s">
        <v>196</v>
      </c>
      <c r="B19" s="5" t="s">
        <v>211</v>
      </c>
      <c r="C19" s="5" t="s">
        <v>208</v>
      </c>
    </row>
    <row r="20" spans="1:3" x14ac:dyDescent="0.3">
      <c r="A20" t="s">
        <v>212</v>
      </c>
      <c r="B20" s="5" t="s">
        <v>96</v>
      </c>
      <c r="C20" s="5" t="s">
        <v>15</v>
      </c>
    </row>
    <row r="21" spans="1:3" x14ac:dyDescent="0.3">
      <c r="A21" t="s">
        <v>213</v>
      </c>
      <c r="B21" s="5" t="s">
        <v>214</v>
      </c>
      <c r="C21" s="5" t="s">
        <v>732</v>
      </c>
    </row>
    <row r="22" spans="1:3" x14ac:dyDescent="0.3">
      <c r="A22" t="s">
        <v>148</v>
      </c>
      <c r="B22" s="5" t="s">
        <v>216</v>
      </c>
      <c r="C22" s="5" t="s">
        <v>215</v>
      </c>
    </row>
    <row r="23" spans="1:3" x14ac:dyDescent="0.3">
      <c r="A23" t="s">
        <v>221</v>
      </c>
      <c r="B23" s="5" t="s">
        <v>219</v>
      </c>
      <c r="C23" s="5" t="s">
        <v>220</v>
      </c>
    </row>
    <row r="24" spans="1:3" x14ac:dyDescent="0.3">
      <c r="A24" t="s">
        <v>222</v>
      </c>
      <c r="B24" s="5" t="s">
        <v>225</v>
      </c>
      <c r="C24" s="5" t="s">
        <v>226</v>
      </c>
    </row>
    <row r="25" spans="1:3" x14ac:dyDescent="0.3">
      <c r="A25" t="s">
        <v>223</v>
      </c>
      <c r="B25" s="5" t="s">
        <v>227</v>
      </c>
      <c r="C25" s="5" t="s">
        <v>13</v>
      </c>
    </row>
    <row r="26" spans="1:3" x14ac:dyDescent="0.3">
      <c r="A26" t="s">
        <v>224</v>
      </c>
      <c r="B26" t="s">
        <v>791</v>
      </c>
      <c r="C26" s="5" t="s">
        <v>229</v>
      </c>
    </row>
    <row r="27" spans="1:3" x14ac:dyDescent="0.3">
      <c r="A27" t="s">
        <v>230</v>
      </c>
      <c r="B27" s="5" t="s">
        <v>233</v>
      </c>
      <c r="C27" s="5" t="s">
        <v>234</v>
      </c>
    </row>
    <row r="28" spans="1:3" x14ac:dyDescent="0.3">
      <c r="A28" t="s">
        <v>231</v>
      </c>
      <c r="B28" s="5" t="s">
        <v>235</v>
      </c>
      <c r="C28" s="5" t="s">
        <v>236</v>
      </c>
    </row>
    <row r="29" spans="1:3" x14ac:dyDescent="0.3">
      <c r="A29" t="s">
        <v>232</v>
      </c>
      <c r="B29" s="5" t="s">
        <v>237</v>
      </c>
      <c r="C29" s="5" t="s">
        <v>238</v>
      </c>
    </row>
    <row r="30" spans="1:3" x14ac:dyDescent="0.3">
      <c r="A30" t="s">
        <v>239</v>
      </c>
      <c r="B30" s="5" t="s">
        <v>233</v>
      </c>
      <c r="C30" s="5" t="s">
        <v>245</v>
      </c>
    </row>
    <row r="31" spans="1:3" x14ac:dyDescent="0.3">
      <c r="A31" t="s">
        <v>240</v>
      </c>
      <c r="B31" s="5" t="s">
        <v>246</v>
      </c>
      <c r="C31" s="5" t="s">
        <v>244</v>
      </c>
    </row>
    <row r="32" spans="1:3" x14ac:dyDescent="0.3">
      <c r="A32" t="s">
        <v>241</v>
      </c>
      <c r="B32" s="5" t="s">
        <v>248</v>
      </c>
      <c r="C32" s="5" t="s">
        <v>744</v>
      </c>
    </row>
    <row r="33" spans="1:3" x14ac:dyDescent="0.3">
      <c r="A33" t="s">
        <v>242</v>
      </c>
      <c r="B33" s="5" t="s">
        <v>249</v>
      </c>
      <c r="C33" s="5" t="s">
        <v>247</v>
      </c>
    </row>
    <row r="34" spans="1:3" x14ac:dyDescent="0.3">
      <c r="A34" t="s">
        <v>243</v>
      </c>
      <c r="B34" s="5" t="s">
        <v>34</v>
      </c>
      <c r="C34" s="5" t="s">
        <v>35</v>
      </c>
    </row>
    <row r="35" spans="1:3" x14ac:dyDescent="0.3">
      <c r="A35" t="s">
        <v>260</v>
      </c>
      <c r="B35" s="5" t="s">
        <v>384</v>
      </c>
      <c r="C35" s="5" t="s">
        <v>385</v>
      </c>
    </row>
    <row r="36" spans="1:3" x14ac:dyDescent="0.3">
      <c r="A36" t="s">
        <v>261</v>
      </c>
      <c r="B36" s="5" t="s">
        <v>441</v>
      </c>
      <c r="C36" s="5" t="s">
        <v>745</v>
      </c>
    </row>
    <row r="37" spans="1:3" x14ac:dyDescent="0.3">
      <c r="A37" t="s">
        <v>262</v>
      </c>
      <c r="B37" s="5" t="s">
        <v>202</v>
      </c>
      <c r="C37" s="5" t="s">
        <v>386</v>
      </c>
    </row>
    <row r="38" spans="1:3" x14ac:dyDescent="0.3">
      <c r="A38" t="s">
        <v>263</v>
      </c>
      <c r="B38" s="5" t="s">
        <v>506</v>
      </c>
      <c r="C38" s="5" t="s">
        <v>508</v>
      </c>
    </row>
    <row r="39" spans="1:3" x14ac:dyDescent="0.3">
      <c r="A39" t="s">
        <v>265</v>
      </c>
      <c r="B39" s="5" t="s">
        <v>388</v>
      </c>
      <c r="C39" s="5" t="s">
        <v>387</v>
      </c>
    </row>
    <row r="40" spans="1:3" x14ac:dyDescent="0.3">
      <c r="A40" t="s">
        <v>266</v>
      </c>
      <c r="B40" s="5" t="s">
        <v>389</v>
      </c>
      <c r="C40" s="5" t="s">
        <v>390</v>
      </c>
    </row>
    <row r="41" spans="1:3" x14ac:dyDescent="0.3">
      <c r="A41" t="s">
        <v>267</v>
      </c>
      <c r="B41" s="5" t="s">
        <v>250</v>
      </c>
      <c r="C41" s="5" t="s">
        <v>251</v>
      </c>
    </row>
    <row r="42" spans="1:3" x14ac:dyDescent="0.3">
      <c r="A42" t="s">
        <v>268</v>
      </c>
      <c r="B42" s="5" t="s">
        <v>509</v>
      </c>
      <c r="C42" s="5" t="s">
        <v>507</v>
      </c>
    </row>
    <row r="43" spans="1:3" x14ac:dyDescent="0.3">
      <c r="A43" t="s">
        <v>269</v>
      </c>
      <c r="B43" s="5" t="s">
        <v>392</v>
      </c>
      <c r="C43" s="5" t="s">
        <v>393</v>
      </c>
    </row>
    <row r="44" spans="1:3" x14ac:dyDescent="0.3">
      <c r="A44" t="s">
        <v>270</v>
      </c>
      <c r="B44" s="5" t="s">
        <v>17</v>
      </c>
      <c r="C44" s="5" t="s">
        <v>18</v>
      </c>
    </row>
    <row r="45" spans="1:3" x14ac:dyDescent="0.3">
      <c r="A45" t="s">
        <v>271</v>
      </c>
      <c r="B45" s="5" t="s">
        <v>217</v>
      </c>
      <c r="C45" s="5" t="s">
        <v>218</v>
      </c>
    </row>
    <row r="46" spans="1:3" x14ac:dyDescent="0.3">
      <c r="A46" t="s">
        <v>272</v>
      </c>
      <c r="B46" s="5" t="s">
        <v>16</v>
      </c>
      <c r="C46" s="5" t="s">
        <v>391</v>
      </c>
    </row>
    <row r="47" spans="1:3" x14ac:dyDescent="0.3">
      <c r="A47" t="s">
        <v>273</v>
      </c>
      <c r="B47" s="5" t="s">
        <v>510</v>
      </c>
      <c r="C47" s="5" t="s">
        <v>443</v>
      </c>
    </row>
    <row r="48" spans="1:3" x14ac:dyDescent="0.3">
      <c r="A48" t="s">
        <v>275</v>
      </c>
      <c r="B48" s="5" t="s">
        <v>21</v>
      </c>
      <c r="C48" s="5" t="s">
        <v>444</v>
      </c>
    </row>
    <row r="49" spans="1:4" x14ac:dyDescent="0.3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3">
      <c r="A50" t="s">
        <v>277</v>
      </c>
      <c r="B50" s="5" t="s">
        <v>441</v>
      </c>
      <c r="C50" s="5" t="s">
        <v>447</v>
      </c>
    </row>
    <row r="51" spans="1:4" x14ac:dyDescent="0.3">
      <c r="A51" t="s">
        <v>278</v>
      </c>
      <c r="B51" s="5" t="s">
        <v>448</v>
      </c>
      <c r="C51" s="5" t="s">
        <v>395</v>
      </c>
    </row>
    <row r="52" spans="1:4" x14ac:dyDescent="0.3">
      <c r="A52" t="s">
        <v>279</v>
      </c>
      <c r="B52" s="5" t="s">
        <v>449</v>
      </c>
      <c r="C52" s="5" t="s">
        <v>396</v>
      </c>
    </row>
    <row r="53" spans="1:4" x14ac:dyDescent="0.3">
      <c r="A53" t="s">
        <v>280</v>
      </c>
      <c r="B53" s="5" t="s">
        <v>451</v>
      </c>
      <c r="C53" s="5" t="s">
        <v>397</v>
      </c>
    </row>
    <row r="54" spans="1:4" x14ac:dyDescent="0.3">
      <c r="A54" t="s">
        <v>281</v>
      </c>
      <c r="B54" s="5" t="s">
        <v>450</v>
      </c>
      <c r="C54" s="5" t="s">
        <v>452</v>
      </c>
    </row>
    <row r="55" spans="1:4" x14ac:dyDescent="0.3">
      <c r="A55" t="s">
        <v>282</v>
      </c>
      <c r="B55" s="5" t="s">
        <v>512</v>
      </c>
      <c r="C55" s="5" t="s">
        <v>453</v>
      </c>
    </row>
    <row r="56" spans="1:4" x14ac:dyDescent="0.3">
      <c r="A56" t="s">
        <v>283</v>
      </c>
      <c r="B56" s="5" t="s">
        <v>513</v>
      </c>
      <c r="C56" s="5" t="s">
        <v>792</v>
      </c>
    </row>
    <row r="57" spans="1:4" x14ac:dyDescent="0.3">
      <c r="A57" t="s">
        <v>284</v>
      </c>
      <c r="B57" s="5" t="s">
        <v>514</v>
      </c>
      <c r="C57" s="5" t="s">
        <v>454</v>
      </c>
    </row>
    <row r="58" spans="1:4" x14ac:dyDescent="0.3">
      <c r="A58" t="s">
        <v>285</v>
      </c>
      <c r="B58" s="5" t="s">
        <v>733</v>
      </c>
      <c r="C58" s="5" t="s">
        <v>398</v>
      </c>
    </row>
    <row r="59" spans="1:4" x14ac:dyDescent="0.3">
      <c r="A59" t="s">
        <v>286</v>
      </c>
      <c r="B59" s="5" t="s">
        <v>460</v>
      </c>
      <c r="C59" s="5" t="s">
        <v>399</v>
      </c>
    </row>
    <row r="60" spans="1:4" x14ac:dyDescent="0.3">
      <c r="A60" t="s">
        <v>287</v>
      </c>
      <c r="B60" s="5" t="s">
        <v>734</v>
      </c>
      <c r="C60" s="5" t="s">
        <v>400</v>
      </c>
    </row>
    <row r="61" spans="1:4" x14ac:dyDescent="0.3">
      <c r="A61" t="s">
        <v>288</v>
      </c>
      <c r="B61" s="5" t="s">
        <v>515</v>
      </c>
      <c r="C61" s="5" t="s">
        <v>455</v>
      </c>
    </row>
    <row r="62" spans="1:4" x14ac:dyDescent="0.3">
      <c r="A62" t="s">
        <v>289</v>
      </c>
      <c r="B62" s="5" t="s">
        <v>491</v>
      </c>
      <c r="C62" s="5" t="s">
        <v>456</v>
      </c>
    </row>
    <row r="63" spans="1:4" x14ac:dyDescent="0.3">
      <c r="A63" t="s">
        <v>290</v>
      </c>
      <c r="B63" s="5" t="s">
        <v>225</v>
      </c>
      <c r="C63" s="5" t="s">
        <v>401</v>
      </c>
    </row>
    <row r="64" spans="1:4" x14ac:dyDescent="0.3">
      <c r="A64" t="s">
        <v>291</v>
      </c>
      <c r="B64" s="5" t="s">
        <v>457</v>
      </c>
      <c r="C64" s="5" t="s">
        <v>402</v>
      </c>
    </row>
    <row r="65" spans="1:4" x14ac:dyDescent="0.3">
      <c r="A65" t="s">
        <v>292</v>
      </c>
      <c r="B65" s="5" t="s">
        <v>516</v>
      </c>
      <c r="C65" s="5" t="s">
        <v>517</v>
      </c>
    </row>
    <row r="66" spans="1:4" x14ac:dyDescent="0.3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3">
      <c r="A67" t="s">
        <v>294</v>
      </c>
      <c r="B67" s="5" t="s">
        <v>21</v>
      </c>
      <c r="C67" s="5" t="s">
        <v>25</v>
      </c>
    </row>
    <row r="68" spans="1:4" x14ac:dyDescent="0.3">
      <c r="A68" t="s">
        <v>295</v>
      </c>
      <c r="B68" s="5" t="s">
        <v>518</v>
      </c>
      <c r="C68" s="5" t="s">
        <v>458</v>
      </c>
    </row>
    <row r="69" spans="1:4" x14ac:dyDescent="0.3">
      <c r="A69" t="s">
        <v>296</v>
      </c>
      <c r="B69" s="5" t="s">
        <v>519</v>
      </c>
      <c r="C69" s="5" t="s">
        <v>459</v>
      </c>
    </row>
    <row r="70" spans="1:4" x14ac:dyDescent="0.3">
      <c r="A70" t="s">
        <v>297</v>
      </c>
      <c r="B70" s="5" t="s">
        <v>520</v>
      </c>
      <c r="C70" s="5" t="s">
        <v>403</v>
      </c>
    </row>
    <row r="71" spans="1:4" x14ac:dyDescent="0.3">
      <c r="A71" t="s">
        <v>298</v>
      </c>
      <c r="B71" s="5" t="s">
        <v>746</v>
      </c>
      <c r="C71" s="5" t="s">
        <v>404</v>
      </c>
    </row>
    <row r="72" spans="1:4" x14ac:dyDescent="0.3">
      <c r="A72" t="s">
        <v>299</v>
      </c>
      <c r="B72" s="5" t="s">
        <v>460</v>
      </c>
      <c r="C72" s="5" t="s">
        <v>405</v>
      </c>
    </row>
    <row r="73" spans="1:4" x14ac:dyDescent="0.3">
      <c r="A73" t="s">
        <v>300</v>
      </c>
      <c r="B73" s="5" t="s">
        <v>480</v>
      </c>
      <c r="C73" s="5" t="s">
        <v>461</v>
      </c>
    </row>
    <row r="74" spans="1:4" x14ac:dyDescent="0.3">
      <c r="A74" t="s">
        <v>302</v>
      </c>
      <c r="B74" s="5" t="s">
        <v>520</v>
      </c>
      <c r="C74" s="5" t="s">
        <v>406</v>
      </c>
    </row>
    <row r="75" spans="1:4" x14ac:dyDescent="0.3">
      <c r="A75" t="s">
        <v>303</v>
      </c>
      <c r="B75" s="5" t="s">
        <v>511</v>
      </c>
      <c r="C75" s="5" t="s">
        <v>407</v>
      </c>
    </row>
    <row r="76" spans="1:4" x14ac:dyDescent="0.3">
      <c r="A76" t="s">
        <v>304</v>
      </c>
      <c r="B76" s="5" t="s">
        <v>94</v>
      </c>
      <c r="C76" s="5" t="s">
        <v>747</v>
      </c>
    </row>
    <row r="77" spans="1:4" x14ac:dyDescent="0.3">
      <c r="A77" t="s">
        <v>305</v>
      </c>
      <c r="B77" s="5" t="s">
        <v>19</v>
      </c>
      <c r="C77" s="5" t="s">
        <v>24</v>
      </c>
    </row>
    <row r="78" spans="1:4" x14ac:dyDescent="0.3">
      <c r="A78" t="s">
        <v>306</v>
      </c>
      <c r="B78" s="5" t="s">
        <v>521</v>
      </c>
      <c r="C78" s="5" t="s">
        <v>408</v>
      </c>
    </row>
    <row r="79" spans="1:4" x14ac:dyDescent="0.3">
      <c r="A79" t="s">
        <v>307</v>
      </c>
      <c r="B79" s="5" t="s">
        <v>462</v>
      </c>
      <c r="C79" s="5" t="s">
        <v>409</v>
      </c>
    </row>
    <row r="80" spans="1:4" x14ac:dyDescent="0.3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3">
      <c r="A81" t="s">
        <v>309</v>
      </c>
      <c r="B81" s="5" t="s">
        <v>524</v>
      </c>
      <c r="C81" s="5" t="s">
        <v>411</v>
      </c>
    </row>
    <row r="82" spans="1:3" x14ac:dyDescent="0.3">
      <c r="A82" t="s">
        <v>310</v>
      </c>
      <c r="B82" s="5" t="s">
        <v>16</v>
      </c>
      <c r="C82" s="5" t="s">
        <v>412</v>
      </c>
    </row>
    <row r="83" spans="1:3" x14ac:dyDescent="0.3">
      <c r="A83" t="s">
        <v>311</v>
      </c>
      <c r="B83" s="5" t="s">
        <v>525</v>
      </c>
      <c r="C83" s="5" t="s">
        <v>413</v>
      </c>
    </row>
    <row r="84" spans="1:3" x14ac:dyDescent="0.3">
      <c r="A84" t="s">
        <v>312</v>
      </c>
      <c r="B84" s="5" t="s">
        <v>526</v>
      </c>
      <c r="C84" s="5" t="s">
        <v>414</v>
      </c>
    </row>
    <row r="85" spans="1:3" x14ac:dyDescent="0.3">
      <c r="A85" t="s">
        <v>313</v>
      </c>
      <c r="B85" s="5" t="s">
        <v>527</v>
      </c>
      <c r="C85" s="5" t="s">
        <v>415</v>
      </c>
    </row>
    <row r="86" spans="1:3" x14ac:dyDescent="0.3">
      <c r="A86" t="s">
        <v>314</v>
      </c>
      <c r="B86" s="5" t="s">
        <v>528</v>
      </c>
      <c r="C86" s="5" t="s">
        <v>406</v>
      </c>
    </row>
    <row r="87" spans="1:3" x14ac:dyDescent="0.3">
      <c r="A87" t="s">
        <v>315</v>
      </c>
      <c r="B87" s="5" t="s">
        <v>533</v>
      </c>
      <c r="C87" s="5" t="s">
        <v>416</v>
      </c>
    </row>
    <row r="88" spans="1:3" x14ac:dyDescent="0.3">
      <c r="A88" t="s">
        <v>316</v>
      </c>
      <c r="B88" s="5" t="s">
        <v>529</v>
      </c>
      <c r="C88" s="5" t="s">
        <v>417</v>
      </c>
    </row>
    <row r="89" spans="1:3" x14ac:dyDescent="0.3">
      <c r="A89" t="s">
        <v>317</v>
      </c>
      <c r="B89" s="5" t="s">
        <v>530</v>
      </c>
      <c r="C89" s="5" t="s">
        <v>24</v>
      </c>
    </row>
    <row r="90" spans="1:3" x14ac:dyDescent="0.3">
      <c r="A90" t="s">
        <v>318</v>
      </c>
      <c r="B90" s="5" t="s">
        <v>531</v>
      </c>
      <c r="C90" s="5" t="s">
        <v>418</v>
      </c>
    </row>
    <row r="91" spans="1:3" x14ac:dyDescent="0.3">
      <c r="A91" t="s">
        <v>319</v>
      </c>
      <c r="B91" s="5" t="s">
        <v>532</v>
      </c>
      <c r="C91" s="5" t="s">
        <v>473</v>
      </c>
    </row>
    <row r="92" spans="1:3" x14ac:dyDescent="0.3">
      <c r="A92" t="s">
        <v>320</v>
      </c>
      <c r="B92" s="5" t="s">
        <v>533</v>
      </c>
      <c r="C92" s="5" t="s">
        <v>534</v>
      </c>
    </row>
    <row r="93" spans="1:3" x14ac:dyDescent="0.3">
      <c r="A93" t="s">
        <v>321</v>
      </c>
      <c r="B93" s="5" t="s">
        <v>535</v>
      </c>
      <c r="C93" s="5" t="s">
        <v>419</v>
      </c>
    </row>
    <row r="94" spans="1:3" x14ac:dyDescent="0.3">
      <c r="A94" t="s">
        <v>322</v>
      </c>
      <c r="B94" s="5" t="s">
        <v>536</v>
      </c>
      <c r="C94" s="5" t="s">
        <v>420</v>
      </c>
    </row>
    <row r="95" spans="1:3" x14ac:dyDescent="0.3">
      <c r="A95" t="s">
        <v>324</v>
      </c>
      <c r="B95" s="5" t="s">
        <v>537</v>
      </c>
      <c r="C95" s="5" t="s">
        <v>474</v>
      </c>
    </row>
    <row r="96" spans="1:3" x14ac:dyDescent="0.3">
      <c r="A96" t="s">
        <v>326</v>
      </c>
      <c r="B96" s="5" t="s">
        <v>538</v>
      </c>
      <c r="C96" s="5" t="s">
        <v>421</v>
      </c>
    </row>
    <row r="97" spans="1:4" x14ac:dyDescent="0.3">
      <c r="A97" t="s">
        <v>327</v>
      </c>
      <c r="B97" s="5" t="s">
        <v>539</v>
      </c>
      <c r="C97" s="5" t="s">
        <v>422</v>
      </c>
    </row>
    <row r="98" spans="1:4" x14ac:dyDescent="0.3">
      <c r="A98" t="s">
        <v>328</v>
      </c>
      <c r="B98" s="5" t="s">
        <v>540</v>
      </c>
      <c r="C98" s="5" t="s">
        <v>423</v>
      </c>
    </row>
    <row r="99" spans="1:4" x14ac:dyDescent="0.3">
      <c r="A99" t="s">
        <v>329</v>
      </c>
      <c r="B99" s="5" t="s">
        <v>448</v>
      </c>
      <c r="C99" s="5" t="s">
        <v>424</v>
      </c>
    </row>
    <row r="100" spans="1:4" x14ac:dyDescent="0.3">
      <c r="A100" t="s">
        <v>330</v>
      </c>
      <c r="B100" s="5" t="s">
        <v>735</v>
      </c>
      <c r="C100" s="5" t="s">
        <v>425</v>
      </c>
    </row>
    <row r="101" spans="1:4" x14ac:dyDescent="0.3">
      <c r="A101" t="s">
        <v>331</v>
      </c>
      <c r="B101" s="5" t="s">
        <v>197</v>
      </c>
      <c r="C101" s="5" t="s">
        <v>426</v>
      </c>
    </row>
    <row r="102" spans="1:4" x14ac:dyDescent="0.3">
      <c r="A102" t="s">
        <v>332</v>
      </c>
      <c r="B102" s="5" t="s">
        <v>480</v>
      </c>
      <c r="C102" s="5" t="s">
        <v>427</v>
      </c>
    </row>
    <row r="103" spans="1:4" x14ac:dyDescent="0.3">
      <c r="A103" t="s">
        <v>333</v>
      </c>
      <c r="B103" s="5" t="s">
        <v>481</v>
      </c>
      <c r="C103" s="5" t="s">
        <v>428</v>
      </c>
    </row>
    <row r="104" spans="1:4" x14ac:dyDescent="0.3">
      <c r="A104" t="s">
        <v>334</v>
      </c>
      <c r="B104" s="5" t="s">
        <v>541</v>
      </c>
      <c r="C104" s="5" t="s">
        <v>429</v>
      </c>
    </row>
    <row r="105" spans="1:4" x14ac:dyDescent="0.3">
      <c r="A105" t="s">
        <v>335</v>
      </c>
      <c r="B105" s="5" t="s">
        <v>460</v>
      </c>
      <c r="C105" s="5" t="s">
        <v>463</v>
      </c>
    </row>
    <row r="106" spans="1:4" x14ac:dyDescent="0.3">
      <c r="A106" t="s">
        <v>336</v>
      </c>
      <c r="B106" s="5" t="s">
        <v>544</v>
      </c>
      <c r="C106" s="5" t="s">
        <v>430</v>
      </c>
    </row>
    <row r="107" spans="1:4" x14ac:dyDescent="0.3">
      <c r="A107" t="s">
        <v>337</v>
      </c>
      <c r="B107" s="5" t="s">
        <v>736</v>
      </c>
      <c r="C107" s="5" t="s">
        <v>95</v>
      </c>
    </row>
    <row r="108" spans="1:4" x14ac:dyDescent="0.3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3">
      <c r="A109" t="s">
        <v>339</v>
      </c>
      <c r="B109" s="5" t="s">
        <v>542</v>
      </c>
      <c r="C109" s="5" t="s">
        <v>475</v>
      </c>
    </row>
    <row r="110" spans="1:4" x14ac:dyDescent="0.3">
      <c r="A110" t="s">
        <v>340</v>
      </c>
      <c r="B110" s="5" t="s">
        <v>496</v>
      </c>
      <c r="C110" s="5" t="s">
        <v>406</v>
      </c>
    </row>
    <row r="111" spans="1:4" x14ac:dyDescent="0.3">
      <c r="A111" t="s">
        <v>341</v>
      </c>
      <c r="B111" s="5" t="s">
        <v>737</v>
      </c>
      <c r="C111" s="5" t="s">
        <v>13</v>
      </c>
    </row>
    <row r="112" spans="1:4" x14ac:dyDescent="0.3">
      <c r="A112" t="s">
        <v>343</v>
      </c>
      <c r="B112" s="5" t="s">
        <v>543</v>
      </c>
      <c r="C112" s="5" t="s">
        <v>465</v>
      </c>
    </row>
    <row r="113" spans="1:4" x14ac:dyDescent="0.3">
      <c r="A113" t="s">
        <v>344</v>
      </c>
      <c r="B113" s="5" t="s">
        <v>544</v>
      </c>
      <c r="C113" s="5" t="s">
        <v>466</v>
      </c>
    </row>
    <row r="114" spans="1:4" x14ac:dyDescent="0.3">
      <c r="A114" t="s">
        <v>346</v>
      </c>
      <c r="B114" s="5" t="s">
        <v>467</v>
      </c>
      <c r="C114" s="5" t="s">
        <v>476</v>
      </c>
    </row>
    <row r="115" spans="1:4" x14ac:dyDescent="0.3">
      <c r="A115" t="s">
        <v>347</v>
      </c>
      <c r="B115" s="5" t="s">
        <v>22</v>
      </c>
      <c r="C115" s="5" t="s">
        <v>23</v>
      </c>
    </row>
    <row r="116" spans="1:4" x14ac:dyDescent="0.3">
      <c r="A116" t="s">
        <v>348</v>
      </c>
      <c r="B116" s="5" t="s">
        <v>684</v>
      </c>
      <c r="C116" s="5" t="s">
        <v>938</v>
      </c>
    </row>
    <row r="117" spans="1:4" x14ac:dyDescent="0.3">
      <c r="A117" t="s">
        <v>349</v>
      </c>
      <c r="B117" s="5" t="s">
        <v>538</v>
      </c>
      <c r="C117" s="5" t="s">
        <v>468</v>
      </c>
    </row>
    <row r="118" spans="1:4" x14ac:dyDescent="0.3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3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3">
      <c r="A120" t="s">
        <v>352</v>
      </c>
      <c r="B120" s="5" t="s">
        <v>545</v>
      </c>
      <c r="C120" s="5" t="s">
        <v>478</v>
      </c>
    </row>
    <row r="121" spans="1:4" x14ac:dyDescent="0.3">
      <c r="A121" t="s">
        <v>353</v>
      </c>
      <c r="B121" s="5" t="s">
        <v>480</v>
      </c>
      <c r="C121" s="5" t="s">
        <v>479</v>
      </c>
    </row>
    <row r="122" spans="1:4" x14ac:dyDescent="0.3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3">
      <c r="A123" t="s">
        <v>356</v>
      </c>
      <c r="B123" s="5" t="s">
        <v>525</v>
      </c>
      <c r="C123" s="5" t="s">
        <v>547</v>
      </c>
    </row>
    <row r="124" spans="1:4" x14ac:dyDescent="0.3">
      <c r="A124" t="s">
        <v>357</v>
      </c>
      <c r="B124" s="5" t="s">
        <v>538</v>
      </c>
      <c r="C124" s="5" t="s">
        <v>748</v>
      </c>
    </row>
    <row r="125" spans="1:4" x14ac:dyDescent="0.3">
      <c r="A125" t="s">
        <v>358</v>
      </c>
      <c r="B125" s="5" t="s">
        <v>19</v>
      </c>
      <c r="C125" s="5" t="s">
        <v>991</v>
      </c>
    </row>
    <row r="126" spans="1:4" x14ac:dyDescent="0.3">
      <c r="A126" t="s">
        <v>359</v>
      </c>
      <c r="B126" s="5" t="s">
        <v>481</v>
      </c>
      <c r="C126" s="5" t="s">
        <v>432</v>
      </c>
    </row>
    <row r="127" spans="1:4" x14ac:dyDescent="0.3">
      <c r="A127" t="s">
        <v>360</v>
      </c>
      <c r="B127" s="5" t="s">
        <v>482</v>
      </c>
      <c r="C127" s="5" t="s">
        <v>433</v>
      </c>
    </row>
    <row r="128" spans="1:4" x14ac:dyDescent="0.3">
      <c r="A128" t="s">
        <v>361</v>
      </c>
      <c r="B128" s="5" t="s">
        <v>548</v>
      </c>
      <c r="C128" s="5" t="s">
        <v>470</v>
      </c>
    </row>
    <row r="129" spans="1:3" x14ac:dyDescent="0.3">
      <c r="A129" t="s">
        <v>362</v>
      </c>
      <c r="B129" s="5" t="s">
        <v>1115</v>
      </c>
      <c r="C129" s="5" t="s">
        <v>396</v>
      </c>
    </row>
    <row r="130" spans="1:3" x14ac:dyDescent="0.3">
      <c r="A130" t="s">
        <v>363</v>
      </c>
      <c r="B130" s="5" t="s">
        <v>483</v>
      </c>
      <c r="C130" s="5" t="s">
        <v>434</v>
      </c>
    </row>
    <row r="131" spans="1:3" x14ac:dyDescent="0.3">
      <c r="A131" t="s">
        <v>365</v>
      </c>
      <c r="B131" s="5" t="s">
        <v>392</v>
      </c>
      <c r="C131" s="5" t="s">
        <v>484</v>
      </c>
    </row>
    <row r="132" spans="1:3" x14ac:dyDescent="0.3">
      <c r="A132" t="s">
        <v>366</v>
      </c>
      <c r="B132" s="5" t="s">
        <v>225</v>
      </c>
      <c r="C132" s="5" t="s">
        <v>485</v>
      </c>
    </row>
    <row r="133" spans="1:3" x14ac:dyDescent="0.3">
      <c r="A133" t="s">
        <v>367</v>
      </c>
      <c r="B133" s="5" t="s">
        <v>16</v>
      </c>
      <c r="C133" s="5" t="s">
        <v>435</v>
      </c>
    </row>
    <row r="134" spans="1:3" x14ac:dyDescent="0.3">
      <c r="A134" t="s">
        <v>368</v>
      </c>
      <c r="B134" s="5" t="s">
        <v>486</v>
      </c>
      <c r="C134" s="5" t="s">
        <v>436</v>
      </c>
    </row>
    <row r="135" spans="1:3" x14ac:dyDescent="0.3">
      <c r="A135" t="s">
        <v>369</v>
      </c>
      <c r="B135" s="5" t="s">
        <v>488</v>
      </c>
      <c r="C135" s="5" t="s">
        <v>487</v>
      </c>
    </row>
    <row r="136" spans="1:3" x14ac:dyDescent="0.3">
      <c r="A136" t="s">
        <v>370</v>
      </c>
      <c r="B136" s="5" t="s">
        <v>749</v>
      </c>
      <c r="C136" s="5" t="s">
        <v>738</v>
      </c>
    </row>
    <row r="137" spans="1:3" x14ac:dyDescent="0.3">
      <c r="A137" t="s">
        <v>371</v>
      </c>
      <c r="B137" s="5" t="s">
        <v>471</v>
      </c>
      <c r="C137" s="5" t="s">
        <v>437</v>
      </c>
    </row>
    <row r="138" spans="1:3" x14ac:dyDescent="0.3">
      <c r="A138" t="s">
        <v>372</v>
      </c>
      <c r="B138" s="5" t="s">
        <v>162</v>
      </c>
      <c r="C138" s="5" t="s">
        <v>13</v>
      </c>
    </row>
    <row r="139" spans="1:3" x14ac:dyDescent="0.3">
      <c r="A139" t="s">
        <v>373</v>
      </c>
      <c r="B139" s="5" t="s">
        <v>549</v>
      </c>
      <c r="C139" s="5" t="s">
        <v>438</v>
      </c>
    </row>
    <row r="140" spans="1:3" x14ac:dyDescent="0.3">
      <c r="A140" t="s">
        <v>374</v>
      </c>
      <c r="B140" s="5" t="s">
        <v>489</v>
      </c>
      <c r="C140" s="5" t="s">
        <v>739</v>
      </c>
    </row>
    <row r="141" spans="1:3" x14ac:dyDescent="0.3">
      <c r="A141" t="s">
        <v>375</v>
      </c>
      <c r="B141" s="5" t="s">
        <v>491</v>
      </c>
      <c r="C141" s="5" t="s">
        <v>439</v>
      </c>
    </row>
    <row r="142" spans="1:3" x14ac:dyDescent="0.3">
      <c r="A142" t="s">
        <v>376</v>
      </c>
      <c r="B142" s="5" t="s">
        <v>472</v>
      </c>
      <c r="C142" s="5" t="s">
        <v>490</v>
      </c>
    </row>
    <row r="143" spans="1:3" x14ac:dyDescent="0.3">
      <c r="A143" t="s">
        <v>378</v>
      </c>
      <c r="B143" s="5" t="s">
        <v>550</v>
      </c>
      <c r="C143" s="5" t="s">
        <v>20</v>
      </c>
    </row>
    <row r="144" spans="1:3" x14ac:dyDescent="0.3">
      <c r="A144" t="s">
        <v>379</v>
      </c>
      <c r="B144" s="5" t="s">
        <v>492</v>
      </c>
      <c r="C144" s="5" t="s">
        <v>440</v>
      </c>
    </row>
    <row r="145" spans="1:4" x14ac:dyDescent="0.3">
      <c r="A145" t="s">
        <v>380</v>
      </c>
      <c r="B145" s="5" t="s">
        <v>788</v>
      </c>
      <c r="C145" s="5" t="s">
        <v>789</v>
      </c>
    </row>
    <row r="146" spans="1:4" x14ac:dyDescent="0.3">
      <c r="A146" t="s">
        <v>381</v>
      </c>
      <c r="B146" s="5" t="s">
        <v>493</v>
      </c>
      <c r="C146" s="5" t="s">
        <v>430</v>
      </c>
    </row>
    <row r="147" spans="1:4" x14ac:dyDescent="0.3">
      <c r="A147" t="s">
        <v>382</v>
      </c>
      <c r="B147" s="5" t="s">
        <v>228</v>
      </c>
      <c r="C147" s="5" t="s">
        <v>442</v>
      </c>
    </row>
    <row r="148" spans="1:4" x14ac:dyDescent="0.3">
      <c r="A148" t="s">
        <v>383</v>
      </c>
      <c r="B148" s="5" t="s">
        <v>494</v>
      </c>
      <c r="C148" s="5" t="s">
        <v>405</v>
      </c>
    </row>
    <row r="149" spans="1:4" x14ac:dyDescent="0.3">
      <c r="A149" s="5" t="s">
        <v>148</v>
      </c>
      <c r="B149" s="5" t="s">
        <v>202</v>
      </c>
      <c r="C149" s="5" t="s">
        <v>431</v>
      </c>
    </row>
    <row r="150" spans="1:4" x14ac:dyDescent="0.3">
      <c r="A150" s="5" t="s">
        <v>148</v>
      </c>
      <c r="B150" s="5" t="s">
        <v>735</v>
      </c>
      <c r="C150" s="5" t="s">
        <v>495</v>
      </c>
    </row>
    <row r="151" spans="1:4" x14ac:dyDescent="0.3">
      <c r="A151" s="5" t="s">
        <v>148</v>
      </c>
      <c r="B151" s="5" t="s">
        <v>496</v>
      </c>
      <c r="C151" s="5" t="s">
        <v>497</v>
      </c>
    </row>
    <row r="152" spans="1:4" x14ac:dyDescent="0.3">
      <c r="A152" s="5" t="s">
        <v>148</v>
      </c>
      <c r="B152" s="5" t="s">
        <v>498</v>
      </c>
      <c r="C152" s="5" t="s">
        <v>499</v>
      </c>
    </row>
    <row r="153" spans="1:4" x14ac:dyDescent="0.3">
      <c r="A153" s="5" t="s">
        <v>148</v>
      </c>
      <c r="B153" s="5" t="s">
        <v>235</v>
      </c>
      <c r="C153" s="5" t="s">
        <v>500</v>
      </c>
    </row>
    <row r="154" spans="1:4" x14ac:dyDescent="0.3">
      <c r="A154" t="s">
        <v>502</v>
      </c>
      <c r="B154" s="5" t="s">
        <v>21</v>
      </c>
      <c r="C154" s="5" t="s">
        <v>503</v>
      </c>
    </row>
    <row r="155" spans="1:4" x14ac:dyDescent="0.3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3">
      <c r="A156" s="5" t="s">
        <v>148</v>
      </c>
      <c r="B156" s="5" t="s">
        <v>504</v>
      </c>
      <c r="C156" s="5" t="s">
        <v>505</v>
      </c>
    </row>
    <row r="157" spans="1:4" x14ac:dyDescent="0.3">
      <c r="A157" s="5" t="s">
        <v>148</v>
      </c>
      <c r="B157" s="5" t="s">
        <v>246</v>
      </c>
      <c r="C157" s="5" t="s">
        <v>563</v>
      </c>
    </row>
    <row r="158" spans="1:4" x14ac:dyDescent="0.3">
      <c r="A158" s="5" t="s">
        <v>148</v>
      </c>
      <c r="B158" s="5" t="s">
        <v>540</v>
      </c>
      <c r="C158" s="5" t="s">
        <v>564</v>
      </c>
    </row>
    <row r="159" spans="1:4" x14ac:dyDescent="0.3">
      <c r="A159" s="5" t="s">
        <v>148</v>
      </c>
      <c r="B159" s="5" t="s">
        <v>565</v>
      </c>
      <c r="C159" s="5" t="s">
        <v>566</v>
      </c>
    </row>
    <row r="160" spans="1:4" x14ac:dyDescent="0.3">
      <c r="A160" t="s">
        <v>567</v>
      </c>
      <c r="B160" s="5" t="s">
        <v>587</v>
      </c>
      <c r="C160" s="5" t="s">
        <v>588</v>
      </c>
    </row>
    <row r="161" spans="1:4" x14ac:dyDescent="0.3">
      <c r="A161" t="s">
        <v>568</v>
      </c>
      <c r="B161" s="5" t="s">
        <v>246</v>
      </c>
      <c r="C161" s="5" t="s">
        <v>588</v>
      </c>
    </row>
    <row r="162" spans="1:4" x14ac:dyDescent="0.3">
      <c r="A162" t="s">
        <v>569</v>
      </c>
      <c r="B162" s="5" t="s">
        <v>524</v>
      </c>
      <c r="C162" s="5" t="s">
        <v>580</v>
      </c>
    </row>
    <row r="163" spans="1:4" x14ac:dyDescent="0.3">
      <c r="A163" t="s">
        <v>570</v>
      </c>
      <c r="B163" s="5" t="s">
        <v>233</v>
      </c>
      <c r="C163" s="5" t="s">
        <v>581</v>
      </c>
    </row>
    <row r="164" spans="1:4" x14ac:dyDescent="0.3">
      <c r="A164" t="s">
        <v>571</v>
      </c>
      <c r="B164" s="5" t="s">
        <v>412</v>
      </c>
      <c r="C164" s="5" t="s">
        <v>582</v>
      </c>
    </row>
    <row r="165" spans="1:4" x14ac:dyDescent="0.3">
      <c r="A165" t="s">
        <v>572</v>
      </c>
      <c r="B165" s="5" t="s">
        <v>201</v>
      </c>
      <c r="C165" s="5" t="s">
        <v>585</v>
      </c>
    </row>
    <row r="166" spans="1:4" x14ac:dyDescent="0.3">
      <c r="A166" t="s">
        <v>573</v>
      </c>
      <c r="B166" s="5" t="s">
        <v>578</v>
      </c>
      <c r="C166" s="5" t="s">
        <v>583</v>
      </c>
    </row>
    <row r="167" spans="1:4" x14ac:dyDescent="0.3">
      <c r="A167" t="s">
        <v>575</v>
      </c>
      <c r="B167" s="5" t="s">
        <v>513</v>
      </c>
      <c r="C167" s="5" t="s">
        <v>579</v>
      </c>
    </row>
    <row r="168" spans="1:4" x14ac:dyDescent="0.3">
      <c r="A168" t="s">
        <v>576</v>
      </c>
      <c r="B168" s="5" t="s">
        <v>584</v>
      </c>
      <c r="C168" s="5" t="s">
        <v>586</v>
      </c>
    </row>
    <row r="169" spans="1:4" x14ac:dyDescent="0.3">
      <c r="A169" t="s">
        <v>577</v>
      </c>
      <c r="B169" s="5" t="s">
        <v>750</v>
      </c>
      <c r="C169" s="5" t="s">
        <v>590</v>
      </c>
      <c r="D169"/>
    </row>
    <row r="170" spans="1:4" x14ac:dyDescent="0.3">
      <c r="A170" t="s">
        <v>601</v>
      </c>
      <c r="B170" s="5" t="s">
        <v>624</v>
      </c>
      <c r="C170" s="5" t="s">
        <v>625</v>
      </c>
    </row>
    <row r="171" spans="1:4" x14ac:dyDescent="0.3">
      <c r="A171" t="s">
        <v>608</v>
      </c>
      <c r="B171" s="5" t="s">
        <v>627</v>
      </c>
      <c r="C171" s="5" t="s">
        <v>628</v>
      </c>
    </row>
    <row r="172" spans="1:4" x14ac:dyDescent="0.3">
      <c r="A172" t="s">
        <v>615</v>
      </c>
      <c r="B172" s="5" t="s">
        <v>531</v>
      </c>
      <c r="C172" s="5" t="s">
        <v>626</v>
      </c>
    </row>
    <row r="173" spans="1:4" x14ac:dyDescent="0.3">
      <c r="A173" t="s">
        <v>621</v>
      </c>
      <c r="B173" s="5" t="s">
        <v>522</v>
      </c>
      <c r="C173" s="5" t="s">
        <v>629</v>
      </c>
    </row>
    <row r="174" spans="1:4" x14ac:dyDescent="0.3">
      <c r="A174" t="s">
        <v>641</v>
      </c>
      <c r="B174" s="5" t="s">
        <v>202</v>
      </c>
      <c r="C174" s="5" t="s">
        <v>645</v>
      </c>
    </row>
    <row r="175" spans="1:4" x14ac:dyDescent="0.3">
      <c r="A175" t="s">
        <v>630</v>
      </c>
      <c r="B175" s="5" t="s">
        <v>646</v>
      </c>
      <c r="C175" s="5" t="s">
        <v>647</v>
      </c>
    </row>
    <row r="176" spans="1:4" x14ac:dyDescent="0.3">
      <c r="A176" t="s">
        <v>648</v>
      </c>
      <c r="B176" s="5" t="s">
        <v>246</v>
      </c>
      <c r="C176" s="5" t="s">
        <v>208</v>
      </c>
    </row>
    <row r="177" spans="1:3" x14ac:dyDescent="0.3">
      <c r="A177" t="s">
        <v>649</v>
      </c>
      <c r="B177" s="5" t="s">
        <v>650</v>
      </c>
      <c r="C177" s="5" t="s">
        <v>651</v>
      </c>
    </row>
    <row r="178" spans="1:3" x14ac:dyDescent="0.3">
      <c r="A178" s="5" t="s">
        <v>148</v>
      </c>
      <c r="B178" s="5" t="s">
        <v>653</v>
      </c>
      <c r="C178" s="5" t="s">
        <v>652</v>
      </c>
    </row>
    <row r="179" spans="1:3" x14ac:dyDescent="0.3">
      <c r="A179" t="s">
        <v>656</v>
      </c>
      <c r="B179" s="5" t="s">
        <v>658</v>
      </c>
      <c r="C179" s="5" t="s">
        <v>657</v>
      </c>
    </row>
    <row r="180" spans="1:3" x14ac:dyDescent="0.3">
      <c r="A180" t="s">
        <v>654</v>
      </c>
      <c r="B180" s="5" t="s">
        <v>825</v>
      </c>
      <c r="C180" s="5" t="s">
        <v>660</v>
      </c>
    </row>
    <row r="181" spans="1:3" x14ac:dyDescent="0.3">
      <c r="A181" t="s">
        <v>655</v>
      </c>
      <c r="B181" s="5" t="s">
        <v>661</v>
      </c>
      <c r="C181" s="5" t="s">
        <v>662</v>
      </c>
    </row>
    <row r="182" spans="1:3" x14ac:dyDescent="0.3">
      <c r="A182" s="5" t="s">
        <v>148</v>
      </c>
      <c r="B182" s="5" t="s">
        <v>663</v>
      </c>
      <c r="C182" s="5" t="s">
        <v>664</v>
      </c>
    </row>
    <row r="183" spans="1:3" x14ac:dyDescent="0.3">
      <c r="A183" s="5" t="s">
        <v>148</v>
      </c>
      <c r="B183" s="5" t="s">
        <v>665</v>
      </c>
      <c r="C183" s="5" t="s">
        <v>666</v>
      </c>
    </row>
    <row r="184" spans="1:3" x14ac:dyDescent="0.3">
      <c r="A184" t="s">
        <v>667</v>
      </c>
      <c r="B184" s="5" t="s">
        <v>668</v>
      </c>
      <c r="C184" s="5" t="s">
        <v>669</v>
      </c>
    </row>
    <row r="185" spans="1:3" x14ac:dyDescent="0.3">
      <c r="A185" t="s">
        <v>681</v>
      </c>
      <c r="B185" s="5" t="s">
        <v>682</v>
      </c>
      <c r="C185" s="5" t="s">
        <v>683</v>
      </c>
    </row>
    <row r="186" spans="1:3" x14ac:dyDescent="0.3">
      <c r="A186" t="s">
        <v>722</v>
      </c>
      <c r="B186" s="5" t="s">
        <v>726</v>
      </c>
      <c r="C186" s="5" t="s">
        <v>727</v>
      </c>
    </row>
    <row r="187" spans="1:3" x14ac:dyDescent="0.3">
      <c r="A187" t="s">
        <v>723</v>
      </c>
      <c r="B187" s="5" t="s">
        <v>684</v>
      </c>
      <c r="C187" s="5" t="s">
        <v>685</v>
      </c>
    </row>
    <row r="188" spans="1:3" x14ac:dyDescent="0.3">
      <c r="A188" t="s">
        <v>724</v>
      </c>
      <c r="B188" s="5" t="s">
        <v>728</v>
      </c>
      <c r="C188" s="5" t="s">
        <v>729</v>
      </c>
    </row>
    <row r="189" spans="1:3" x14ac:dyDescent="0.3">
      <c r="A189" t="s">
        <v>740</v>
      </c>
      <c r="B189" s="5" t="s">
        <v>1005</v>
      </c>
      <c r="C189" s="5" t="s">
        <v>1006</v>
      </c>
    </row>
    <row r="190" spans="1:3" x14ac:dyDescent="0.3">
      <c r="A190" t="s">
        <v>741</v>
      </c>
      <c r="B190" s="5" t="s">
        <v>228</v>
      </c>
      <c r="C190" s="5" t="s">
        <v>742</v>
      </c>
    </row>
    <row r="191" spans="1:3" x14ac:dyDescent="0.3">
      <c r="A191" t="s">
        <v>751</v>
      </c>
      <c r="B191" s="5" t="s">
        <v>756</v>
      </c>
      <c r="C191" s="5" t="s">
        <v>757</v>
      </c>
    </row>
    <row r="192" spans="1:3" x14ac:dyDescent="0.3">
      <c r="A192" t="s">
        <v>752</v>
      </c>
      <c r="B192" s="5" t="s">
        <v>760</v>
      </c>
      <c r="C192" s="5" t="s">
        <v>15</v>
      </c>
    </row>
    <row r="193" spans="1:22" x14ac:dyDescent="0.3">
      <c r="A193" t="s">
        <v>753</v>
      </c>
      <c r="B193" s="5" t="s">
        <v>533</v>
      </c>
      <c r="C193" s="5" t="s">
        <v>758</v>
      </c>
    </row>
    <row r="194" spans="1:22" x14ac:dyDescent="0.3">
      <c r="A194" t="s">
        <v>754</v>
      </c>
      <c r="B194" s="5" t="s">
        <v>661</v>
      </c>
      <c r="C194" s="5" t="s">
        <v>761</v>
      </c>
    </row>
    <row r="195" spans="1:22" x14ac:dyDescent="0.3">
      <c r="A195" t="s">
        <v>755</v>
      </c>
      <c r="B195" s="5" t="s">
        <v>759</v>
      </c>
      <c r="C195" s="5" t="s">
        <v>762</v>
      </c>
    </row>
    <row r="196" spans="1:22" x14ac:dyDescent="0.3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3">
      <c r="A197" t="s">
        <v>770</v>
      </c>
      <c r="B197" s="5" t="s">
        <v>496</v>
      </c>
      <c r="C197" s="5" t="s">
        <v>430</v>
      </c>
    </row>
    <row r="198" spans="1:22" x14ac:dyDescent="0.3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3">
      <c r="A199" t="s">
        <v>768</v>
      </c>
      <c r="B199" s="5" t="s">
        <v>644</v>
      </c>
      <c r="C199" s="5" t="s">
        <v>406</v>
      </c>
    </row>
    <row r="200" spans="1:22" x14ac:dyDescent="0.3">
      <c r="A200" t="s">
        <v>767</v>
      </c>
      <c r="B200" s="5" t="s">
        <v>776</v>
      </c>
      <c r="C200" s="5" t="s">
        <v>779</v>
      </c>
    </row>
    <row r="201" spans="1:22" x14ac:dyDescent="0.3">
      <c r="A201" t="s">
        <v>766</v>
      </c>
      <c r="B201" s="5" t="s">
        <v>166</v>
      </c>
      <c r="C201" s="5" t="s">
        <v>777</v>
      </c>
    </row>
    <row r="202" spans="1:22" x14ac:dyDescent="0.3">
      <c r="A202" t="s">
        <v>765</v>
      </c>
      <c r="B202" s="5" t="s">
        <v>759</v>
      </c>
      <c r="C202" s="5" t="s">
        <v>780</v>
      </c>
    </row>
    <row r="203" spans="1:22" x14ac:dyDescent="0.3">
      <c r="A203" t="s">
        <v>764</v>
      </c>
      <c r="B203" s="5" t="s">
        <v>774</v>
      </c>
      <c r="C203" s="5" t="s">
        <v>775</v>
      </c>
    </row>
    <row r="204" spans="1:22" x14ac:dyDescent="0.3">
      <c r="A204" t="s">
        <v>763</v>
      </c>
      <c r="B204" s="5" t="s">
        <v>677</v>
      </c>
      <c r="C204" s="5" t="s">
        <v>678</v>
      </c>
    </row>
    <row r="205" spans="1:22" x14ac:dyDescent="0.3">
      <c r="A205" t="s">
        <v>784</v>
      </c>
      <c r="B205" s="5" t="s">
        <v>785</v>
      </c>
      <c r="C205" s="5" t="s">
        <v>786</v>
      </c>
    </row>
    <row r="206" spans="1:22" x14ac:dyDescent="0.3">
      <c r="A206" s="5" t="s">
        <v>790</v>
      </c>
      <c r="B206" s="5" t="s">
        <v>671</v>
      </c>
      <c r="C206" s="5" t="s">
        <v>672</v>
      </c>
    </row>
    <row r="207" spans="1:22" x14ac:dyDescent="0.3">
      <c r="A207" s="5" t="s">
        <v>790</v>
      </c>
      <c r="B207" s="5" t="s">
        <v>675</v>
      </c>
      <c r="C207" s="5" t="s">
        <v>676</v>
      </c>
    </row>
    <row r="208" spans="1:22" x14ac:dyDescent="0.3">
      <c r="A208" s="5" t="s">
        <v>790</v>
      </c>
      <c r="B208" s="5" t="s">
        <v>679</v>
      </c>
      <c r="C208" s="5" t="s">
        <v>680</v>
      </c>
    </row>
    <row r="209" spans="1:3" x14ac:dyDescent="0.3">
      <c r="A209" s="5" t="s">
        <v>790</v>
      </c>
      <c r="B209" s="5" t="s">
        <v>204</v>
      </c>
      <c r="C209" s="5" t="s">
        <v>670</v>
      </c>
    </row>
    <row r="210" spans="1:3" x14ac:dyDescent="0.3">
      <c r="A210" t="s">
        <v>796</v>
      </c>
      <c r="B210" s="5" t="s">
        <v>799</v>
      </c>
      <c r="C210" s="5" t="s">
        <v>800</v>
      </c>
    </row>
    <row r="211" spans="1:3" x14ac:dyDescent="0.3">
      <c r="A211" t="s">
        <v>795</v>
      </c>
      <c r="B211" s="5" t="s">
        <v>480</v>
      </c>
      <c r="C211" s="5" t="s">
        <v>801</v>
      </c>
    </row>
    <row r="212" spans="1:3" x14ac:dyDescent="0.3">
      <c r="A212" t="s">
        <v>794</v>
      </c>
      <c r="B212" s="5" t="s">
        <v>201</v>
      </c>
      <c r="C212" s="5" t="s">
        <v>802</v>
      </c>
    </row>
    <row r="213" spans="1:3" x14ac:dyDescent="0.3">
      <c r="A213" t="s">
        <v>793</v>
      </c>
      <c r="B213" s="5" t="s">
        <v>803</v>
      </c>
      <c r="C213" s="5" t="s">
        <v>804</v>
      </c>
    </row>
    <row r="214" spans="1:3" x14ac:dyDescent="0.3">
      <c r="A214" t="s">
        <v>806</v>
      </c>
      <c r="B214" s="5" t="s">
        <v>809</v>
      </c>
      <c r="C214" s="5" t="s">
        <v>808</v>
      </c>
    </row>
    <row r="215" spans="1:3" x14ac:dyDescent="0.3">
      <c r="A215" t="s">
        <v>810</v>
      </c>
      <c r="B215" s="5" t="s">
        <v>824</v>
      </c>
      <c r="C215" s="5" t="s">
        <v>817</v>
      </c>
    </row>
    <row r="216" spans="1:3" x14ac:dyDescent="0.3">
      <c r="A216" t="s">
        <v>813</v>
      </c>
      <c r="B216" s="5" t="s">
        <v>384</v>
      </c>
      <c r="C216" s="5" t="s">
        <v>818</v>
      </c>
    </row>
    <row r="217" spans="1:3" x14ac:dyDescent="0.3">
      <c r="A217" t="s">
        <v>814</v>
      </c>
      <c r="B217" s="5" t="s">
        <v>820</v>
      </c>
      <c r="C217" s="5" t="s">
        <v>819</v>
      </c>
    </row>
    <row r="218" spans="1:3" x14ac:dyDescent="0.3">
      <c r="A218" t="s">
        <v>816</v>
      </c>
      <c r="B218" s="5" t="s">
        <v>673</v>
      </c>
      <c r="C218" s="5" t="s">
        <v>674</v>
      </c>
    </row>
    <row r="219" spans="1:3" x14ac:dyDescent="0.3">
      <c r="A219" s="5" t="s">
        <v>148</v>
      </c>
      <c r="B219" s="5" t="s">
        <v>821</v>
      </c>
      <c r="C219" s="5" t="s">
        <v>674</v>
      </c>
    </row>
    <row r="220" spans="1:3" x14ac:dyDescent="0.3">
      <c r="A220" s="5" t="s">
        <v>148</v>
      </c>
      <c r="B220" s="5" t="s">
        <v>822</v>
      </c>
      <c r="C220" s="5" t="s">
        <v>823</v>
      </c>
    </row>
    <row r="221" spans="1:3" x14ac:dyDescent="0.3">
      <c r="A221" s="5" t="s">
        <v>790</v>
      </c>
      <c r="B221" s="5" t="s">
        <v>659</v>
      </c>
      <c r="C221" s="5" t="s">
        <v>660</v>
      </c>
    </row>
    <row r="222" spans="1:3" x14ac:dyDescent="0.3">
      <c r="A222" s="5" t="s">
        <v>148</v>
      </c>
      <c r="B222" s="5" t="s">
        <v>937</v>
      </c>
      <c r="C222" s="5" t="s">
        <v>933</v>
      </c>
    </row>
    <row r="223" spans="1:3" x14ac:dyDescent="0.3">
      <c r="A223" t="s">
        <v>934</v>
      </c>
      <c r="B223" s="5" t="s">
        <v>935</v>
      </c>
      <c r="C223" s="5" t="s">
        <v>936</v>
      </c>
    </row>
    <row r="224" spans="1:3" x14ac:dyDescent="0.3">
      <c r="A224" t="s">
        <v>939</v>
      </c>
      <c r="B224" s="5" t="s">
        <v>511</v>
      </c>
      <c r="C224" s="5" t="s">
        <v>941</v>
      </c>
    </row>
    <row r="225" spans="1:3" x14ac:dyDescent="0.3">
      <c r="A225" t="s">
        <v>942</v>
      </c>
      <c r="B225" s="5" t="s">
        <v>943</v>
      </c>
      <c r="C225" s="5" t="s">
        <v>944</v>
      </c>
    </row>
    <row r="226" spans="1:3" x14ac:dyDescent="0.3">
      <c r="A226" s="5" t="s">
        <v>148</v>
      </c>
      <c r="B226" s="5" t="s">
        <v>981</v>
      </c>
      <c r="C226" s="5" t="s">
        <v>980</v>
      </c>
    </row>
    <row r="227" spans="1:3" x14ac:dyDescent="0.3">
      <c r="A227" t="s">
        <v>984</v>
      </c>
      <c r="B227" s="5" t="s">
        <v>671</v>
      </c>
      <c r="C227" s="5" t="s">
        <v>986</v>
      </c>
    </row>
    <row r="228" spans="1:3" x14ac:dyDescent="0.3">
      <c r="A228" t="s">
        <v>985</v>
      </c>
      <c r="B228" s="5" t="s">
        <v>988</v>
      </c>
      <c r="C228" s="5" t="s">
        <v>987</v>
      </c>
    </row>
    <row r="229" spans="1:3" x14ac:dyDescent="0.3">
      <c r="A229" t="s">
        <v>994</v>
      </c>
      <c r="B229" s="5" t="s">
        <v>996</v>
      </c>
      <c r="C229" s="5" t="s">
        <v>586</v>
      </c>
    </row>
    <row r="230" spans="1:3" x14ac:dyDescent="0.3">
      <c r="A230" t="s">
        <v>995</v>
      </c>
      <c r="B230" s="5" t="s">
        <v>482</v>
      </c>
      <c r="C230" s="5" t="s">
        <v>997</v>
      </c>
    </row>
    <row r="231" spans="1:3" x14ac:dyDescent="0.3">
      <c r="A231" t="s">
        <v>998</v>
      </c>
      <c r="B231" s="5" t="s">
        <v>1000</v>
      </c>
      <c r="C231" s="5" t="s">
        <v>999</v>
      </c>
    </row>
    <row r="232" spans="1:3" x14ac:dyDescent="0.3">
      <c r="A232" s="5" t="s">
        <v>148</v>
      </c>
      <c r="B232" s="5" t="s">
        <v>535</v>
      </c>
      <c r="C232" s="5" t="s">
        <v>1001</v>
      </c>
    </row>
    <row r="233" spans="1:3" x14ac:dyDescent="0.3">
      <c r="A233" s="5" t="s">
        <v>148</v>
      </c>
      <c r="B233" s="5" t="s">
        <v>1004</v>
      </c>
      <c r="C233" s="5" t="s">
        <v>1003</v>
      </c>
    </row>
    <row r="234" spans="1:3" x14ac:dyDescent="0.3">
      <c r="A234" t="s">
        <v>1007</v>
      </c>
      <c r="B234" s="5" t="s">
        <v>1074</v>
      </c>
      <c r="C234" s="5" t="s">
        <v>1075</v>
      </c>
    </row>
    <row r="235" spans="1:3" x14ac:dyDescent="0.3">
      <c r="A235" s="5" t="s">
        <v>148</v>
      </c>
      <c r="B235" s="5" t="s">
        <v>527</v>
      </c>
      <c r="C235" s="5" t="s">
        <v>1076</v>
      </c>
    </row>
    <row r="236" spans="1:3" x14ac:dyDescent="0.3">
      <c r="A236" t="s">
        <v>1108</v>
      </c>
      <c r="B236" s="5" t="s">
        <v>1109</v>
      </c>
      <c r="C236" s="5" t="s">
        <v>1110</v>
      </c>
    </row>
    <row r="237" spans="1:3" x14ac:dyDescent="0.3">
      <c r="A237" t="s">
        <v>1112</v>
      </c>
      <c r="B237" s="5" t="s">
        <v>481</v>
      </c>
      <c r="C237" s="5" t="s">
        <v>1113</v>
      </c>
    </row>
    <row r="238" spans="1:3" x14ac:dyDescent="0.3">
      <c r="A238" t="s">
        <v>1118</v>
      </c>
      <c r="B238" s="5" t="s">
        <v>682</v>
      </c>
      <c r="C238" s="5" t="s">
        <v>1120</v>
      </c>
    </row>
    <row r="239" spans="1:3" x14ac:dyDescent="0.3">
      <c r="A239" t="s">
        <v>1311</v>
      </c>
      <c r="B239" s="5" t="s">
        <v>1313</v>
      </c>
      <c r="C239" s="5" t="s">
        <v>466</v>
      </c>
    </row>
    <row r="240" spans="1:3" x14ac:dyDescent="0.3">
      <c r="A240" t="s">
        <v>1312</v>
      </c>
      <c r="B240" s="5" t="s">
        <v>1314</v>
      </c>
      <c r="C240" s="5" t="s">
        <v>466</v>
      </c>
    </row>
    <row r="241" spans="1:3" x14ac:dyDescent="0.3">
      <c r="A241" t="s">
        <v>1320</v>
      </c>
      <c r="B241" s="5" t="s">
        <v>481</v>
      </c>
      <c r="C241" s="5" t="s">
        <v>1321</v>
      </c>
    </row>
    <row r="242" spans="1:3" x14ac:dyDescent="0.3">
      <c r="A242" t="s">
        <v>1585</v>
      </c>
      <c r="B242" s="5" t="s">
        <v>480</v>
      </c>
      <c r="C242" s="5" t="s">
        <v>1586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796875" defaultRowHeight="13" x14ac:dyDescent="0.3"/>
  <cols>
    <col min="1" max="1" width="8.7265625" style="5" bestFit="1" customWidth="1"/>
    <col min="2" max="2" width="11.08984375" style="5" bestFit="1" customWidth="1"/>
    <col min="3" max="14" width="8.1796875" style="5"/>
    <col min="15" max="15" width="24.08984375" style="5" bestFit="1" customWidth="1"/>
    <col min="16" max="16384" width="8.1796875" style="5"/>
  </cols>
  <sheetData>
    <row r="1" spans="1:2" x14ac:dyDescent="0.3">
      <c r="A1" s="5" t="s">
        <v>183</v>
      </c>
      <c r="B1" s="5" t="s">
        <v>258</v>
      </c>
    </row>
    <row r="2" spans="1:2" x14ac:dyDescent="0.3">
      <c r="A2" s="5" t="s">
        <v>673</v>
      </c>
      <c r="B2" s="5" t="s">
        <v>674</v>
      </c>
    </row>
    <row r="3" spans="1:2" x14ac:dyDescent="0.3">
      <c r="A3" s="5" t="s">
        <v>511</v>
      </c>
      <c r="B3" s="5" t="s">
        <v>407</v>
      </c>
    </row>
    <row r="4" spans="1:2" x14ac:dyDescent="0.3">
      <c r="A4" s="5" t="s">
        <v>675</v>
      </c>
      <c r="B4" s="5" t="s">
        <v>676</v>
      </c>
    </row>
    <row r="5" spans="1:2" x14ac:dyDescent="0.3">
      <c r="A5" s="5" t="s">
        <v>512</v>
      </c>
      <c r="B5" s="5" t="s">
        <v>453</v>
      </c>
    </row>
    <row r="6" spans="1:2" x14ac:dyDescent="0.3">
      <c r="A6" s="5" t="s">
        <v>677</v>
      </c>
      <c r="B6" s="5" t="s">
        <v>678</v>
      </c>
    </row>
    <row r="7" spans="1:2" x14ac:dyDescent="0.3">
      <c r="A7" s="5" t="s">
        <v>679</v>
      </c>
      <c r="B7" s="5" t="s">
        <v>680</v>
      </c>
    </row>
    <row r="8" spans="1:2" x14ac:dyDescent="0.3">
      <c r="A8" s="5" t="s">
        <v>659</v>
      </c>
      <c r="B8" s="5" t="s">
        <v>660</v>
      </c>
    </row>
    <row r="9" spans="1:2" x14ac:dyDescent="0.3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5"/>
  <sheetViews>
    <sheetView workbookViewId="0">
      <selection activeCell="G6" sqref="G6"/>
    </sheetView>
  </sheetViews>
  <sheetFormatPr defaultRowHeight="12.5" x14ac:dyDescent="0.25"/>
  <cols>
    <col min="1" max="1" width="9.81640625" bestFit="1" customWidth="1"/>
    <col min="3" max="3" width="30.7265625" bestFit="1" customWidth="1"/>
    <col min="4" max="4" width="10.08984375" bestFit="1" customWidth="1"/>
    <col min="6" max="6" width="11.1796875" style="27" bestFit="1" customWidth="1"/>
  </cols>
  <sheetData>
    <row r="1" spans="1:7" x14ac:dyDescent="0.2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25">
      <c r="A2" s="3">
        <v>45658</v>
      </c>
      <c r="C2" t="s">
        <v>252</v>
      </c>
      <c r="F2" s="27">
        <v>22676.85</v>
      </c>
    </row>
    <row r="3" spans="1:7" x14ac:dyDescent="0.2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2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2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3"/>
  <sheetViews>
    <sheetView workbookViewId="0">
      <selection activeCell="C13" sqref="C13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  <col min="4" max="5" width="2.81640625" bestFit="1" customWidth="1"/>
    <col min="6" max="6" width="6.7265625" bestFit="1" customWidth="1"/>
    <col min="7" max="7" width="11.6328125" bestFit="1" customWidth="1"/>
    <col min="8" max="8" width="11.08984375" bestFit="1" customWidth="1"/>
    <col min="9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3" x14ac:dyDescent="0.25">
      <c r="A3" s="25" t="s">
        <v>82</v>
      </c>
      <c r="B3" t="s">
        <v>110</v>
      </c>
      <c r="C3" t="s">
        <v>111</v>
      </c>
    </row>
    <row r="4" spans="1:3" x14ac:dyDescent="0.25">
      <c r="A4" s="26" t="s">
        <v>180</v>
      </c>
      <c r="B4">
        <v>6588.8800000000019</v>
      </c>
    </row>
    <row r="5" spans="1:3" x14ac:dyDescent="0.25">
      <c r="A5" s="26" t="s">
        <v>84</v>
      </c>
    </row>
    <row r="6" spans="1:3" x14ac:dyDescent="0.25">
      <c r="A6" s="26" t="s">
        <v>5</v>
      </c>
      <c r="C6">
        <v>240</v>
      </c>
    </row>
    <row r="7" spans="1:3" x14ac:dyDescent="0.25">
      <c r="A7" s="26" t="s">
        <v>89</v>
      </c>
      <c r="C7">
        <v>245.4</v>
      </c>
    </row>
    <row r="8" spans="1:3" x14ac:dyDescent="0.25">
      <c r="A8" s="26" t="s">
        <v>113</v>
      </c>
      <c r="C8">
        <v>97.6</v>
      </c>
    </row>
    <row r="9" spans="1:3" x14ac:dyDescent="0.25">
      <c r="A9" s="26" t="s">
        <v>90</v>
      </c>
      <c r="B9">
        <v>30</v>
      </c>
    </row>
    <row r="10" spans="1:3" x14ac:dyDescent="0.25">
      <c r="A10" s="26" t="s">
        <v>88</v>
      </c>
      <c r="C10">
        <v>200</v>
      </c>
    </row>
    <row r="11" spans="1:3" x14ac:dyDescent="0.25">
      <c r="A11" s="26" t="s">
        <v>100</v>
      </c>
      <c r="C11">
        <v>132</v>
      </c>
    </row>
    <row r="12" spans="1:3" x14ac:dyDescent="0.25">
      <c r="A12" s="26" t="s">
        <v>983</v>
      </c>
      <c r="C12">
        <v>210</v>
      </c>
    </row>
    <row r="13" spans="1:3" x14ac:dyDescent="0.25">
      <c r="A13" s="26" t="s">
        <v>101</v>
      </c>
      <c r="C13">
        <v>55.89</v>
      </c>
    </row>
    <row r="14" spans="1:3" x14ac:dyDescent="0.25">
      <c r="A14" s="26" t="s">
        <v>990</v>
      </c>
      <c r="C14">
        <v>625</v>
      </c>
    </row>
    <row r="15" spans="1:3" x14ac:dyDescent="0.25">
      <c r="A15" s="26" t="s">
        <v>7</v>
      </c>
      <c r="C15">
        <v>39.129999999999995</v>
      </c>
    </row>
    <row r="16" spans="1:3" x14ac:dyDescent="0.25">
      <c r="A16" s="26" t="s">
        <v>112</v>
      </c>
      <c r="B16">
        <v>1.77</v>
      </c>
    </row>
    <row r="17" spans="1:3" x14ac:dyDescent="0.25">
      <c r="A17" s="26" t="s">
        <v>1</v>
      </c>
      <c r="B17">
        <v>2443.5299999999997</v>
      </c>
    </row>
    <row r="18" spans="1:3" x14ac:dyDescent="0.25">
      <c r="A18" s="26" t="s">
        <v>49</v>
      </c>
      <c r="C18">
        <v>606.6</v>
      </c>
    </row>
    <row r="19" spans="1:3" x14ac:dyDescent="0.25">
      <c r="A19" s="26" t="s">
        <v>145</v>
      </c>
      <c r="B19">
        <v>239.97</v>
      </c>
      <c r="C19">
        <v>30</v>
      </c>
    </row>
    <row r="20" spans="1:3" x14ac:dyDescent="0.25">
      <c r="A20" s="26" t="s">
        <v>10</v>
      </c>
      <c r="C20">
        <v>200</v>
      </c>
    </row>
    <row r="21" spans="1:3" x14ac:dyDescent="0.25">
      <c r="A21" s="26" t="s">
        <v>99</v>
      </c>
      <c r="C21">
        <v>613.22</v>
      </c>
    </row>
    <row r="22" spans="1:3" x14ac:dyDescent="0.25">
      <c r="A22" s="26" t="s">
        <v>85</v>
      </c>
      <c r="B22">
        <v>3824.78</v>
      </c>
    </row>
    <row r="23" spans="1:3" x14ac:dyDescent="0.25">
      <c r="A23" s="26" t="s">
        <v>83</v>
      </c>
      <c r="B23">
        <v>13128.930000000002</v>
      </c>
      <c r="C23">
        <v>3294.84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workbookViewId="0">
      <selection activeCell="C6" sqref="C6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</cols>
  <sheetData>
    <row r="1" spans="1:3" x14ac:dyDescent="0.25">
      <c r="A1" s="25" t="s">
        <v>106</v>
      </c>
      <c r="B1" t="s">
        <v>104</v>
      </c>
    </row>
    <row r="3" spans="1:3" x14ac:dyDescent="0.25">
      <c r="A3" s="25" t="s">
        <v>82</v>
      </c>
      <c r="B3" t="s">
        <v>110</v>
      </c>
      <c r="C3" t="s">
        <v>111</v>
      </c>
    </row>
    <row r="4" spans="1:3" x14ac:dyDescent="0.25">
      <c r="A4" s="26" t="s">
        <v>101</v>
      </c>
      <c r="C4">
        <v>25.4</v>
      </c>
    </row>
    <row r="5" spans="1:3" x14ac:dyDescent="0.25">
      <c r="A5" s="26" t="s">
        <v>10</v>
      </c>
      <c r="C5">
        <v>200</v>
      </c>
    </row>
    <row r="6" spans="1:3" x14ac:dyDescent="0.25">
      <c r="A6" s="26" t="s">
        <v>49</v>
      </c>
      <c r="C6">
        <v>431.6</v>
      </c>
    </row>
    <row r="7" spans="1:3" x14ac:dyDescent="0.25">
      <c r="A7" s="26" t="s">
        <v>1</v>
      </c>
      <c r="B7">
        <v>2443.5300000000007</v>
      </c>
    </row>
    <row r="8" spans="1:3" x14ac:dyDescent="0.25">
      <c r="A8" s="26" t="s">
        <v>89</v>
      </c>
      <c r="C8">
        <v>245.4</v>
      </c>
    </row>
    <row r="9" spans="1:3" x14ac:dyDescent="0.25">
      <c r="A9" s="26" t="s">
        <v>145</v>
      </c>
      <c r="B9">
        <v>239.97</v>
      </c>
      <c r="C9">
        <v>30</v>
      </c>
    </row>
    <row r="10" spans="1:3" x14ac:dyDescent="0.25">
      <c r="A10" s="26" t="s">
        <v>85</v>
      </c>
      <c r="B10">
        <v>3824.78</v>
      </c>
    </row>
    <row r="11" spans="1:3" x14ac:dyDescent="0.25">
      <c r="A11" s="26" t="s">
        <v>83</v>
      </c>
      <c r="B11">
        <v>6508.2800000000007</v>
      </c>
      <c r="C11">
        <v>932.4</v>
      </c>
    </row>
    <row r="17" spans="1:9" x14ac:dyDescent="0.25">
      <c r="A17" s="25" t="s">
        <v>106</v>
      </c>
      <c r="B17" t="s">
        <v>84</v>
      </c>
    </row>
    <row r="18" spans="1:9" x14ac:dyDescent="0.25">
      <c r="E18" t="s">
        <v>114</v>
      </c>
    </row>
    <row r="19" spans="1:9" x14ac:dyDescent="0.25">
      <c r="A19" s="25" t="s">
        <v>82</v>
      </c>
      <c r="B19" t="s">
        <v>110</v>
      </c>
      <c r="C19" t="s">
        <v>111</v>
      </c>
      <c r="E19" t="s">
        <v>115</v>
      </c>
      <c r="F19">
        <v>120</v>
      </c>
      <c r="H19">
        <v>7872</v>
      </c>
      <c r="I19" t="s">
        <v>143</v>
      </c>
    </row>
    <row r="20" spans="1:9" x14ac:dyDescent="0.25">
      <c r="A20" s="26" t="s">
        <v>100</v>
      </c>
      <c r="C20">
        <v>132</v>
      </c>
      <c r="E20" t="s">
        <v>116</v>
      </c>
      <c r="F20">
        <v>43.2</v>
      </c>
      <c r="H20">
        <v>-176.35</v>
      </c>
      <c r="I20" t="s">
        <v>144</v>
      </c>
    </row>
    <row r="21" spans="1:9" x14ac:dyDescent="0.25">
      <c r="A21" s="26" t="s">
        <v>90</v>
      </c>
      <c r="B21">
        <v>30</v>
      </c>
      <c r="E21" t="s">
        <v>117</v>
      </c>
      <c r="F21">
        <v>118.5</v>
      </c>
      <c r="H21">
        <v>312</v>
      </c>
    </row>
    <row r="22" spans="1:9" x14ac:dyDescent="0.25">
      <c r="A22" s="26" t="s">
        <v>88</v>
      </c>
      <c r="C22">
        <v>200</v>
      </c>
      <c r="E22" t="s">
        <v>97</v>
      </c>
      <c r="F22">
        <f>SUM(F19:F21)</f>
        <v>281.7</v>
      </c>
      <c r="H22">
        <f>SUM(H19:H21)</f>
        <v>8007.65</v>
      </c>
    </row>
    <row r="23" spans="1:9" x14ac:dyDescent="0.25">
      <c r="A23" s="26" t="s">
        <v>101</v>
      </c>
      <c r="C23">
        <v>30.49</v>
      </c>
    </row>
    <row r="24" spans="1:9" x14ac:dyDescent="0.25">
      <c r="A24" s="26" t="s">
        <v>99</v>
      </c>
      <c r="C24">
        <v>613.22</v>
      </c>
    </row>
    <row r="25" spans="1:9" x14ac:dyDescent="0.25">
      <c r="A25" s="26" t="s">
        <v>49</v>
      </c>
      <c r="C25">
        <v>175</v>
      </c>
    </row>
    <row r="26" spans="1:9" x14ac:dyDescent="0.25">
      <c r="A26" s="26" t="s">
        <v>5</v>
      </c>
      <c r="C26">
        <v>240</v>
      </c>
    </row>
    <row r="27" spans="1:9" x14ac:dyDescent="0.25">
      <c r="A27" s="26" t="s">
        <v>7</v>
      </c>
      <c r="C27">
        <v>39.129999999999995</v>
      </c>
    </row>
    <row r="28" spans="1:9" x14ac:dyDescent="0.25">
      <c r="A28" s="26" t="s">
        <v>84</v>
      </c>
    </row>
    <row r="29" spans="1:9" x14ac:dyDescent="0.25">
      <c r="A29" s="26" t="s">
        <v>112</v>
      </c>
      <c r="B29">
        <v>1.77</v>
      </c>
    </row>
    <row r="30" spans="1:9" x14ac:dyDescent="0.25">
      <c r="A30" s="26" t="s">
        <v>113</v>
      </c>
      <c r="C30">
        <v>97.6</v>
      </c>
    </row>
    <row r="31" spans="1:9" x14ac:dyDescent="0.25">
      <c r="A31" s="26" t="s">
        <v>180</v>
      </c>
      <c r="B31">
        <v>6588.8800000000019</v>
      </c>
    </row>
    <row r="32" spans="1:9" x14ac:dyDescent="0.25">
      <c r="A32" s="26" t="s">
        <v>983</v>
      </c>
      <c r="C32">
        <v>210</v>
      </c>
    </row>
    <row r="33" spans="1:3" x14ac:dyDescent="0.25">
      <c r="A33" s="26" t="s">
        <v>990</v>
      </c>
      <c r="C33">
        <v>625</v>
      </c>
    </row>
    <row r="34" spans="1:3" x14ac:dyDescent="0.25">
      <c r="A34" s="26" t="s">
        <v>83</v>
      </c>
      <c r="B34">
        <v>6620.6500000000024</v>
      </c>
      <c r="C34">
        <v>2362.44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2025-03-30T17:37:10Z</dcterms:modified>
</cp:coreProperties>
</file>