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8F61650D-7DD2-4541-B1F6-C2DF0AA1C437}" xr6:coauthVersionLast="47" xr6:coauthVersionMax="47" xr10:uidLastSave="{00000000-0000-0000-0000-000000000000}"/>
  <bookViews>
    <workbookView xWindow="-98" yWindow="-98" windowWidth="21795" windowHeight="13695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account'!$A$1:$I$356</definedName>
    <definedName name="_xlnm._FilterDatabase" localSheetId="11" hidden="1">'Members Exhibition'!$A$1:$H$23</definedName>
    <definedName name="_xlnm._FilterDatabase" localSheetId="4" hidden="1">'Membership List'!$A$3:$A$217</definedName>
    <definedName name="_xlnm._FilterDatabase" localSheetId="10" hidden="1">Stripe!$A$1:$W$478</definedName>
  </definedNames>
  <calcPr calcId="191028"/>
  <pivotCaches>
    <pivotCache cacheId="5" r:id="rId15"/>
    <pivotCache cacheId="1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" l="1"/>
  <c r="F378" i="10"/>
  <c r="F379" i="10" s="1"/>
  <c r="F374" i="10"/>
  <c r="F375" i="10"/>
  <c r="F376" i="10" s="1"/>
  <c r="F377" i="10" s="1"/>
  <c r="F372" i="10"/>
  <c r="F373" i="10"/>
  <c r="F370" i="10"/>
  <c r="F371" i="10"/>
  <c r="F368" i="10"/>
  <c r="F369" i="10" s="1"/>
  <c r="F367" i="10"/>
  <c r="F364" i="10"/>
  <c r="F365" i="10"/>
  <c r="F366" i="10"/>
  <c r="F362" i="10"/>
  <c r="F363" i="10" s="1"/>
  <c r="F357" i="10"/>
  <c r="F358" i="10"/>
  <c r="F359" i="10"/>
  <c r="F360" i="10" s="1"/>
  <c r="F361" i="10" s="1"/>
  <c r="F10" i="13"/>
  <c r="F356" i="10"/>
  <c r="F352" i="10"/>
  <c r="F353" i="10"/>
  <c r="F354" i="10"/>
  <c r="F355" i="10"/>
  <c r="F9" i="13"/>
  <c r="F315" i="10"/>
  <c r="F316" i="10"/>
  <c r="F8" i="13"/>
  <c r="F7" i="13"/>
  <c r="F6" i="13"/>
  <c r="F4" i="4"/>
  <c r="F25" i="4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8" i="16"/>
  <c r="F8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 s="1"/>
  <c r="F347" i="10" s="1"/>
  <c r="F348" i="10" s="1"/>
  <c r="F349" i="10" s="1"/>
  <c r="F350" i="10" s="1"/>
  <c r="F351" i="10" s="1"/>
  <c r="C10" i="17"/>
  <c r="F6" i="17"/>
  <c r="E12" i="16"/>
  <c r="F5" i="17"/>
  <c r="I11" i="16"/>
  <c r="C6" i="17"/>
  <c r="C9" i="17"/>
  <c r="C12" i="17"/>
  <c r="F9" i="17"/>
  <c r="F7" i="17"/>
  <c r="F10" i="17"/>
  <c r="C27" i="17"/>
  <c r="C5" i="17"/>
  <c r="C20" i="17"/>
  <c r="C21" i="17"/>
  <c r="C25" i="17"/>
  <c r="F8" i="17"/>
  <c r="F31" i="16"/>
  <c r="F12" i="17" l="1"/>
  <c r="C22" i="17"/>
  <c r="C31" i="17" s="1"/>
  <c r="F29" i="17" s="1"/>
  <c r="C7" i="17"/>
  <c r="C16" i="17" s="1"/>
  <c r="O15" i="17"/>
  <c r="F14" i="17" l="1"/>
  <c r="F31" i="17"/>
  <c r="F34" i="17"/>
  <c r="K11" i="17" s="1"/>
  <c r="K15" i="17" s="1"/>
  <c r="K19" i="17" s="1"/>
  <c r="F16" i="17"/>
  <c r="O17" i="17" l="1"/>
  <c r="K28" i="17" s="1"/>
  <c r="K30" i="17" s="1"/>
  <c r="O19" i="17" l="1"/>
</calcChain>
</file>

<file path=xl/sharedStrings.xml><?xml version="1.0" encoding="utf-8"?>
<sst xmlns="http://schemas.openxmlformats.org/spreadsheetml/2006/main" count="5534" uniqueCount="2008">
  <si>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</si>
  <si>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</si>
  <si>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</si>
  <si>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</si>
  <si>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</si>
  <si>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</si>
  <si>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</si>
  <si>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</si>
  <si>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</si>
  <si>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</si>
  <si>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</si>
  <si>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</si>
  <si>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</si>
  <si>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</si>
  <si>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</si>
  <si>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</si>
  <si>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</si>
  <si>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</si>
  <si>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</si>
  <si>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</si>
  <si>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</si>
  <si>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</si>
  <si>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</si>
  <si>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</si>
  <si>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</si>
  <si>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</si>
  <si>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</si>
  <si>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</si>
  <si>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</si>
  <si>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</si>
  <si>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</si>
  <si>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</si>
  <si>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</si>
  <si>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</si>
  <si>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</si>
  <si>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</si>
  <si>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</si>
  <si>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</si>
  <si>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</si>
  <si>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</si>
  <si>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</si>
  <si>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</si>
  <si>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</si>
  <si>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</si>
  <si>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</si>
  <si>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</si>
  <si>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</si>
  <si>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</si>
  <si>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</si>
  <si>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</si>
  <si>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</si>
  <si>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</si>
  <si>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</si>
  <si>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</si>
  <si>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</si>
  <si>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</si>
  <si>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</si>
  <si>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</si>
  <si>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</si>
  <si>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</si>
  <si>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</si>
  <si>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</si>
  <si>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</si>
  <si>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</si>
  <si>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</si>
  <si>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</si>
  <si>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</si>
  <si>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</si>
  <si>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</si>
  <si>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</si>
  <si>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</si>
  <si>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</si>
  <si>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</si>
  <si>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</si>
  <si>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</si>
  <si>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</si>
  <si>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</si>
  <si>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</si>
  <si>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</si>
  <si>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</si>
  <si>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</si>
  <si>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</si>
  <si>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</si>
  <si>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</si>
  <si>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</si>
  <si>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</si>
  <si>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</si>
  <si>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</si>
  <si>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</si>
  <si>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</si>
  <si>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</si>
  <si>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</si>
  <si>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</si>
  <si>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</si>
  <si>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</si>
  <si>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</si>
  <si>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</si>
  <si>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</si>
  <si>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</si>
  <si>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</si>
  <si>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</si>
  <si>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</si>
  <si>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</si>
  <si>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</si>
  <si>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</si>
  <si>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</si>
  <si>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</si>
  <si>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</si>
  <si>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</si>
  <si>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</si>
  <si>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</si>
  <si>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</si>
  <si>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</si>
  <si>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</si>
  <si>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</si>
  <si>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</si>
  <si>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</si>
  <si>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</si>
  <si>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</si>
  <si>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</si>
  <si>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</si>
  <si>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</si>
  <si>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</si>
  <si>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</si>
  <si>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</si>
  <si>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</si>
  <si>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</si>
  <si>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</si>
  <si>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</si>
  <si>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</si>
  <si>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</si>
  <si>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</si>
  <si>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</si>
  <si>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</si>
  <si>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</si>
  <si>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</si>
  <si>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</si>
  <si>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</si>
  <si>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</si>
  <si>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</si>
  <si>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</si>
  <si>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</si>
  <si>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</si>
  <si>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</si>
  <si>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</si>
  <si>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</si>
  <si>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</si>
  <si>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</si>
  <si>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</si>
  <si>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</si>
  <si>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</si>
  <si>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</si>
  <si>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</si>
  <si>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</si>
  <si>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</si>
  <si>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</si>
  <si>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</si>
  <si>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</si>
  <si>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</si>
  <si>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</si>
  <si>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</si>
  <si>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</si>
  <si>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</si>
  <si>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</si>
  <si>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</si>
  <si>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</si>
  <si>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</si>
  <si>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</si>
  <si>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</si>
  <si>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</si>
  <si>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</si>
  <si>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</si>
  <si>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</si>
  <si>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</si>
  <si>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</si>
  <si>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</si>
  <si>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</si>
  <si>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</si>
  <si>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</si>
  <si>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</si>
  <si>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</si>
  <si>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</si>
  <si>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</si>
  <si>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</si>
  <si>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</si>
  <si>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</si>
  <si>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</si>
  <si>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</si>
  <si>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</si>
  <si>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</si>
  <si>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</si>
  <si>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</si>
  <si>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</si>
  <si>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</si>
  <si>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</si>
  <si>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</si>
  <si>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</si>
  <si>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</si>
  <si>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</si>
  <si>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</si>
  <si>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</si>
  <si>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</si>
  <si>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</si>
  <si>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</si>
  <si>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</si>
  <si>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</si>
  <si>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</si>
  <si>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</si>
  <si>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</si>
  <si>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</si>
  <si>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</si>
  <si>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</si>
  <si>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</si>
  <si>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</si>
  <si>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</si>
  <si>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</si>
  <si>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</si>
  <si>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</si>
  <si>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</si>
  <si>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</si>
  <si>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</si>
  <si>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</si>
  <si>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</si>
  <si>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</si>
  <si>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</si>
  <si>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</si>
  <si>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</si>
  <si>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</si>
  <si>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</si>
  <si>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</si>
  <si>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</si>
  <si>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</si>
  <si>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</si>
  <si>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</si>
  <si>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</si>
  <si>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</si>
  <si>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</si>
  <si>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</si>
  <si>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</si>
  <si>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</si>
  <si>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</si>
  <si>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</si>
  <si>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</si>
  <si>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</si>
  <si>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</si>
  <si>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</si>
  <si>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</si>
  <si>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</si>
  <si>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</si>
  <si>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</si>
  <si>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</si>
  <si>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</si>
  <si>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</si>
  <si>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</si>
  <si>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</si>
  <si>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</si>
  <si>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</si>
  <si>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</si>
  <si>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</si>
  <si>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</si>
  <si>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</si>
  <si>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</si>
  <si>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</si>
  <si>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</si>
  <si>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</si>
  <si>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</si>
  <si>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</si>
  <si>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</si>
  <si>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</si>
  <si>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</si>
  <si>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</si>
  <si>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</si>
  <si>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</si>
  <si>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</si>
  <si>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</si>
  <si>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</si>
  <si>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</si>
  <si>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</si>
  <si>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</si>
  <si>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</si>
  <si>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</si>
  <si>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</si>
  <si>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</si>
  <si>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</si>
  <si>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</si>
  <si>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</si>
  <si>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</si>
  <si>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</si>
  <si>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</si>
  <si>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</si>
  <si>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</si>
  <si>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</si>
  <si>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</si>
  <si>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</si>
  <si>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</si>
  <si>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</si>
  <si>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</si>
  <si>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</si>
  <si>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</si>
  <si>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</si>
  <si>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</si>
  <si>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</si>
  <si>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</si>
  <si>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</si>
  <si>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</si>
  <si>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</si>
  <si>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</si>
  <si>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</si>
  <si>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</si>
  <si>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</si>
  <si>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</si>
  <si>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</si>
  <si>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</si>
  <si>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</si>
  <si>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</si>
  <si>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</si>
  <si>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</si>
  <si>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</si>
  <si>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</si>
  <si>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</si>
  <si>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</si>
  <si>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</si>
  <si>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</si>
  <si>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</si>
  <si>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</si>
  <si>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</si>
  <si>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</si>
  <si>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</si>
  <si>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</si>
  <si>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</si>
  <si>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</si>
  <si>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</si>
  <si>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</si>
  <si>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</si>
  <si>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</si>
  <si>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</si>
  <si>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</si>
  <si>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</si>
  <si>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</si>
  <si>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</si>
  <si>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</si>
  <si>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</si>
  <si>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</si>
  <si>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</si>
  <si>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</si>
  <si>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</si>
  <si>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</si>
  <si>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</si>
  <si>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</si>
  <si>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</si>
  <si>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</si>
  <si>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</si>
  <si>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</si>
  <si>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</si>
  <si>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</si>
  <si>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</si>
  <si>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</si>
  <si>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</si>
  <si>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</si>
  <si>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</si>
  <si>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</si>
  <si>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</si>
  <si>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</si>
  <si>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</si>
  <si>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</si>
  <si>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</si>
  <si>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</si>
  <si>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</si>
  <si>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</si>
  <si>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</si>
  <si>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</si>
  <si>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</si>
  <si>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</si>
  <si>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</si>
  <si>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</si>
  <si>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</si>
  <si>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</si>
  <si>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</si>
  <si>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</si>
  <si>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</si>
  <si>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</si>
  <si>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</si>
  <si>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</si>
  <si>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</si>
  <si>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</si>
  <si>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</si>
  <si>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</si>
  <si>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</si>
  <si>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</si>
  <si>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</si>
  <si>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</si>
  <si>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</si>
  <si>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</si>
  <si>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</si>
  <si>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</si>
  <si>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</si>
  <si>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</si>
  <si>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</si>
  <si>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</si>
  <si>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</si>
  <si>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</si>
  <si>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</si>
  <si>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</si>
  <si>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</si>
  <si>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</si>
  <si>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</si>
  <si>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</si>
  <si>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</si>
  <si>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</si>
  <si>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</si>
  <si>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</si>
  <si>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</si>
  <si>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</si>
  <si>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</si>
  <si>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</si>
  <si>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</si>
  <si>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</si>
  <si>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</si>
  <si>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</si>
  <si>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</si>
  <si>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</si>
  <si>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</si>
  <si>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</si>
  <si>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</si>
  <si>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</si>
  <si>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</si>
  <si>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</si>
  <si>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</si>
  <si>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</si>
  <si>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</si>
  <si>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</si>
  <si>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</si>
  <si>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</si>
  <si>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</si>
  <si>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</si>
  <si>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</si>
  <si>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</si>
  <si>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</si>
  <si>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</si>
  <si>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</si>
  <si>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</si>
  <si>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</si>
  <si>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</si>
  <si>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</si>
  <si>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</si>
  <si>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</si>
  <si>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</si>
  <si>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</si>
  <si>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</si>
  <si>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</si>
  <si>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</si>
  <si>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</si>
  <si>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</si>
  <si>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</si>
  <si>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</si>
  <si>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</si>
  <si>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</si>
  <si>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</si>
  <si>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</si>
  <si>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</si>
  <si>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</si>
  <si>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</si>
  <si>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</si>
  <si>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</si>
  <si>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</si>
  <si>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</si>
  <si>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</si>
  <si>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</si>
  <si>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</si>
  <si>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</si>
  <si>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</si>
  <si>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</si>
  <si>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</si>
  <si>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</si>
  <si>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</si>
  <si>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</si>
  <si>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</si>
  <si>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</si>
  <si>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</si>
  <si>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</si>
  <si>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</si>
  <si>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</si>
  <si>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</si>
  <si>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</si>
  <si>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</si>
  <si>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</si>
  <si>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</si>
  <si>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</si>
  <si>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</si>
  <si>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</si>
  <si>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</si>
  <si>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</si>
  <si>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</si>
  <si>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</si>
  <si>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</si>
  <si>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</si>
  <si>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</si>
  <si>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</si>
  <si>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</si>
  <si>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</si>
  <si>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</si>
  <si>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</si>
  <si>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</si>
  <si>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</si>
  <si>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</si>
  <si>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</si>
  <si>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</si>
  <si>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</si>
  <si>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</si>
  <si>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</si>
  <si>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</si>
  <si>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</si>
  <si>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</si>
  <si>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</si>
  <si>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</si>
  <si>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</si>
  <si>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</si>
  <si>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</si>
  <si>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</si>
  <si>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</si>
  <si>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</si>
  <si>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</si>
  <si>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</si>
  <si>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</si>
  <si>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</si>
  <si>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</si>
  <si>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</si>
  <si>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</si>
  <si>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</si>
  <si>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</si>
  <si>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</si>
  <si>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</si>
  <si>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</si>
  <si>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</si>
  <si>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</si>
  <si>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</si>
  <si>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</si>
  <si>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</si>
  <si>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</si>
  <si>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</si>
  <si>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</si>
  <si>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</si>
  <si>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</si>
  <si>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</si>
  <si>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</si>
  <si>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</si>
  <si>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</si>
  <si>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</si>
  <si>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</si>
  <si>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</si>
  <si>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</si>
  <si>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</si>
  <si>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</si>
  <si>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</si>
  <si>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</si>
  <si>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</si>
  <si>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</si>
  <si>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</si>
  <si>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</si>
  <si>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</si>
  <si>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</si>
  <si>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</si>
  <si>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</si>
  <si>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</si>
  <si>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</si>
  <si>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</si>
  <si>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</si>
  <si>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</si>
  <si>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</si>
  <si>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</si>
  <si>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</si>
  <si>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</si>
  <si>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</si>
  <si>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</si>
  <si>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</si>
  <si>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</si>
  <si>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</si>
  <si>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</si>
  <si>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</si>
  <si>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</si>
  <si>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</si>
  <si>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</si>
  <si>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</si>
  <si>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</si>
  <si>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</si>
  <si>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</si>
  <si>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</si>
  <si>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</si>
  <si>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</si>
  <si>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</si>
  <si>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</si>
  <si>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</si>
  <si>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</si>
  <si>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</si>
  <si>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</si>
  <si>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</si>
  <si>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</si>
  <si>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</si>
  <si>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</si>
  <si>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</si>
  <si>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</si>
  <si>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</si>
  <si>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</si>
  <si>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</si>
  <si>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</si>
  <si>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</si>
  <si>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</si>
  <si>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</si>
  <si>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</si>
  <si>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</si>
  <si>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</si>
  <si>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</si>
  <si>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</si>
  <si>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</si>
  <si>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</si>
  <si>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</si>
  <si>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</si>
  <si>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</si>
  <si>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</si>
  <si>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</si>
  <si>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</si>
  <si>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</si>
  <si>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</si>
  <si>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</si>
  <si>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</si>
  <si>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</si>
  <si>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</si>
  <si>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</si>
  <si>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</si>
  <si>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</si>
  <si>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</si>
  <si>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</si>
  <si>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</si>
  <si>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</si>
  <si>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</si>
  <si>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</si>
  <si>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</si>
  <si>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</si>
  <si>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</si>
  <si>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</si>
  <si>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</si>
  <si>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</si>
  <si>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</si>
  <si>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</si>
  <si>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</si>
  <si>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</si>
  <si>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</si>
  <si>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</si>
  <si>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</si>
  <si>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</si>
  <si>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</si>
  <si>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</si>
  <si>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</si>
  <si>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</si>
  <si>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</si>
  <si>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</si>
  <si>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</si>
  <si>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</si>
  <si>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</si>
  <si>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</si>
  <si>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</si>
  <si>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</si>
  <si>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</si>
  <si>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</si>
  <si>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</si>
  <si>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</si>
  <si>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</si>
  <si>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</si>
  <si>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</si>
  <si>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</si>
  <si>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</si>
  <si>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</si>
  <si>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</si>
  <si>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</si>
  <si>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</si>
  <si>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</si>
  <si>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</si>
  <si>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</si>
  <si>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</si>
  <si>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</si>
  <si>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</si>
  <si>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</si>
  <si>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</si>
  <si>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</si>
  <si>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</si>
  <si>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</si>
  <si>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</si>
  <si>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</si>
  <si>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</si>
  <si>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</si>
  <si>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</si>
  <si>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</si>
  <si>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</si>
  <si>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</si>
  <si>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</si>
  <si>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</si>
  <si>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</si>
  <si>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</si>
  <si>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</si>
  <si>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</si>
  <si>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</si>
  <si>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</si>
  <si>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</si>
  <si>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</si>
  <si>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</si>
  <si>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</si>
  <si>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</si>
  <si>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</si>
  <si>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</si>
  <si>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</si>
  <si>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</si>
  <si>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</si>
  <si>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</si>
  <si>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</si>
  <si>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</si>
  <si>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</si>
  <si>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</si>
  <si>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</si>
  <si>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</si>
  <si>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</si>
  <si>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</si>
  <si>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</si>
  <si>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</si>
  <si>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</si>
  <si>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</si>
  <si>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</si>
  <si>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</si>
  <si>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</si>
  <si>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</si>
  <si>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</si>
  <si>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</si>
  <si>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</si>
  <si>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</si>
  <si>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</si>
  <si>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</si>
  <si>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</si>
  <si>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</si>
  <si>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</si>
  <si>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</si>
  <si>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</si>
  <si>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</si>
  <si>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</si>
  <si>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</si>
  <si>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</si>
  <si>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</si>
  <si>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</si>
  <si>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</si>
  <si>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</si>
  <si>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</si>
  <si>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</si>
  <si>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</si>
  <si>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</si>
  <si>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</si>
  <si>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</si>
  <si>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</si>
  <si>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</si>
  <si>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</si>
  <si>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</si>
  <si>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</si>
  <si>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</si>
  <si>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</si>
  <si>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</si>
  <si>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</si>
  <si>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</si>
  <si>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</si>
  <si>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</si>
  <si>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</si>
  <si>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</si>
  <si>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</si>
  <si>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</si>
  <si>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</si>
  <si>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</si>
  <si>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</si>
  <si>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</si>
  <si>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</si>
  <si>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</si>
  <si>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</si>
  <si>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</si>
  <si>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</si>
  <si>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</si>
  <si>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</si>
  <si>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</si>
  <si>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</si>
  <si>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</si>
  <si>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</si>
  <si>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</si>
  <si>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</si>
  <si>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</si>
  <si>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</si>
  <si>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</si>
  <si>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</si>
  <si>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</si>
  <si>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</si>
  <si>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</si>
  <si>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</si>
  <si>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</si>
  <si>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</si>
  <si>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</si>
  <si>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</si>
  <si>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</si>
  <si>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</si>
  <si>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</si>
  <si>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</si>
  <si>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</si>
  <si>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</si>
  <si>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</si>
  <si>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</si>
  <si>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</si>
  <si>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</si>
  <si>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</si>
  <si>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</si>
  <si>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</si>
  <si>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</si>
  <si>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</si>
  <si>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</si>
  <si>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</si>
  <si>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</si>
  <si>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</si>
  <si>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</si>
  <si>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</si>
  <si>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</si>
  <si>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</si>
  <si>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</si>
  <si>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</si>
  <si>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</si>
  <si>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</si>
  <si>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</si>
  <si>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</si>
  <si>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</si>
  <si>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</si>
  <si>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</si>
  <si>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</si>
  <si>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</si>
  <si>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</si>
  <si>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</si>
  <si>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</si>
  <si>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</si>
  <si>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</si>
  <si>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</si>
  <si>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</si>
  <si>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</si>
  <si>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</si>
  <si>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</si>
  <si>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</si>
  <si>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</si>
  <si>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</si>
  <si>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</si>
  <si>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</si>
  <si>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</si>
  <si>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</si>
  <si>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</si>
  <si>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</si>
  <si>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</si>
  <si>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</si>
  <si>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</si>
  <si>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</si>
  <si>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</si>
  <si>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</si>
  <si>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</si>
  <si>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</si>
  <si>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</si>
  <si>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</si>
  <si>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</si>
  <si>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</si>
  <si>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</si>
  <si>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</si>
  <si>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</si>
  <si>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</si>
  <si>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</si>
  <si>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</si>
  <si>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</si>
  <si>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</si>
  <si>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</si>
  <si>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</si>
  <si>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</si>
  <si>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</si>
  <si>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</si>
  <si>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</si>
  <si>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</si>
  <si>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</si>
  <si>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</si>
  <si>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</si>
  <si>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</si>
  <si>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</si>
  <si>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</si>
  <si>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</si>
  <si>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</si>
  <si>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</si>
  <si>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</si>
  <si>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</si>
  <si>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</si>
  <si>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</si>
  <si>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</si>
  <si>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</si>
  <si>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</si>
  <si>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</si>
  <si>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</si>
  <si>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</si>
  <si>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</si>
  <si>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</si>
  <si>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</si>
  <si>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</si>
  <si>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</si>
  <si>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</si>
  <si>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</si>
  <si>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</si>
  <si>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</si>
  <si>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</si>
  <si>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</si>
  <si>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</si>
  <si>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</si>
  <si>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</si>
  <si>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</si>
  <si>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</si>
  <si>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</si>
  <si>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</si>
  <si>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</si>
  <si>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</si>
  <si>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</si>
  <si>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</si>
  <si>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</si>
  <si>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</si>
  <si>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</si>
  <si>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</si>
  <si>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</si>
  <si>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</si>
  <si>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</si>
  <si>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</si>
  <si>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</si>
  <si>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</si>
  <si>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</si>
  <si>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</si>
  <si>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</si>
  <si>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</si>
  <si>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</si>
  <si>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</si>
  <si>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</si>
  <si>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</si>
  <si>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</si>
  <si>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</si>
  <si>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</si>
  <si>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</si>
  <si>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</si>
  <si>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</si>
  <si>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</si>
  <si>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</si>
  <si>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</si>
  <si>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</si>
  <si>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</si>
  <si>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</si>
  <si>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</si>
  <si>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</si>
  <si>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</si>
  <si>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</si>
  <si>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</si>
  <si>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</si>
  <si>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</si>
  <si>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</si>
  <si>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</si>
  <si>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</si>
  <si>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</si>
  <si>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</si>
  <si>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</si>
  <si>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</si>
  <si>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</si>
  <si>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</si>
  <si>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</si>
  <si>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</si>
  <si>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</si>
  <si>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</si>
  <si>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</si>
  <si>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</si>
  <si>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</si>
  <si>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</si>
  <si>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</si>
  <si>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</si>
  <si>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</si>
  <si>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</si>
  <si>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</si>
  <si>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</si>
  <si>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</si>
  <si>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</si>
  <si>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</si>
  <si>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</si>
  <si>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</si>
  <si>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</si>
  <si>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</si>
  <si>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</si>
  <si>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</si>
  <si>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</si>
  <si>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</si>
  <si>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</si>
  <si>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</si>
  <si>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</si>
  <si>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</si>
  <si>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</si>
  <si>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</si>
  <si>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</si>
  <si>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</si>
  <si>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</si>
  <si>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</si>
  <si>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</si>
  <si>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</si>
  <si>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</si>
  <si>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</si>
  <si>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</si>
  <si>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</si>
  <si>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</si>
  <si>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</si>
  <si>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</si>
  <si>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</si>
  <si>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</si>
  <si>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</si>
  <si>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</si>
  <si>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</si>
  <si>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</si>
  <si>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</si>
  <si>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</si>
  <si>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</si>
  <si>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</si>
  <si>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</si>
  <si>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</si>
  <si>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</si>
  <si>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</si>
  <si>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</si>
  <si>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</si>
  <si>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</si>
  <si>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</si>
  <si>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</si>
  <si>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</si>
  <si>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</si>
  <si>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</si>
  <si>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</si>
  <si>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</si>
  <si>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</si>
  <si>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</si>
  <si>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</si>
  <si>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</si>
  <si>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</si>
  <si>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</si>
  <si>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</si>
  <si>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</si>
  <si>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</si>
  <si>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</si>
  <si>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</si>
  <si>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</si>
  <si>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</si>
  <si>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</si>
  <si>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</si>
  <si>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</si>
  <si>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</si>
  <si>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</si>
  <si>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</si>
  <si>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</si>
  <si>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</si>
  <si>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</si>
  <si>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</si>
  <si>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</si>
  <si>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</si>
  <si>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</si>
  <si>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</si>
  <si>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</si>
  <si>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</si>
  <si>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</si>
  <si>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</si>
  <si>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</si>
  <si>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</si>
  <si>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</si>
  <si>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</si>
  <si>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</si>
  <si>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</si>
  <si>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</si>
  <si>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</si>
  <si>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</si>
  <si>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</si>
  <si>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</si>
  <si>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</si>
  <si>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</si>
  <si>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</si>
  <si>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</si>
  <si>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</si>
  <si>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</si>
  <si>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</si>
  <si>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</si>
  <si>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</si>
  <si>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</si>
  <si>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</si>
  <si>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</si>
  <si>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</si>
  <si>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</si>
  <si>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</si>
  <si>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</si>
  <si>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</si>
  <si>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</si>
  <si>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</si>
  <si>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</si>
  <si>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</si>
  <si>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</si>
  <si>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</si>
  <si>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</si>
  <si>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</si>
  <si>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</si>
  <si>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</si>
  <si>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</si>
  <si>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</si>
  <si>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</si>
  <si>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</si>
  <si>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</si>
  <si>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</si>
  <si>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</si>
  <si>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</si>
  <si>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</si>
  <si>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</si>
  <si>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</si>
  <si>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</si>
  <si>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</si>
  <si>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</si>
  <si>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</si>
  <si>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</si>
  <si>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</si>
  <si>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</si>
  <si>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</si>
  <si>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</si>
  <si>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</si>
  <si>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</si>
  <si>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</si>
  <si>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</si>
  <si>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</si>
  <si>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</si>
  <si>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</si>
  <si>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</si>
  <si>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</si>
  <si>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</si>
  <si>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</si>
  <si>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</si>
  <si>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</si>
  <si>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</si>
  <si>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</si>
  <si>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</si>
  <si>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</si>
  <si>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</si>
  <si>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</si>
  <si>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</si>
  <si>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</si>
  <si>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</si>
  <si>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</si>
  <si>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</si>
  <si>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</si>
  <si>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</si>
  <si>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</si>
  <si>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</si>
  <si>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</si>
  <si>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</si>
  <si>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</si>
  <si>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</si>
  <si>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</si>
  <si>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</si>
  <si>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</si>
  <si>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</si>
  <si>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</si>
  <si>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</si>
  <si>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</si>
  <si>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</si>
  <si>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</si>
  <si>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</si>
  <si>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</si>
  <si>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</si>
  <si>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</si>
  <si>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</si>
  <si>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</si>
  <si>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</si>
  <si>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</si>
  <si>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</si>
  <si>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</si>
  <si>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</si>
  <si>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</si>
  <si>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</si>
  <si>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</si>
  <si>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</si>
  <si>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</si>
  <si>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</si>
  <si>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</si>
  <si>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</si>
  <si>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</si>
  <si>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</si>
  <si>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</si>
  <si>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</si>
  <si>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</si>
  <si>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</si>
  <si>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</si>
  <si>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</si>
  <si>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</si>
  <si>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</si>
  <si>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</si>
  <si>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</si>
  <si>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</si>
  <si>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</si>
  <si>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</si>
  <si>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</si>
  <si>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</si>
  <si>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</si>
  <si>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</si>
  <si>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</si>
  <si>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</si>
  <si>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</si>
  <si>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</si>
  <si>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</si>
  <si>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</si>
  <si>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</si>
  <si>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</si>
  <si>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</si>
  <si>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</si>
  <si>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</si>
  <si>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</si>
  <si>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</si>
  <si>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</si>
  <si>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</si>
  <si>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</si>
  <si>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</si>
  <si>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</si>
  <si>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</si>
  <si>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</si>
  <si>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</si>
  <si>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</si>
  <si>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</si>
  <si>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</si>
  <si>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</si>
  <si>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</si>
  <si>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</si>
  <si>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</si>
  <si>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</si>
  <si>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</si>
  <si>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</si>
  <si>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</si>
  <si>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</si>
  <si>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</si>
  <si>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</si>
  <si>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</si>
  <si>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</si>
  <si>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</si>
  <si>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</si>
  <si>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</si>
  <si>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</si>
  <si>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</si>
  <si>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</si>
  <si>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</si>
  <si>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</si>
  <si>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</si>
  <si>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</si>
  <si>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</si>
  <si>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</si>
  <si>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</si>
  <si>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</si>
  <si>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</si>
  <si>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</si>
  <si>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</si>
  <si>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</si>
  <si>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</si>
  <si>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</si>
  <si>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</si>
  <si>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</si>
  <si>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</si>
  <si>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</si>
  <si>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</si>
  <si>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</si>
  <si>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</si>
  <si>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</si>
  <si>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</si>
  <si>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</si>
  <si>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</si>
  <si>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</si>
  <si>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</si>
  <si>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</si>
  <si>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</si>
  <si>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</si>
  <si>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</si>
  <si>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</si>
  <si>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</si>
  <si>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</si>
  <si>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</si>
  <si>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</si>
  <si>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</si>
  <si>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</si>
  <si>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</si>
  <si>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</si>
  <si>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</si>
  <si>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</si>
  <si>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</si>
  <si>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</si>
  <si>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</si>
  <si>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</si>
  <si>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</si>
  <si>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</si>
  <si>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</si>
  <si>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</si>
  <si>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</si>
  <si>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</si>
  <si>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</si>
  <si>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</si>
  <si>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</si>
  <si>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</si>
  <si>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</si>
  <si>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</si>
  <si>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</si>
  <si>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</si>
  <si>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</si>
  <si>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</si>
  <si>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</si>
  <si>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</si>
  <si>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</si>
  <si>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</si>
  <si>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</si>
  <si>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</si>
  <si>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</si>
  <si>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</si>
  <si>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</si>
  <si>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</si>
  <si>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</si>
  <si>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</si>
  <si>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</si>
  <si>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</si>
  <si>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</si>
  <si>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</si>
  <si>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</si>
  <si>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</si>
  <si>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</si>
  <si>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</si>
  <si>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</si>
  <si>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</si>
  <si>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</si>
  <si>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</si>
  <si>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</si>
  <si>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</si>
  <si>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</si>
  <si>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</si>
  <si>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</si>
  <si>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</si>
  <si>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</si>
  <si>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</si>
  <si>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</si>
  <si>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</si>
  <si>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</si>
  <si>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</si>
  <si>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</si>
  <si>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</si>
  <si>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</si>
  <si>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</si>
  <si>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</si>
  <si>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</si>
  <si>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</si>
  <si>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</si>
  <si>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</si>
  <si>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</si>
  <si>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</si>
  <si>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</si>
  <si>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</si>
  <si>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</si>
  <si>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</si>
  <si>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</si>
  <si>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</si>
  <si>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</si>
  <si>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</si>
  <si>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</si>
  <si>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</si>
  <si>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</si>
  <si>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</si>
  <si>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</si>
  <si>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</si>
  <si>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</si>
  <si>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</si>
  <si>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</si>
  <si>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</si>
  <si>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</si>
  <si>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</si>
  <si>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</si>
  <si>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</si>
  <si>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</si>
  <si>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</si>
  <si>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</si>
  <si>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</si>
  <si>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</si>
  <si>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</si>
  <si>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</si>
  <si>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</si>
  <si>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</si>
  <si>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</si>
  <si>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</si>
  <si>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</si>
  <si>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</si>
  <si>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</si>
  <si>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</si>
  <si>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</si>
  <si>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</si>
  <si>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</si>
  <si>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</si>
  <si>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</si>
  <si>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</si>
  <si>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</si>
  <si>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</si>
  <si>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</si>
  <si>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</si>
  <si>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</si>
  <si>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</si>
  <si>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</si>
  <si>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</si>
  <si>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</si>
  <si>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</si>
  <si>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</si>
  <si>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</si>
  <si>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</si>
  <si>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</si>
  <si>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</si>
  <si>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</si>
  <si>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</si>
  <si>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</si>
  <si>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</si>
  <si>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</si>
  <si>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</si>
  <si>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</si>
  <si>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</si>
  <si>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</si>
  <si>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</si>
  <si>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</si>
  <si>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</si>
  <si>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</si>
  <si>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</si>
  <si>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</si>
  <si>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</si>
  <si>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</si>
  <si>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</si>
  <si>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</si>
  <si>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</si>
  <si>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</si>
  <si>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</si>
  <si>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</si>
  <si>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</si>
  <si>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</si>
  <si>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</si>
  <si>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</si>
  <si>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</si>
  <si>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</si>
  <si>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</si>
  <si>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</si>
  <si>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</si>
  <si>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</si>
  <si>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</si>
  <si>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</si>
  <si>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</si>
  <si>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</si>
  <si>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</si>
  <si>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</si>
  <si>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</si>
  <si>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</si>
  <si>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</si>
  <si>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</si>
  <si>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</si>
  <si>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</si>
  <si>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</si>
  <si>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</si>
  <si>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</si>
  <si>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</si>
  <si>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</si>
  <si>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</si>
  <si>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</si>
  <si>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</si>
  <si>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</si>
  <si>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</si>
  <si>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</si>
  <si>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</si>
  <si>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</si>
  <si>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</si>
  <si>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</si>
  <si>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</si>
  <si>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</si>
  <si>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</si>
  <si>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</si>
  <si>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</si>
  <si>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</si>
  <si>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</si>
  <si>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</si>
  <si>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</si>
  <si>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</si>
  <si>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</si>
  <si>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</si>
  <si>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</si>
  <si>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</si>
  <si>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</si>
  <si>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</si>
  <si>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</si>
  <si>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</si>
  <si>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</si>
  <si>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</si>
  <si>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</si>
  <si>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</si>
  <si>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</si>
  <si>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</si>
  <si>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</si>
  <si>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</si>
  <si>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</si>
  <si>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</si>
  <si>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</si>
  <si>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</si>
  <si>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</si>
  <si>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</si>
  <si>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</si>
  <si>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</si>
  <si>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</si>
  <si>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</si>
  <si>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</si>
  <si>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</si>
  <si>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</si>
  <si>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</si>
  <si>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</si>
  <si>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</si>
  <si>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</si>
  <si>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</si>
  <si>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</si>
  <si>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</si>
  <si>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</si>
  <si>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</si>
  <si>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</si>
  <si>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</si>
  <si>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</si>
  <si>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</si>
  <si>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</si>
  <si>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</si>
  <si>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</si>
  <si>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</si>
  <si>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</si>
  <si>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</si>
  <si>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</si>
  <si>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</si>
  <si>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</si>
  <si>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</si>
  <si>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</si>
  <si>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</si>
  <si>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</si>
  <si>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</si>
  <si>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</si>
  <si>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</si>
  <si>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</si>
  <si>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</si>
  <si>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</si>
  <si>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</si>
  <si>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</si>
  <si>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</si>
  <si>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</si>
  <si>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</si>
  <si>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</si>
  <si>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</si>
  <si>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</si>
  <si>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</si>
  <si>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</si>
  <si>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</si>
  <si>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</si>
  <si>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</si>
  <si>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</si>
  <si>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</si>
  <si>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</si>
  <si>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</si>
  <si>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</si>
  <si>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</si>
  <si>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</si>
  <si>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</si>
  <si>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</si>
  <si>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</si>
  <si>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</si>
  <si>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</si>
  <si>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</si>
  <si>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</si>
  <si>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</si>
  <si>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</si>
  <si>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</si>
  <si>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</si>
  <si>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</si>
  <si>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</si>
  <si>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</si>
  <si>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</si>
  <si>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</si>
  <si>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</si>
  <si>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</si>
  <si>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</si>
  <si>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</si>
  <si>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</si>
  <si>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</si>
  <si>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</si>
  <si>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</si>
  <si>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</si>
  <si>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</si>
  <si>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</si>
  <si>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</si>
  <si>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</si>
  <si>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</si>
  <si>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</si>
  <si>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</si>
  <si>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</si>
  <si>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</si>
  <si>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</si>
  <si>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</si>
  <si>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</si>
  <si>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</si>
  <si>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</si>
  <si>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</si>
  <si>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</si>
  <si>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</si>
  <si>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</si>
  <si>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</si>
  <si>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</si>
  <si>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</si>
  <si>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</si>
  <si>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</si>
  <si>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</si>
  <si>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</si>
  <si>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</si>
  <si>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</si>
  <si>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</si>
  <si>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</si>
  <si>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</si>
  <si>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</si>
  <si>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</si>
  <si>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</si>
  <si>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</si>
  <si>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</si>
  <si>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</si>
  <si>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</si>
  <si>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</si>
  <si>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</si>
  <si>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</si>
  <si>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</si>
  <si>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</si>
  <si>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</si>
  <si>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</si>
  <si>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</si>
  <si>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</si>
  <si>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</si>
  <si>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</si>
  <si>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</si>
  <si>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</si>
  <si>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</si>
  <si>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</si>
  <si>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</si>
  <si>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</si>
  <si>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</si>
  <si>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</si>
  <si>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</si>
  <si>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</si>
  <si>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</si>
  <si>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</si>
  <si>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</si>
  <si>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</si>
  <si>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</si>
  <si>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</si>
  <si>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</si>
  <si>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</si>
  <si>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</si>
  <si>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</si>
  <si>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</si>
  <si>
    <t>Susan Wheeler OAS</t>
  </si>
  <si>
    <t>Vivian Shelton OAS</t>
  </si>
  <si>
    <t>Deborah Williams OAS</t>
  </si>
  <si>
    <t>GROSS INTEREST TO 16APR2025</t>
  </si>
  <si>
    <t>TOTAL CHARGES TO 30MAR2025</t>
  </si>
  <si>
    <t>Stripe OAS</t>
  </si>
  <si>
    <t>Committee meeting refreshments</t>
  </si>
  <si>
    <t>Roberta Catizone OAS</t>
  </si>
  <si>
    <t>Commision on direct sale</t>
  </si>
  <si>
    <t>SO</t>
  </si>
  <si>
    <t>Erin Thomas OAS</t>
  </si>
  <si>
    <t>Young artists</t>
  </si>
  <si>
    <t>St Johns College 5002612</t>
  </si>
  <si>
    <t>foranimall LTD Art Prize Fund</t>
  </si>
  <si>
    <t>SHERLAW JOHN SA SALLY WAINWRIGHT</t>
  </si>
  <si>
    <t>GROSS INTEREST TO 16MAY2025</t>
  </si>
  <si>
    <t>Commission on sales</t>
  </si>
  <si>
    <t>K.E.H. CONSULTING Lofgrens YA Exh</t>
  </si>
  <si>
    <t>TOTAL CHARGES TO 29APR2025</t>
  </si>
  <si>
    <t>THURSTON AR UG ELLES DELI</t>
  </si>
  <si>
    <t>Webscape Gardener WG546</t>
  </si>
  <si>
    <t>BARRON D Young Artists</t>
  </si>
  <si>
    <t>SumUp Payments AccMDD PID1166729</t>
  </si>
  <si>
    <t>Forms license fee</t>
  </si>
  <si>
    <t>TAAAU4X6TBG</t>
  </si>
  <si>
    <t>**** **** **** 4451</t>
  </si>
  <si>
    <t>TAAAU4XZ9DX</t>
  </si>
  <si>
    <t>**** **** **** 4528</t>
  </si>
  <si>
    <t>TAAAU4XYTFY</t>
  </si>
  <si>
    <t>**** **** **** 6996</t>
  </si>
  <si>
    <t>TAAAU4XTBPK</t>
  </si>
  <si>
    <t>**** **** **** 5344</t>
  </si>
  <si>
    <t>TAAAU4XS7VH</t>
  </si>
  <si>
    <t>**** **** **** 8062</t>
  </si>
  <si>
    <t>TAAAU4XMQ22</t>
  </si>
  <si>
    <t>**** **** **** 8120</t>
  </si>
  <si>
    <t>TAAAU4XLALN</t>
  </si>
  <si>
    <t>**** **** **** 1153</t>
  </si>
  <si>
    <t>TAAAU4XKP73</t>
  </si>
  <si>
    <t>**** **** **** 5086</t>
  </si>
  <si>
    <t>TAAAU4XKFMS</t>
  </si>
  <si>
    <t>**** **** **** 7651</t>
  </si>
  <si>
    <t>PH556R</t>
  </si>
  <si>
    <t>TAAAU4XGE7V</t>
  </si>
  <si>
    <t>**** **** **** 9431</t>
  </si>
  <si>
    <t>TAAAU4XE6LN</t>
  </si>
  <si>
    <t>**** **** **** 6737</t>
  </si>
  <si>
    <t>TAAAU4XEBPM</t>
  </si>
  <si>
    <t>**** **** **** 9700</t>
  </si>
  <si>
    <t>AV969B</t>
  </si>
  <si>
    <t>TAAAU4XBARP</t>
  </si>
  <si>
    <t>**** **** **** 4536</t>
  </si>
  <si>
    <t>7N8ZLU</t>
  </si>
  <si>
    <t>TAAAU4V7QS2</t>
  </si>
  <si>
    <t>**** **** **** 5958</t>
  </si>
  <si>
    <t>TAAAU4V7M3Q</t>
  </si>
  <si>
    <t>**** **** **** 5599</t>
  </si>
  <si>
    <t>TAAAU4V7KRG</t>
  </si>
  <si>
    <t>**** **** **** 5056</t>
  </si>
  <si>
    <t>TAAAU4VXSZB</t>
  </si>
  <si>
    <t>**** **** **** 2478</t>
  </si>
  <si>
    <t>TAAAU4VVEB4</t>
  </si>
  <si>
    <t>**** **** **** 1722</t>
  </si>
  <si>
    <t>TAAAU4VUZQ7</t>
  </si>
  <si>
    <t>**** **** **** 9338</t>
  </si>
  <si>
    <t>TAAAU4VS42Y</t>
  </si>
  <si>
    <t>**** **** **** 5229</t>
  </si>
  <si>
    <t>TAAAU4U7BYX</t>
  </si>
  <si>
    <t>**** **** **** 2830</t>
  </si>
  <si>
    <t>TAAAU4U3HDZ</t>
  </si>
  <si>
    <t>**** **** **** 2089</t>
  </si>
  <si>
    <t>TAAAU4U3FTV</t>
  </si>
  <si>
    <t>TAAAU4USUXK</t>
  </si>
  <si>
    <t>**** **** **** 0859</t>
  </si>
  <si>
    <t>TAAAU4URGXF</t>
  </si>
  <si>
    <t>TAAAU4UMGHY</t>
  </si>
  <si>
    <t>**** **** **** 5956</t>
  </si>
  <si>
    <t>TAAAU4UKS6A</t>
  </si>
  <si>
    <t>**** **** **** 5336</t>
  </si>
  <si>
    <t>TAAAU4UH6P7</t>
  </si>
  <si>
    <t>**** **** **** 8627</t>
  </si>
  <si>
    <t>TAAAU4UHLZ2</t>
  </si>
  <si>
    <t>**** **** **** 6882</t>
  </si>
  <si>
    <t>Webscape Gardener WG549</t>
  </si>
  <si>
    <t>Maintenance plan, 1/6/25-31/5/26</t>
  </si>
  <si>
    <t>Amanda Bond OAS</t>
  </si>
  <si>
    <t>Feb-Apr</t>
  </si>
  <si>
    <t>Y Cho YunseoCho</t>
  </si>
  <si>
    <t>GOLLER P ASH -ART EXHIBITIO</t>
  </si>
  <si>
    <t>Emma Davis OAS</t>
  </si>
  <si>
    <t>Ice for PV</t>
  </si>
  <si>
    <t>Gifts to organisers</t>
  </si>
  <si>
    <t>Phoebe Birch YA Prize</t>
  </si>
  <si>
    <t>Ash Goller YA Prize</t>
  </si>
  <si>
    <t>Amanda Jewell OAS</t>
  </si>
  <si>
    <t>Drinks</t>
  </si>
  <si>
    <t>Magdalen Road StudMAS hire</t>
  </si>
  <si>
    <t>Meeting room hire</t>
  </si>
  <si>
    <t>L Wootton-Davies OAS</t>
  </si>
  <si>
    <t>Louis</t>
  </si>
  <si>
    <t>Erin 2</t>
  </si>
  <si>
    <t>GROSS INTEREST TO 16JUN2025</t>
  </si>
  <si>
    <t>Leaflet printing</t>
  </si>
  <si>
    <t>Poster printing</t>
  </si>
  <si>
    <t>Molly Palmer YA Prize</t>
  </si>
  <si>
    <t>Flyers and  posters</t>
  </si>
  <si>
    <t>Labels</t>
  </si>
  <si>
    <t>Price list</t>
  </si>
  <si>
    <t xml:space="preserve">Cost: </t>
  </si>
  <si>
    <t>Toby Michael YA Prize</t>
  </si>
  <si>
    <t>Erin 3</t>
  </si>
  <si>
    <t>TOTAL CHARGES TO 30MAY2025</t>
  </si>
  <si>
    <t>China meeting refreshments</t>
  </si>
  <si>
    <t>A HARTLEY</t>
  </si>
  <si>
    <t>Lucy</t>
  </si>
  <si>
    <t>Hartley</t>
  </si>
  <si>
    <t>MAGDALEN ROAD STUDOASYA DISCOUNT</t>
  </si>
  <si>
    <t>Fizog Design OAS</t>
  </si>
  <si>
    <t>Jeremy's fee</t>
  </si>
  <si>
    <t>Website redesign</t>
  </si>
  <si>
    <t>Social events</t>
  </si>
  <si>
    <t>Summer drinks</t>
  </si>
  <si>
    <t>TOTAL CHARGES TO 29JUN2025</t>
  </si>
  <si>
    <t>GROSS INTEREST TO 16JUL2025</t>
  </si>
  <si>
    <t>CCSCollect 24798511</t>
  </si>
  <si>
    <t>JEREMY MORGAN OAS</t>
  </si>
  <si>
    <t>GROSS INTEREST TO 16AUG2025</t>
  </si>
  <si>
    <t>TOTAL CHARGES TO 30JUL2025</t>
  </si>
  <si>
    <t>Webscape Gardener WG553</t>
  </si>
  <si>
    <t>Jewell</t>
  </si>
  <si>
    <t>ch_3RuIdcL2mw6tzYKU1pYiCI0n</t>
  </si>
  <si>
    <t>Entry ID: 2302, Product: One</t>
  </si>
  <si>
    <t>pm_1RuIdbL2mw6tzYKUYG2afroh</t>
  </si>
  <si>
    <t>po_1RvobVL2mw6tzYKUFMufU8Wr</t>
  </si>
  <si>
    <t>ch_3RusSNL2mw6tzYKU0pivncSO</t>
  </si>
  <si>
    <t>Entry ID: 2303, Product: Two</t>
  </si>
  <si>
    <t>pm_1RusSML2mw6tzYKURTzYK3va</t>
  </si>
  <si>
    <t>ch_3RuxB5L2mw6tzYKU1qmYLAZ2</t>
  </si>
  <si>
    <t>Entry ID: 2304, Product: One</t>
  </si>
  <si>
    <t>pm_1RuxHlL2mw6tzYKUkNHcxDVo</t>
  </si>
  <si>
    <t>ch_3Ruy1VL2mw6tzYKU0MDsWsJ4</t>
  </si>
  <si>
    <t>Entry ID: 2305, Product: One</t>
  </si>
  <si>
    <t>pm_1Ruy1UL2mw6tzYKUeRVYWI8n</t>
  </si>
  <si>
    <t>ch_3RuysyL2mw6tzYKU0dgDGPU3</t>
  </si>
  <si>
    <t>Entry ID: 2306, Product: One</t>
  </si>
  <si>
    <t>pm_1RuysxL2mw6tzYKUl9WFyywE</t>
  </si>
  <si>
    <t>ch_3RuzFXL2mw6tzYKU0S2SLulR</t>
  </si>
  <si>
    <t>Entry ID: 2307, Product: Two</t>
  </si>
  <si>
    <t>pm_1RuzFXL2mw6tzYKUZ4eGW5F2</t>
  </si>
  <si>
    <t>ch_3Rv1MiL2mw6tzYKU1SnAcvCK</t>
  </si>
  <si>
    <t>Entry ID: 2308, Product: Two</t>
  </si>
  <si>
    <t>pm_1Rv1MhL2mw6tzYKULwOnZkCt</t>
  </si>
  <si>
    <t>ch_3RvCx1L2mw6tzYKU0JTUOJ48</t>
  </si>
  <si>
    <t>Entry ID: 2309, Product: One</t>
  </si>
  <si>
    <t>pm_1RvCx1L2mw6tzYKUWgQQBatf</t>
  </si>
  <si>
    <t>po_1RwBFxL2mw6tzYKUZIvYPYoY</t>
  </si>
  <si>
    <t>ch_3RvHPEL2mw6tzYKU05UE1yBl</t>
  </si>
  <si>
    <t>Entry ID: 2310, Product: One</t>
  </si>
  <si>
    <t>pm_1RvHPDL2mw6tzYKUSmOcxhSI</t>
  </si>
  <si>
    <t>ch_3RvHvTL2mw6tzYKU0k2LUaym</t>
  </si>
  <si>
    <t>Entry ID: 2311, Product: Two</t>
  </si>
  <si>
    <t>pm_1RvHvSL2mw6tzYKUd9BYPRNb</t>
  </si>
  <si>
    <t>ch_3RvID6L2mw6tzYKU1Fh8m90z</t>
  </si>
  <si>
    <t>Entry ID: 2312, Product: Two</t>
  </si>
  <si>
    <t>pm_1RvIERL2mw6tzYKUVIYeP0Xz</t>
  </si>
  <si>
    <t>ch_3RvJ8XL2mw6tzYKU1VATrM0B</t>
  </si>
  <si>
    <t>Entry ID: 2313, Product: Two</t>
  </si>
  <si>
    <t>pm_1RvJ8WL2mw6tzYKUpcl1Y7gn</t>
  </si>
  <si>
    <t>ch_3RvKRuL2mw6tzYKU00sahexQ</t>
  </si>
  <si>
    <t>Entry ID: 2314, Product: Two</t>
  </si>
  <si>
    <t>pm_1RvKRtL2mw6tzYKUM69Md5gn</t>
  </si>
  <si>
    <t>ch_3RvKejL2mw6tzYKU1d7WQeY5</t>
  </si>
  <si>
    <t>Entry ID: 2315, Product: One</t>
  </si>
  <si>
    <t>pm_1RvKeiL2mw6tzYKUJBBqyzQA</t>
  </si>
  <si>
    <t>ch_3RvL1yL2mw6tzYKU1FlQHyQE</t>
  </si>
  <si>
    <t>Entry ID: 2316, Product: One</t>
  </si>
  <si>
    <t>pm_1RvL1xL2mw6tzYKUzGmJEtj4</t>
  </si>
  <si>
    <t>ch_3RvcZzL2mw6tzYKU0B9bqCnL</t>
  </si>
  <si>
    <t>Entry ID: 2317, Product: Two</t>
  </si>
  <si>
    <t>pm_1RvcZyL2mw6tzYKUYewxnQTN</t>
  </si>
  <si>
    <t>po_1RxGugL2mw6tzYKU03NEIKOa</t>
  </si>
  <si>
    <t>ch_3Rvd4PL2mw6tzYKU1jv1HWMl</t>
  </si>
  <si>
    <t>Entry ID: 2318, Product: Two</t>
  </si>
  <si>
    <t>pm_1Rvd4OL2mw6tzYKUeOE2wDIA</t>
  </si>
  <si>
    <t>ch_3RvdDPL2mw6tzYKU0xZ88NEs</t>
  </si>
  <si>
    <t>Entry ID: 2319, Product: One</t>
  </si>
  <si>
    <t>pm_1RvdFDL2mw6tzYKUum6Wf7RJ</t>
  </si>
  <si>
    <t>ch_3Rvg9UL2mw6tzYKU0y8PxD2D</t>
  </si>
  <si>
    <t>Entry ID: 2320, Product: One</t>
  </si>
  <si>
    <t>pm_1Rvg9TL2mw6tzYKUqb2sPKTS</t>
  </si>
  <si>
    <t>ch_3RvhEDL2mw6tzYKU0lUOdG84</t>
  </si>
  <si>
    <t>Entry ID: 2321, Product: Two</t>
  </si>
  <si>
    <t>pm_1RvhHlL2mw6tzYKUsi3NVlZz</t>
  </si>
  <si>
    <t>ch_3RvhqXL2mw6tzYKU1YIJWqgV</t>
  </si>
  <si>
    <t>Entry ID: 2322, Product: Two</t>
  </si>
  <si>
    <t>pm_1RvhqWL2mw6tzYKUdvJfLXyb</t>
  </si>
  <si>
    <t>ch_3Rvz9kL2mw6tzYKU0Bp56ogt</t>
  </si>
  <si>
    <t>Entry ID: 2323, Product: Two</t>
  </si>
  <si>
    <t>pm_1RvzBFL2mw6tzYKUw3i3TkVp</t>
  </si>
  <si>
    <t>po_1Rxd5BL2mw6tzYKUXR3EqhZa</t>
  </si>
  <si>
    <t>ch_3RvzJiL2mw6tzYKU0sYchltG</t>
  </si>
  <si>
    <t>Entry ID: 2324, Product: Two</t>
  </si>
  <si>
    <t>pm_1RvzJhL2mw6tzYKUw5paIgtF</t>
  </si>
  <si>
    <t>ch_3Rw3S7L2mw6tzYKU0oedct4g</t>
  </si>
  <si>
    <t>Entry ID: 2325, Product: One</t>
  </si>
  <si>
    <t>pm_1Rw3S6L2mw6tzYKUPoll9tpX</t>
  </si>
  <si>
    <t>ch_3RwJmSL2mw6tzYKU0T9nd5NT</t>
  </si>
  <si>
    <t>Entry ID: 2326, Product: Two</t>
  </si>
  <si>
    <t>pm_1RwJmRL2mw6tzYKUUWgcWfuR</t>
  </si>
  <si>
    <t>po_1RxzWfL2mw6tzYKU4Cg27yMC</t>
  </si>
  <si>
    <t>ch_3RwKjqL2mw6tzYKU14oVCuzr</t>
  </si>
  <si>
    <t>Entry ID: 2327, Product: Two</t>
  </si>
  <si>
    <t>pm_1RwKjpL2mw6tzYKUcqHJAp1y</t>
  </si>
  <si>
    <t>ch_3RwfVrL2mw6tzYKU13nZpL7k</t>
  </si>
  <si>
    <t>Entry ID: 2328, Product: Two</t>
  </si>
  <si>
    <t>pm_1RwfVqL2mw6tzYKUWYCI7IaM</t>
  </si>
  <si>
    <t>po_1RyMGCL2mw6tzYKUEfZzaqdu</t>
  </si>
  <si>
    <t>ch_3RwhEHL2mw6tzYKU0kMclpSM</t>
  </si>
  <si>
    <t>Entry ID: 2329, Product: One</t>
  </si>
  <si>
    <t>pm_1RwhEGL2mw6tzYKU10B5HWAe</t>
  </si>
  <si>
    <t>ch_3RwjfTL2mw6tzYKU01AqADnl</t>
  </si>
  <si>
    <t>Entry ID: 2330, Product: Two</t>
  </si>
  <si>
    <t>pm_1RwjhuL2mw6tzYKU0pgnQCvG</t>
  </si>
  <si>
    <t>ch_3Rwk49L2mw6tzYKU1pBVuvAU</t>
  </si>
  <si>
    <t>Entry ID: 2331, Product: Two</t>
  </si>
  <si>
    <t>pm_1Rwk6IL2mw6tzYKUXxliGJTB</t>
  </si>
  <si>
    <t>ch_3Rx1t1L2mw6tzYKU1EdaJUQq</t>
  </si>
  <si>
    <t>Entry ID: 2332, Product: Two</t>
  </si>
  <si>
    <t>pm_1Rx1t0L2mw6tzYKUojWKjy33</t>
  </si>
  <si>
    <t>ch_3Rx1tjL2mw6tzYKU1D1rEYz9</t>
  </si>
  <si>
    <t>Entry ID: 2333, Product: One</t>
  </si>
  <si>
    <t>pm_1Rx1u3L2mw6tzYKUBAtiKFJG</t>
  </si>
  <si>
    <t>ch_3Rx521L2mw6tzYKU0uLKMeKr</t>
  </si>
  <si>
    <t>Entry ID: 2334, Product: One</t>
  </si>
  <si>
    <t>pm_1Rx520L2mw6tzYKU22B9vXuO</t>
  </si>
  <si>
    <t>ch_3Rx64RL2mw6tzYKU1tcjkjZb</t>
  </si>
  <si>
    <t>Entry ID: 2335, Product: Two</t>
  </si>
  <si>
    <t>pm_1Rx64QL2mw6tzYKUv6Y3Golq</t>
  </si>
  <si>
    <t>ch_3RxR9IL2mw6tzYKU104IYoLd</t>
  </si>
  <si>
    <t>Entry ID: 2336, Product: One</t>
  </si>
  <si>
    <t>pm_1RxR9HL2mw6tzYKUeYCtPHHY</t>
  </si>
  <si>
    <t>ch_3RxSXIL2mw6tzYKU16I6onzd</t>
  </si>
  <si>
    <t>Entry ID: 2337, Product: Two</t>
  </si>
  <si>
    <t>pm_1RxSXHL2mw6tzYKUOAMuWup0</t>
  </si>
  <si>
    <t>ch_3RxSheL2mw6tzYKU0yk1n9tG</t>
  </si>
  <si>
    <t>Entry ID: 2338, Product: One</t>
  </si>
  <si>
    <t>pm_1RxSjXL2mw6tzYKUpSWBKUWo</t>
  </si>
  <si>
    <t>ch_3RxUG5L2mw6tzYKU0lll5v1E</t>
  </si>
  <si>
    <t>Entry ID: 2339, Product: Two</t>
  </si>
  <si>
    <t>pm_1RxUG4L2mw6tzYKULBw18VOK</t>
  </si>
  <si>
    <t>ch_3RxXdrL2mw6tzYKU0vVl8QNx</t>
  </si>
  <si>
    <t>Entry ID: 2340, Product: Two</t>
  </si>
  <si>
    <t>pm_1RxXdqL2mw6tzYKUibCSMWVO</t>
  </si>
  <si>
    <t>ch_3RxY0NL2mw6tzYKU1f0Xd2fz</t>
  </si>
  <si>
    <t>Entry ID: 2341, Product: One</t>
  </si>
  <si>
    <t>pm_1RxY2mL2mw6tzYKU9BohjjQR</t>
  </si>
  <si>
    <t>ch_3RxYczL2mw6tzYKU10sphvVt</t>
  </si>
  <si>
    <t>Entry ID: 2342, Product: One</t>
  </si>
  <si>
    <t>pm_1RxYcyL2mw6tzYKUA0PaqViO</t>
  </si>
  <si>
    <t>ch_3RxnDPL2mw6tzYKU19FzlhU6</t>
  </si>
  <si>
    <t>Entry ID: 2343, Product: Two</t>
  </si>
  <si>
    <t>pm_1RxnF0L2mw6tzYKUdnQJg6Pt</t>
  </si>
  <si>
    <t>po_1RyiPBL2mw6tzYKUr5t4uYuc</t>
  </si>
  <si>
    <t>ch_3Rxs9DL2mw6tzYKU0l2XH9vM</t>
  </si>
  <si>
    <t>Entry ID: 2344, Product: Two</t>
  </si>
  <si>
    <t>pm_1Rxs9DL2mw6tzYKUsIJZV81K</t>
  </si>
  <si>
    <t>ch_3Ry6NDL2mw6tzYKU1Wp7uZtf</t>
  </si>
  <si>
    <t>Entry ID: 2345, Product: Two</t>
  </si>
  <si>
    <t>pm_1Ry6NCL2mw6tzYKUBVDFlHnd</t>
  </si>
  <si>
    <t>po_1S0AbOL2mw6tzYKUtHlWPyfu</t>
  </si>
  <si>
    <t>ch_3RyCnwL2mw6tzYKU0t257QcD</t>
  </si>
  <si>
    <t>Entry ID: 2346, Product: Two</t>
  </si>
  <si>
    <t>pm_1RyCrqL2mw6tzYKUONe25gzY</t>
  </si>
  <si>
    <t>ch_3RyEqVL2mw6tzYKU1Nso2Lts</t>
  </si>
  <si>
    <t>Entry ID: 2347, Product: Two</t>
  </si>
  <si>
    <t>pm_1RyEqUL2mw6tzYKUInn6CxUc</t>
  </si>
  <si>
    <t>ch_3RyTTYL2mw6tzYKU1DNCQ7sc</t>
  </si>
  <si>
    <t>Entry ID: 2348, Product: Two</t>
  </si>
  <si>
    <t>pm_1RyTTXL2mw6tzYKUAEaKoitq</t>
  </si>
  <si>
    <t>ch_3RyXGCL2mw6tzYKU1aZ05pG5</t>
  </si>
  <si>
    <t>Entry ID: 2349, Product: One</t>
  </si>
  <si>
    <t>pm_1RyXGBL2mw6tzYKUk2bJWjDj</t>
  </si>
  <si>
    <t>ch_3RyaTfL2mw6tzYKU1YwO7f31</t>
  </si>
  <si>
    <t>Entry ID: 2350, Product: Two</t>
  </si>
  <si>
    <t>pm_1RyabYL2mw6tzYKUdr6Snsnw</t>
  </si>
  <si>
    <t>ch_3RytTdL2mw6tzYKU05CEFqsk</t>
  </si>
  <si>
    <t>Entry ID: 2351, Product: One</t>
  </si>
  <si>
    <t>pm_1RytWjL2mw6tzYKUuPlDvW1C</t>
  </si>
  <si>
    <t>ch_3RyukZL2mw6tzYKU1gfOJBKf</t>
  </si>
  <si>
    <t>Entry ID: 2352, Product: Two</t>
  </si>
  <si>
    <t>pm_1RyulnL2mw6tzYKUoDTFMn96</t>
  </si>
  <si>
    <t>ch_3RywBsL2mw6tzYKU0NWcMm3K</t>
  </si>
  <si>
    <t>Entry ID: 2353, Product: One</t>
  </si>
  <si>
    <t>pm_1RywFnL2mw6tzYKUXJXtf8D5</t>
  </si>
  <si>
    <t>ch_3Rywz0L2mw6tzYKU0lGnJjZx</t>
  </si>
  <si>
    <t>Entry ID: 2354, Product: One</t>
  </si>
  <si>
    <t>pm_1RywyzL2mw6tzYKU235dCT1A</t>
  </si>
  <si>
    <t>ch_3Ryxx7L2mw6tzYKU1GpCbnPH</t>
  </si>
  <si>
    <t>Entry ID: 2355, Product: Two</t>
  </si>
  <si>
    <t>pm_1Ryxx6L2mw6tzYKUJnFVWGBR</t>
  </si>
  <si>
    <t>ch_3RyyfvL2mw6tzYKU02uiI67V</t>
  </si>
  <si>
    <t>Entry ID: 2356, Product: Two</t>
  </si>
  <si>
    <t>pm_1RyyfuL2mw6tzYKUVtnn9MzN</t>
  </si>
  <si>
    <t>ch_3Rz0yuL2mw6tzYKU0knEvXoo</t>
  </si>
  <si>
    <t>Entry ID: 2357, Product: One</t>
  </si>
  <si>
    <t>pm_1Rz0ytL2mw6tzYKUZ1uo2vwq</t>
  </si>
  <si>
    <t>ch_3Rz2pWL2mw6tzYKU1TbMiTZq</t>
  </si>
  <si>
    <t>Entry ID: 2358, Product: One</t>
  </si>
  <si>
    <t>pm_1Rz2rdL2mw6tzYKU1JYNrkuA</t>
  </si>
  <si>
    <t>ch_3RzEibL2mw6tzYKU0cg52h1N</t>
  </si>
  <si>
    <t>Entry ID: 2359, Product: One</t>
  </si>
  <si>
    <t>pm_1RzEibL2mw6tzYKUwdowwOsi</t>
  </si>
  <si>
    <t>ch_3RzN8HL2mw6tzYKU1KDrugXE</t>
  </si>
  <si>
    <t>Entry ID: 2360, Product: Two</t>
  </si>
  <si>
    <t>pm_1RzN8GL2mw6tzYKUQ9zkhUgY</t>
  </si>
  <si>
    <t>ch_3RzN8cL2mw6tzYKU1aEFzRxO</t>
  </si>
  <si>
    <t>Entry ID: 2361, Product: Two</t>
  </si>
  <si>
    <t>pm_1RzN8bL2mw6tzYKUqMlUAfo9</t>
  </si>
  <si>
    <t>ch_3Rzd7cL2mw6tzYKU1Gekce2L</t>
  </si>
  <si>
    <t>Entry ID: 2362, Product: One</t>
  </si>
  <si>
    <t>pm_1Rzd7bL2mw6tzYKUpXth4smH</t>
  </si>
  <si>
    <t>ch_3RzdncL2mw6tzYKU1iaThuP9</t>
  </si>
  <si>
    <t>Entry ID: 2363, Product: One</t>
  </si>
  <si>
    <t>pm_1RzdnbL2mw6tzYKUjnn4zWMF</t>
  </si>
  <si>
    <t>ch_3S03I8L2mw6tzYKU0WkmIz8o</t>
  </si>
  <si>
    <t>Entry ID: 2364, Product: Two</t>
  </si>
  <si>
    <t>pm_1S03PjL2mw6tzYKUHK72EEvm</t>
  </si>
  <si>
    <t>ch_3S055OL2mw6tzYKU1Bjpg2GK</t>
  </si>
  <si>
    <t>Entry ID: 2365, Product: Two</t>
  </si>
  <si>
    <t>pm_1S056JL2mw6tzYKU4tHz4kgs</t>
  </si>
  <si>
    <t>ch_3S0H1sL2mw6tzYKU1OPskawR</t>
  </si>
  <si>
    <t>Entry ID: 2366, Product: One</t>
  </si>
  <si>
    <t>pm_1S0H2mL2mw6tzYKUDzHc2tC3</t>
  </si>
  <si>
    <t>ch_3S0InnL2mw6tzYKU0QbnnOSc</t>
  </si>
  <si>
    <t>Entry ID: 2367, Product: Two</t>
  </si>
  <si>
    <t>pm_1S0InmL2mw6tzYKUDCABmXce</t>
  </si>
  <si>
    <t>ch_3S0JryL2mw6tzYKU12joNcx4</t>
  </si>
  <si>
    <t>Entry ID: 2368, Product: One</t>
  </si>
  <si>
    <t>pm_1S0JrxL2mw6tzYKUkgbdgYoE</t>
  </si>
  <si>
    <t>ch_3S0Kt9L2mw6tzYKU002btwjG</t>
  </si>
  <si>
    <t>Entry ID: 2369, Product: Two</t>
  </si>
  <si>
    <t>pm_1S0Kt8L2mw6tzYKU8ITaYfUG</t>
  </si>
  <si>
    <t>ch_3S0LxtL2mw6tzYKU1Eijfdai</t>
  </si>
  <si>
    <t>Entry ID: 2370, Product: Two</t>
  </si>
  <si>
    <t>pm_1S0LxsL2mw6tzYKUlBP1mn5Y</t>
  </si>
  <si>
    <t>ch_3S0MIwL2mw6tzYKU0xeXJE2X</t>
  </si>
  <si>
    <t>Entry ID: 2371, Product: Two</t>
  </si>
  <si>
    <t>pm_1S0MIvL2mw6tzYKUdgLDxeiF</t>
  </si>
  <si>
    <t>Webscape Gardener WG555</t>
  </si>
  <si>
    <t>PARKER WOOLWAY T TARA PW OPEN ENTRY</t>
  </si>
  <si>
    <t>GROSS INTEREST TO 16SEP2025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</si>
</sst>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44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44" fontId="11" fillId="0" borderId="0" xfId="2" applyNumberFormat="1" applyFont="1"/>
    <xf numFmtId="44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  <xf numFmtId="0" fontId="0" fillId="0" borderId="0" xfId="0" applyNumberFormat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 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918.58364733796" createdVersion="8" refreshedVersion="8" minRefreshableVersion="3" recordCount="379" xr:uid="{B9AE540E-AB7F-4ADD-9804-695C06D03F39}">
  <cacheSource type="worksheet">
    <worksheetSource ref="A1:I401" sheet="Current account"/>
  </cacheSource>
  <cacheFields count="9">
    <cacheField name="Date" numFmtId="0">
      <sharedItems containsNonDate="0" containsDate="1" containsString="0" containsBlank="1" minDate="2025-01-01T00:00:00" maxDate="2025-09-17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2016"/>
    </cacheField>
    <cacheField name="Income" numFmtId="0">
      <sharedItems containsString="0" containsBlank="1" containsNumber="1" minValue="1.77" maxValue="2170.2800000000002"/>
    </cacheField>
    <cacheField name="Balance" numFmtId="164">
      <sharedItems containsString="0" containsBlank="1" containsNumber="1" minValue="1647.4100000000062" maxValue="18411.630000000008"/>
    </cacheField>
    <cacheField name="Category" numFmtId="0">
      <sharedItems containsBlank="1" count="28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Admin"/>
        <s v="Website manager's fee"/>
        <s v="Venue hire"/>
        <s v="Website redesign"/>
        <s v="Social events"/>
        <s v="Tax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918.583698379633" createdVersion="8" refreshedVersion="8" minRefreshableVersion="3" recordCount="379" xr:uid="{52AA0CD4-A3EB-4892-953B-4445B6BC29AB}">
  <cacheSource type="worksheet">
    <worksheetSource ref="A1:I504" sheet="Current account"/>
  </cacheSource>
  <cacheFields count="9">
    <cacheField name="Date" numFmtId="0">
      <sharedItems containsNonDate="0" containsDate="1" containsString="0" containsBlank="1" minDate="2025-01-01T00:00:00" maxDate="2025-09-17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2016"/>
    </cacheField>
    <cacheField name="Income" numFmtId="0">
      <sharedItems containsString="0" containsBlank="1" containsNumber="1" minValue="1.77" maxValue="2170.2800000000002"/>
    </cacheField>
    <cacheField name="Balance" numFmtId="164">
      <sharedItems containsString="0" containsBlank="1" containsNumber="1" minValue="1647.4100000000062" maxValue="18411.630000000008"/>
    </cacheField>
    <cacheField name="Category" numFmtId="0">
      <sharedItems containsBlank="1" count="32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Admin"/>
        <s v="Website manager's fee"/>
        <s v="Venue hire"/>
        <s v="Website redesign"/>
        <s v="Social events"/>
        <s v="Tax"/>
        <s v="Exhibitions cr" u="1"/>
        <s v="Subs" u="1"/>
        <s v="Prof Fees" u="1"/>
        <s v="Transfer Out" u="1"/>
        <s v="Honoraria" u="1"/>
      </sharedItems>
    </cacheField>
    <cacheField name="Exhibition" numFmtId="0">
      <sharedItems containsBlank="1" count="4">
        <m/>
        <s v="Members"/>
        <s v="Young artist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s v="Flyers and  posters"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4"/>
    <s v="Members"/>
    <s v="Labels"/>
  </r>
  <r>
    <d v="2025-03-24T00:00:00"/>
    <s v="BP"/>
    <s v="Kall Kwik Oxford 009679"/>
    <n v="137"/>
    <m/>
    <n v="11624.400000000007"/>
    <x v="14"/>
    <s v="Members"/>
    <s v="Price list"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d v="2025-04-15T00:00:00"/>
    <s v="BP"/>
    <s v="Susan Wheeler OAS"/>
    <n v="281.25"/>
    <m/>
    <n v="14323.500000000007"/>
    <x v="19"/>
    <s v="Members"/>
    <m/>
  </r>
  <r>
    <d v="2025-04-16T00:00:00"/>
    <s v="BP"/>
    <s v="Vivian Shelton OAS"/>
    <n v="750"/>
    <m/>
    <n v="13573.500000000007"/>
    <x v="20"/>
    <s v="Members"/>
    <m/>
  </r>
  <r>
    <d v="2025-04-16T00:00:00"/>
    <s v="BP"/>
    <s v="Vivian Shelton OAS"/>
    <n v="43.17"/>
    <m/>
    <n v="13530.330000000007"/>
    <x v="4"/>
    <s v="Members"/>
    <m/>
  </r>
  <r>
    <d v="2025-04-18T00:00:00"/>
    <s v="BP"/>
    <s v="Deborah Williams OAS"/>
    <n v="124.65"/>
    <m/>
    <n v="13405.680000000008"/>
    <x v="4"/>
    <s v="Members"/>
    <m/>
  </r>
  <r>
    <d v="2025-04-18T00:00:00"/>
    <s v="BP"/>
    <s v="Deborah Williams OAS"/>
    <n v="750"/>
    <m/>
    <n v="12655.680000000008"/>
    <x v="20"/>
    <s v="Members"/>
    <m/>
  </r>
  <r>
    <d v="2025-04-21T00:00:00"/>
    <s v="BP"/>
    <s v="Deborah Williams OAS"/>
    <n v="66.790000000000006"/>
    <m/>
    <n v="12588.890000000007"/>
    <x v="4"/>
    <s v="Members"/>
    <m/>
  </r>
  <r>
    <d v="2025-04-21T00:00:00"/>
    <s v="CHG"/>
    <s v="TOTAL CHARGES TO 30MAR2025"/>
    <n v="5.72"/>
    <m/>
    <n v="12583.170000000007"/>
    <x v="5"/>
    <m/>
    <m/>
  </r>
  <r>
    <d v="2025-04-24T00:00:00"/>
    <s v="BP"/>
    <s v="Jill Colchester OAS"/>
    <n v="213"/>
    <m/>
    <n v="12370.170000000007"/>
    <x v="19"/>
    <s v="Members"/>
    <m/>
  </r>
  <r>
    <d v="2025-04-24T00:00:00"/>
    <s v="BP"/>
    <s v="Stripe OAS"/>
    <n v="15"/>
    <m/>
    <n v="12355.170000000007"/>
    <x v="3"/>
    <s v="Members"/>
    <m/>
  </r>
  <r>
    <d v="2025-04-24T00:00:00"/>
    <s v="BP"/>
    <s v="Rebecca Payton OAS"/>
    <n v="17.75"/>
    <m/>
    <n v="12337.420000000007"/>
    <x v="21"/>
    <m/>
    <s v="Committee meeting refreshments"/>
  </r>
  <r>
    <d v="2025-04-24T00:00:00"/>
    <s v="Split"/>
    <s v="Roberta Catizone OAS"/>
    <n v="1500"/>
    <m/>
    <n v="10837.420000000007"/>
    <x v="22"/>
    <s v="Members"/>
    <m/>
  </r>
  <r>
    <d v="2025-04-24T00:00:00"/>
    <s v="Split"/>
    <s v="Roberta Catizone OAS"/>
    <n v="264.14999999999998"/>
    <m/>
    <n v="10573.270000000008"/>
    <x v="11"/>
    <m/>
    <m/>
  </r>
  <r>
    <d v="2025-04-25T00:00:00"/>
    <s v="CR"/>
    <s v="Olding Alexandra ALEXANDRA BUCKLE"/>
    <m/>
    <n v="47.5"/>
    <n v="10620.770000000008"/>
    <x v="18"/>
    <s v="Members"/>
    <s v="Commision on direct sale"/>
  </r>
  <r>
    <d v="2025-05-01T00:00:00"/>
    <s v="SO"/>
    <s v="Jeremy Morgan OAS"/>
    <n v="240"/>
    <m/>
    <n v="10380.770000000008"/>
    <x v="8"/>
    <m/>
    <m/>
  </r>
  <r>
    <d v="2025-05-09T00:00:00"/>
    <s v="BP"/>
    <s v="Erin Thomas OAS"/>
    <n v="41.42"/>
    <m/>
    <n v="10339.350000000008"/>
    <x v="14"/>
    <s v="Young artists"/>
    <s v="Leaflet printing"/>
  </r>
  <r>
    <d v="2025-05-09T00:00:00"/>
    <s v="BP"/>
    <s v="Erin Thomas OAS"/>
    <n v="122.1"/>
    <m/>
    <n v="10217.250000000007"/>
    <x v="20"/>
    <s v="Young artists"/>
    <m/>
  </r>
  <r>
    <d v="2025-05-12T00:00:00"/>
    <s v="BP"/>
    <s v="St Johns College 5002612"/>
    <n v="1952.11"/>
    <m/>
    <n v="8265.1400000000067"/>
    <x v="23"/>
    <s v="Members"/>
    <m/>
  </r>
  <r>
    <d v="2025-05-15T00:00:00"/>
    <s v="CR"/>
    <s v="foranimall LTD Art Prize Fund"/>
    <m/>
    <n v="50"/>
    <n v="8315.1400000000067"/>
    <x v="2"/>
    <s v="Young artists"/>
    <m/>
  </r>
  <r>
    <d v="2025-05-18T00:00:00"/>
    <s v="CR"/>
    <s v="SHERLAW JOHN SA SALLY WAINWRIGHT"/>
    <m/>
    <n v="100"/>
    <n v="8415.1400000000067"/>
    <x v="2"/>
    <s v="Young artists"/>
    <m/>
  </r>
  <r>
    <d v="2025-05-20T00:00:00"/>
    <s v="CR"/>
    <s v="K.E.H. CONSULTING Lofgrens YA Exh"/>
    <m/>
    <n v="25"/>
    <n v="8440.1400000000067"/>
    <x v="2"/>
    <s v="Young artists"/>
    <m/>
  </r>
  <r>
    <d v="2025-05-21T00:00:00"/>
    <s v="CHG"/>
    <s v="TOTAL CHARGES TO 29APR2025"/>
    <n v="5"/>
    <m/>
    <n v="8435.1400000000067"/>
    <x v="5"/>
    <m/>
    <m/>
  </r>
  <r>
    <d v="2025-05-23T00:00:00"/>
    <s v="CR"/>
    <s v="THURSTON AR UG ELLES DELI"/>
    <m/>
    <n v="25"/>
    <n v="8460.1400000000067"/>
    <x v="2"/>
    <s v="Young artists"/>
    <m/>
  </r>
  <r>
    <d v="2025-06-02T00:00:00"/>
    <s v="BP"/>
    <s v="Webscape Gardener WG546"/>
    <n v="177"/>
    <m/>
    <n v="8283.1400000000067"/>
    <x v="11"/>
    <m/>
    <s v="Forms license fee"/>
  </r>
  <r>
    <d v="2025-06-03T00:00:00"/>
    <s v="CR"/>
    <s v="BARRON D Young Artists"/>
    <m/>
    <n v="90"/>
    <n v="8373.1400000000067"/>
    <x v="13"/>
    <s v="Young artists"/>
    <m/>
  </r>
  <r>
    <d v="2025-06-03T00:00:00"/>
    <s v="CR"/>
    <s v="SumUp Payments AccMDD PID1166729"/>
    <m/>
    <n v="157.41999999999999"/>
    <n v="8530.5600000000068"/>
    <x v="13"/>
    <s v="Young artists"/>
    <m/>
  </r>
  <r>
    <d v="2025-06-04T00:00:00"/>
    <s v="BP"/>
    <s v="Webscape Gardener WG549"/>
    <n v="880"/>
    <m/>
    <n v="7650.5600000000068"/>
    <x v="11"/>
    <m/>
    <s v="Maintenance plan, 1/6/25-31/5/26"/>
  </r>
  <r>
    <d v="2025-06-05T00:00:00"/>
    <s v="BP"/>
    <s v="Amanda Bond OAS"/>
    <n v="187.5"/>
    <m/>
    <n v="7463.0600000000068"/>
    <x v="10"/>
    <m/>
    <s v="Feb-Apr"/>
  </r>
  <r>
    <d v="2025-06-05T00:00:00"/>
    <s v="BP"/>
    <s v="Erin Thomas OAS"/>
    <n v="27.86"/>
    <m/>
    <n v="7435.2000000000071"/>
    <x v="14"/>
    <s v="Young artists"/>
    <s v="Poster printing"/>
  </r>
  <r>
    <d v="2025-06-06T00:00:00"/>
    <s v="CR"/>
    <s v="Y Cho YunseoCho"/>
    <m/>
    <n v="5"/>
    <n v="7440.2000000000071"/>
    <x v="13"/>
    <s v="Young artists"/>
    <m/>
  </r>
  <r>
    <d v="2025-06-06T00:00:00"/>
    <s v="CR"/>
    <s v="GOLLER P ASH -ART EXHIBITIO"/>
    <m/>
    <n v="5"/>
    <n v="7445.2000000000071"/>
    <x v="13"/>
    <s v="Young artists"/>
    <m/>
  </r>
  <r>
    <d v="2025-06-07T00:00:00"/>
    <s v="BP"/>
    <s v="Emma Davis OAS"/>
    <n v="15.5"/>
    <m/>
    <n v="7429.7000000000071"/>
    <x v="4"/>
    <s v="Young artists"/>
    <s v="Ice for PV"/>
  </r>
  <r>
    <d v="2025-06-07T00:00:00"/>
    <s v="BP"/>
    <s v="Emma Davis OAS"/>
    <n v="50"/>
    <m/>
    <n v="7379.7000000000071"/>
    <x v="9"/>
    <s v="Young artists"/>
    <s v="Gifts to organisers"/>
  </r>
  <r>
    <d v="2025-06-10T00:00:00"/>
    <s v="BP"/>
    <s v="Phoebe Birch YA Prize"/>
    <n v="100"/>
    <m/>
    <n v="7279.7000000000071"/>
    <x v="16"/>
    <s v="Young artists"/>
    <m/>
  </r>
  <r>
    <d v="2025-06-10T00:00:00"/>
    <s v="BP"/>
    <s v="Ash Goller YA Prize"/>
    <n v="100"/>
    <m/>
    <n v="7179.7000000000071"/>
    <x v="16"/>
    <s v="Young artists"/>
    <m/>
  </r>
  <r>
    <d v="2025-06-10T00:00:00"/>
    <s v="BP"/>
    <s v="Amanda Jewell OAS"/>
    <n v="220.68"/>
    <m/>
    <n v="6959.0200000000068"/>
    <x v="4"/>
    <s v="Young artists"/>
    <s v="Drinks"/>
  </r>
  <r>
    <d v="2025-06-13T00:00:00"/>
    <s v="BP"/>
    <s v="Magdalen Road StudMAS hire"/>
    <n v="225"/>
    <m/>
    <n v="6734.0200000000068"/>
    <x v="21"/>
    <m/>
    <s v="Meeting room hire"/>
  </r>
  <r>
    <d v="2025-06-13T00:00:00"/>
    <s v="BP"/>
    <s v="Magdalen Road StudMAS hire"/>
    <n v="700"/>
    <m/>
    <n v="6034.0200000000068"/>
    <x v="23"/>
    <s v="Young artists"/>
    <m/>
  </r>
  <r>
    <d v="2025-06-16T00:00:00"/>
    <s v="BP"/>
    <s v="L Wootton-Davies OAS"/>
    <n v="319.2"/>
    <m/>
    <n v="5714.820000000007"/>
    <x v="20"/>
    <s v="Young artists"/>
    <s v="Louis"/>
  </r>
  <r>
    <d v="2025-06-16T00:00:00"/>
    <s v="BP"/>
    <s v="Erin Thomas OAS"/>
    <n v="197.1"/>
    <m/>
    <n v="5517.7200000000066"/>
    <x v="20"/>
    <s v="Young artists"/>
    <s v="Erin 2"/>
  </r>
  <r>
    <d v="2025-06-19T00:00:00"/>
    <s v="BP"/>
    <s v="Molly Palmer YA Prize"/>
    <n v="100"/>
    <m/>
    <n v="5417.7200000000066"/>
    <x v="16"/>
    <s v="Young artists"/>
    <m/>
  </r>
  <r>
    <d v="2025-06-19T00:00:00"/>
    <s v="BP"/>
    <s v="Toby Michael YA Prize"/>
    <n v="100"/>
    <m/>
    <n v="5317.7200000000066"/>
    <x v="16"/>
    <s v="Young artists"/>
    <m/>
  </r>
  <r>
    <d v="2025-06-19T00:00:00"/>
    <s v="BP"/>
    <s v="Rebecca Payton OAS"/>
    <n v="12.5"/>
    <m/>
    <n v="5305.2200000000066"/>
    <x v="21"/>
    <m/>
    <s v="Committee meeting refreshments"/>
  </r>
  <r>
    <d v="2025-06-20T00:00:00"/>
    <s v="BP"/>
    <s v="Erin Thomas OAS"/>
    <n v="488.4"/>
    <m/>
    <n v="4816.820000000007"/>
    <x v="20"/>
    <s v="Young artists"/>
    <s v="Erin 3"/>
  </r>
  <r>
    <d v="2025-06-21T00:00:00"/>
    <s v="CHG"/>
    <s v="TOTAL CHARGES TO 30MAY2025"/>
    <n v="5"/>
    <m/>
    <n v="4811.820000000007"/>
    <x v="5"/>
    <m/>
    <m/>
  </r>
  <r>
    <d v="2025-06-25T00:00:00"/>
    <s v="BP"/>
    <s v="Emma Davis OAS"/>
    <n v="47.85"/>
    <m/>
    <n v="4763.9700000000066"/>
    <x v="21"/>
    <m/>
    <s v="China meeting refreshments"/>
  </r>
  <r>
    <d v="2025-06-27T00:00:00"/>
    <s v="BP"/>
    <s v="L Wootton-Davies OAS"/>
    <n v="122.1"/>
    <m/>
    <n v="4641.8700000000063"/>
    <x v="20"/>
    <s v="Young artists"/>
    <m/>
  </r>
  <r>
    <d v="2025-07-04T00:00:00"/>
    <s v="CR"/>
    <s v="MAGDALEN ROAD STUDOASYA DISCOUNT"/>
    <m/>
    <n v="200"/>
    <n v="4841.8700000000063"/>
    <x v="23"/>
    <s v="Young artists"/>
    <m/>
  </r>
  <r>
    <d v="2025-07-11T00:00:00"/>
    <s v="BP"/>
    <s v="Fizog Design OAS"/>
    <n v="2016"/>
    <m/>
    <n v="2825.8700000000063"/>
    <x v="24"/>
    <m/>
    <s v="Jeremy's fee"/>
  </r>
  <r>
    <d v="2025-07-14T00:00:00"/>
    <s v="BP"/>
    <s v="Mark Clay OAS"/>
    <n v="192.5"/>
    <m/>
    <n v="2633.3700000000063"/>
    <x v="25"/>
    <m/>
    <s v="Summer drinks"/>
  </r>
  <r>
    <d v="2025-07-21T00:00:00"/>
    <s v="CHG"/>
    <s v="TOTAL CHARGES TO 29JUN2025"/>
    <n v="5"/>
    <m/>
    <n v="2628.3700000000063"/>
    <x v="5"/>
    <m/>
    <m/>
  </r>
  <r>
    <d v="2025-07-29T00:00:00"/>
    <s v="BP"/>
    <s v="Kall Kwik Oxford 009679"/>
    <n v="314"/>
    <m/>
    <n v="2314.3700000000063"/>
    <x v="14"/>
    <s v="Open"/>
    <s v="Poster printing"/>
  </r>
  <r>
    <d v="2025-07-29T00:00:00"/>
    <s v="BP"/>
    <s v="Jeremy Morgan OAS"/>
    <n v="240"/>
    <m/>
    <n v="2074.3700000000063"/>
    <x v="8"/>
    <m/>
    <m/>
  </r>
  <r>
    <d v="2025-07-31T00:00:00"/>
    <s v="BP"/>
    <s v="CCSCollect 24798511"/>
    <n v="186.96"/>
    <m/>
    <n v="1887.4100000000062"/>
    <x v="26"/>
    <m/>
    <m/>
  </r>
  <r>
    <d v="2025-08-01T00:00:00"/>
    <s v="SO"/>
    <s v="JEREMY MORGAN OAS"/>
    <n v="240"/>
    <m/>
    <n v="1647.4100000000062"/>
    <x v="8"/>
    <m/>
    <m/>
  </r>
  <r>
    <d v="2025-08-14T00:00:00"/>
    <s v="CR"/>
    <s v="Stripe Payments UKSTRIPE"/>
    <m/>
    <n v="153"/>
    <n v="1800.4100000000062"/>
    <x v="13"/>
    <s v="Open"/>
    <m/>
  </r>
  <r>
    <d v="2025-08-15T00:00:00"/>
    <s v="CR"/>
    <s v="Stripe Payments UKSTRIPE"/>
    <m/>
    <n v="191.21"/>
    <n v="1991.6200000000063"/>
    <x v="13"/>
    <s v="Open"/>
    <m/>
  </r>
  <r>
    <d v="2025-08-18T00:00:00"/>
    <s v="CR"/>
    <s v="Stripe Payments UKSTRIPE"/>
    <m/>
    <n v="170.05"/>
    <n v="2161.6700000000064"/>
    <x v="13"/>
    <s v="Open"/>
    <m/>
  </r>
  <r>
    <d v="2025-08-19T00:00:00"/>
    <s v="CR"/>
    <s v="Stripe Payments UKSTRIPE"/>
    <m/>
    <n v="88.05"/>
    <n v="2249.7200000000066"/>
    <x v="13"/>
    <s v="Open"/>
    <m/>
  </r>
  <r>
    <d v="2025-08-20T00:00:00"/>
    <s v="CR"/>
    <s v="Stripe Payments UKSTRIPE"/>
    <m/>
    <n v="70.52"/>
    <n v="2320.2400000000066"/>
    <x v="13"/>
    <s v="Open"/>
    <m/>
  </r>
  <r>
    <d v="2025-08-21T00:00:00"/>
    <s v="CR"/>
    <s v="Stripe Payments UKSTRIPE"/>
    <m/>
    <n v="369.16"/>
    <n v="2689.4000000000065"/>
    <x v="13"/>
    <s v="Open"/>
    <m/>
  </r>
  <r>
    <d v="2025-08-21T00:00:00"/>
    <s v="CHG"/>
    <s v="TOTAL CHARGES TO 30JUL2025"/>
    <n v="5"/>
    <m/>
    <n v="2684.4000000000065"/>
    <x v="5"/>
    <m/>
    <m/>
  </r>
  <r>
    <d v="2025-08-22T00:00:00"/>
    <s v="CR"/>
    <s v="Stripe Payments UKSTRIPE"/>
    <m/>
    <n v="70.52"/>
    <n v="2754.9200000000064"/>
    <x v="13"/>
    <s v="Open"/>
    <m/>
  </r>
  <r>
    <d v="2025-08-26T00:00:00"/>
    <s v="BP"/>
    <s v="Webscape Gardener WG553"/>
    <n v="280"/>
    <m/>
    <n v="2474.9200000000064"/>
    <x v="24"/>
    <m/>
    <m/>
  </r>
  <r>
    <d v="2025-08-26T00:00:00"/>
    <s v="CR"/>
    <s v="Stripe Payments UKSTRIPE"/>
    <m/>
    <n v="99.73"/>
    <n v="2574.6500000000065"/>
    <x v="13"/>
    <s v="Open"/>
    <m/>
  </r>
  <r>
    <d v="2025-08-27T00:00:00"/>
    <s v="CR"/>
    <s v="Stripe Payments UKSTRIPE"/>
    <m/>
    <n v="37.270000000000003"/>
    <n v="2611.9200000000064"/>
    <x v="13"/>
    <s v="Open"/>
    <m/>
  </r>
  <r>
    <d v="2025-08-28T00:00:00"/>
    <s v="CR"/>
    <s v="Stripe Payments UKSTRIPE"/>
    <m/>
    <n v="175.7"/>
    <n v="2787.6200000000063"/>
    <x v="13"/>
    <s v="Open"/>
    <m/>
  </r>
  <r>
    <d v="2025-08-29T00:00:00"/>
    <s v="CR"/>
    <s v="Stripe Payments UKSTRIPE"/>
    <m/>
    <n v="531.04"/>
    <n v="3318.6600000000062"/>
    <x v="13"/>
    <s v="Open"/>
    <m/>
  </r>
  <r>
    <d v="2025-09-01T00:00:00"/>
    <s v="CR"/>
    <s v="Stripe Payments UKSTRIPE"/>
    <m/>
    <n v="298.99"/>
    <n v="3617.650000000006"/>
    <x v="13"/>
    <s v="Open"/>
    <m/>
  </r>
  <r>
    <d v="2025-09-02T00:00:00"/>
    <s v="CR"/>
    <s v="Stripe Payments UKSTRIPE"/>
    <m/>
    <n v="187.71"/>
    <n v="3805.360000000006"/>
    <x v="13"/>
    <s v="Open"/>
    <m/>
  </r>
  <r>
    <d v="2025-09-03T00:00:00"/>
    <s v="CR"/>
    <s v="Stripe Payments UKSTRIPE"/>
    <m/>
    <n v="126.06"/>
    <n v="3931.420000000006"/>
    <x v="13"/>
    <s v="Open"/>
    <m/>
  </r>
  <r>
    <d v="2025-09-04T00:00:00"/>
    <s v="CR"/>
    <s v="Stripe Payments UKSTRIPE"/>
    <m/>
    <n v="782.89"/>
    <n v="4714.3100000000059"/>
    <x v="13"/>
    <s v="Open"/>
    <m/>
  </r>
  <r>
    <d v="2025-09-05T00:00:00"/>
    <s v="CR"/>
    <s v="Stripe Payments UKSTRIPE"/>
    <m/>
    <n v="425.46"/>
    <n v="5139.7700000000059"/>
    <x v="13"/>
    <s v="Open"/>
    <m/>
  </r>
  <r>
    <d v="2025-09-08T00:00:00"/>
    <s v="BP"/>
    <s v="Webscape Gardener WG555"/>
    <n v="40.75"/>
    <m/>
    <n v="5099.0200000000059"/>
    <x v="11"/>
    <s v="Open"/>
    <m/>
  </r>
  <r>
    <d v="2025-09-08T00:00:00"/>
    <s v="CR"/>
    <s v="Stripe Payments UKSTRIPE"/>
    <m/>
    <n v="460.12"/>
    <n v="5559.1400000000058"/>
    <x v="13"/>
    <s v="Open"/>
    <m/>
  </r>
  <r>
    <d v="2025-09-08T00:00:00"/>
    <s v="CR"/>
    <s v="PARKER WOOLWAY T TARA PW OPEN ENTRY"/>
    <m/>
    <n v="30"/>
    <n v="5589.1400000000058"/>
    <x v="13"/>
    <s v="Open"/>
    <m/>
  </r>
  <r>
    <d v="2025-09-09T00:00:00"/>
    <s v="CR"/>
    <s v="Stripe Payments UKSTRIPE"/>
    <m/>
    <n v="436.8"/>
    <n v="6025.940000000006"/>
    <x v="13"/>
    <s v="Open"/>
    <m/>
  </r>
  <r>
    <d v="2025-09-10T00:00:00"/>
    <s v="CR"/>
    <s v="Stripe Payments UKSTRIPE"/>
    <m/>
    <n v="554.41"/>
    <n v="6580.3500000000058"/>
    <x v="13"/>
    <s v="Open"/>
    <m/>
  </r>
  <r>
    <d v="2025-09-11T00:00:00"/>
    <s v="CR"/>
    <s v="Stripe Payments UKSTRIPE"/>
    <m/>
    <n v="2170.2800000000002"/>
    <n v="8750.6300000000065"/>
    <x v="13"/>
    <s v="Open"/>
    <m/>
  </r>
  <r>
    <d v="2025-09-16T00:00:00"/>
    <s v="BP"/>
    <s v="David Barron OAS"/>
    <n v="30"/>
    <m/>
    <n v="8720.6300000000065"/>
    <x v="15"/>
    <s v="Open"/>
    <m/>
  </r>
  <r>
    <d v="2025-09-16T00:00:00"/>
    <s v="BP"/>
    <s v="David Barron OAS"/>
    <n v="200"/>
    <m/>
    <n v="8520.6300000000065"/>
    <x v="16"/>
    <s v="Open"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s v="Flyers and  posters"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4"/>
    <x v="1"/>
    <s v="Labels"/>
  </r>
  <r>
    <d v="2025-03-24T00:00:00"/>
    <s v="BP"/>
    <s v="Kall Kwik Oxford 009679"/>
    <n v="137"/>
    <m/>
    <n v="11624.400000000007"/>
    <x v="14"/>
    <x v="1"/>
    <s v="Price list"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d v="2025-04-15T00:00:00"/>
    <s v="BP"/>
    <s v="Susan Wheeler OAS"/>
    <n v="281.25"/>
    <m/>
    <n v="14323.500000000007"/>
    <x v="19"/>
    <x v="1"/>
    <m/>
  </r>
  <r>
    <d v="2025-04-16T00:00:00"/>
    <s v="BP"/>
    <s v="Vivian Shelton OAS"/>
    <n v="750"/>
    <m/>
    <n v="13573.500000000007"/>
    <x v="20"/>
    <x v="1"/>
    <m/>
  </r>
  <r>
    <d v="2025-04-16T00:00:00"/>
    <s v="BP"/>
    <s v="Vivian Shelton OAS"/>
    <n v="43.17"/>
    <m/>
    <n v="13530.330000000007"/>
    <x v="4"/>
    <x v="1"/>
    <m/>
  </r>
  <r>
    <d v="2025-04-18T00:00:00"/>
    <s v="BP"/>
    <s v="Deborah Williams OAS"/>
    <n v="124.65"/>
    <m/>
    <n v="13405.680000000008"/>
    <x v="4"/>
    <x v="1"/>
    <m/>
  </r>
  <r>
    <d v="2025-04-18T00:00:00"/>
    <s v="BP"/>
    <s v="Deborah Williams OAS"/>
    <n v="750"/>
    <m/>
    <n v="12655.680000000008"/>
    <x v="20"/>
    <x v="1"/>
    <m/>
  </r>
  <r>
    <d v="2025-04-21T00:00:00"/>
    <s v="BP"/>
    <s v="Deborah Williams OAS"/>
    <n v="66.790000000000006"/>
    <m/>
    <n v="12588.890000000007"/>
    <x v="4"/>
    <x v="1"/>
    <m/>
  </r>
  <r>
    <d v="2025-04-21T00:00:00"/>
    <s v="CHG"/>
    <s v="TOTAL CHARGES TO 30MAR2025"/>
    <n v="5.72"/>
    <m/>
    <n v="12583.170000000007"/>
    <x v="5"/>
    <x v="0"/>
    <m/>
  </r>
  <r>
    <d v="2025-04-24T00:00:00"/>
    <s v="BP"/>
    <s v="Jill Colchester OAS"/>
    <n v="213"/>
    <m/>
    <n v="12370.170000000007"/>
    <x v="19"/>
    <x v="1"/>
    <m/>
  </r>
  <r>
    <d v="2025-04-24T00:00:00"/>
    <s v="BP"/>
    <s v="Stripe OAS"/>
    <n v="15"/>
    <m/>
    <n v="12355.170000000007"/>
    <x v="3"/>
    <x v="1"/>
    <m/>
  </r>
  <r>
    <d v="2025-04-24T00:00:00"/>
    <s v="BP"/>
    <s v="Rebecca Payton OAS"/>
    <n v="17.75"/>
    <m/>
    <n v="12337.420000000007"/>
    <x v="21"/>
    <x v="0"/>
    <s v="Committee meeting refreshments"/>
  </r>
  <r>
    <d v="2025-04-24T00:00:00"/>
    <s v="Split"/>
    <s v="Roberta Catizone OAS"/>
    <n v="1500"/>
    <m/>
    <n v="10837.420000000007"/>
    <x v="22"/>
    <x v="1"/>
    <m/>
  </r>
  <r>
    <d v="2025-04-24T00:00:00"/>
    <s v="Split"/>
    <s v="Roberta Catizone OAS"/>
    <n v="264.14999999999998"/>
    <m/>
    <n v="10573.270000000008"/>
    <x v="11"/>
    <x v="0"/>
    <m/>
  </r>
  <r>
    <d v="2025-04-25T00:00:00"/>
    <s v="CR"/>
    <s v="Olding Alexandra ALEXANDRA BUCKLE"/>
    <m/>
    <n v="47.5"/>
    <n v="10620.770000000008"/>
    <x v="18"/>
    <x v="1"/>
    <s v="Commision on direct sale"/>
  </r>
  <r>
    <d v="2025-05-01T00:00:00"/>
    <s v="SO"/>
    <s v="Jeremy Morgan OAS"/>
    <n v="240"/>
    <m/>
    <n v="10380.770000000008"/>
    <x v="8"/>
    <x v="0"/>
    <m/>
  </r>
  <r>
    <d v="2025-05-09T00:00:00"/>
    <s v="BP"/>
    <s v="Erin Thomas OAS"/>
    <n v="41.42"/>
    <m/>
    <n v="10339.350000000008"/>
    <x v="14"/>
    <x v="2"/>
    <s v="Leaflet printing"/>
  </r>
  <r>
    <d v="2025-05-09T00:00:00"/>
    <s v="BP"/>
    <s v="Erin Thomas OAS"/>
    <n v="122.1"/>
    <m/>
    <n v="10217.250000000007"/>
    <x v="20"/>
    <x v="2"/>
    <m/>
  </r>
  <r>
    <d v="2025-05-12T00:00:00"/>
    <s v="BP"/>
    <s v="St Johns College 5002612"/>
    <n v="1952.11"/>
    <m/>
    <n v="8265.1400000000067"/>
    <x v="23"/>
    <x v="1"/>
    <m/>
  </r>
  <r>
    <d v="2025-05-15T00:00:00"/>
    <s v="CR"/>
    <s v="foranimall LTD Art Prize Fund"/>
    <m/>
    <n v="50"/>
    <n v="8315.1400000000067"/>
    <x v="2"/>
    <x v="2"/>
    <m/>
  </r>
  <r>
    <d v="2025-05-18T00:00:00"/>
    <s v="CR"/>
    <s v="SHERLAW JOHN SA SALLY WAINWRIGHT"/>
    <m/>
    <n v="100"/>
    <n v="8415.1400000000067"/>
    <x v="2"/>
    <x v="2"/>
    <m/>
  </r>
  <r>
    <d v="2025-05-20T00:00:00"/>
    <s v="CR"/>
    <s v="K.E.H. CONSULTING Lofgrens YA Exh"/>
    <m/>
    <n v="25"/>
    <n v="8440.1400000000067"/>
    <x v="2"/>
    <x v="2"/>
    <m/>
  </r>
  <r>
    <d v="2025-05-21T00:00:00"/>
    <s v="CHG"/>
    <s v="TOTAL CHARGES TO 29APR2025"/>
    <n v="5"/>
    <m/>
    <n v="8435.1400000000067"/>
    <x v="5"/>
    <x v="0"/>
    <m/>
  </r>
  <r>
    <d v="2025-05-23T00:00:00"/>
    <s v="CR"/>
    <s v="THURSTON AR UG ELLES DELI"/>
    <m/>
    <n v="25"/>
    <n v="8460.1400000000067"/>
    <x v="2"/>
    <x v="2"/>
    <m/>
  </r>
  <r>
    <d v="2025-06-02T00:00:00"/>
    <s v="BP"/>
    <s v="Webscape Gardener WG546"/>
    <n v="177"/>
    <m/>
    <n v="8283.1400000000067"/>
    <x v="11"/>
    <x v="0"/>
    <s v="Forms license fee"/>
  </r>
  <r>
    <d v="2025-06-03T00:00:00"/>
    <s v="CR"/>
    <s v="BARRON D Young Artists"/>
    <m/>
    <n v="90"/>
    <n v="8373.1400000000067"/>
    <x v="13"/>
    <x v="2"/>
    <m/>
  </r>
  <r>
    <d v="2025-06-03T00:00:00"/>
    <s v="CR"/>
    <s v="SumUp Payments AccMDD PID1166729"/>
    <m/>
    <n v="157.41999999999999"/>
    <n v="8530.5600000000068"/>
    <x v="13"/>
    <x v="2"/>
    <m/>
  </r>
  <r>
    <d v="2025-06-04T00:00:00"/>
    <s v="BP"/>
    <s v="Webscape Gardener WG549"/>
    <n v="880"/>
    <m/>
    <n v="7650.5600000000068"/>
    <x v="11"/>
    <x v="0"/>
    <s v="Maintenance plan, 1/6/25-31/5/26"/>
  </r>
  <r>
    <d v="2025-06-05T00:00:00"/>
    <s v="BP"/>
    <s v="Amanda Bond OAS"/>
    <n v="187.5"/>
    <m/>
    <n v="7463.0600000000068"/>
    <x v="10"/>
    <x v="0"/>
    <s v="Feb-Apr"/>
  </r>
  <r>
    <d v="2025-06-05T00:00:00"/>
    <s v="BP"/>
    <s v="Erin Thomas OAS"/>
    <n v="27.86"/>
    <m/>
    <n v="7435.2000000000071"/>
    <x v="14"/>
    <x v="2"/>
    <s v="Poster printing"/>
  </r>
  <r>
    <d v="2025-06-06T00:00:00"/>
    <s v="CR"/>
    <s v="Y Cho YunseoCho"/>
    <m/>
    <n v="5"/>
    <n v="7440.2000000000071"/>
    <x v="13"/>
    <x v="2"/>
    <m/>
  </r>
  <r>
    <d v="2025-06-06T00:00:00"/>
    <s v="CR"/>
    <s v="GOLLER P ASH -ART EXHIBITIO"/>
    <m/>
    <n v="5"/>
    <n v="7445.2000000000071"/>
    <x v="13"/>
    <x v="2"/>
    <m/>
  </r>
  <r>
    <d v="2025-06-07T00:00:00"/>
    <s v="BP"/>
    <s v="Emma Davis OAS"/>
    <n v="15.5"/>
    <m/>
    <n v="7429.7000000000071"/>
    <x v="4"/>
    <x v="2"/>
    <s v="Ice for PV"/>
  </r>
  <r>
    <d v="2025-06-07T00:00:00"/>
    <s v="BP"/>
    <s v="Emma Davis OAS"/>
    <n v="50"/>
    <m/>
    <n v="7379.7000000000071"/>
    <x v="9"/>
    <x v="2"/>
    <s v="Gifts to organisers"/>
  </r>
  <r>
    <d v="2025-06-10T00:00:00"/>
    <s v="BP"/>
    <s v="Phoebe Birch YA Prize"/>
    <n v="100"/>
    <m/>
    <n v="7279.7000000000071"/>
    <x v="16"/>
    <x v="2"/>
    <m/>
  </r>
  <r>
    <d v="2025-06-10T00:00:00"/>
    <s v="BP"/>
    <s v="Ash Goller YA Prize"/>
    <n v="100"/>
    <m/>
    <n v="7179.7000000000071"/>
    <x v="16"/>
    <x v="2"/>
    <m/>
  </r>
  <r>
    <d v="2025-06-10T00:00:00"/>
    <s v="BP"/>
    <s v="Amanda Jewell OAS"/>
    <n v="220.68"/>
    <m/>
    <n v="6959.0200000000068"/>
    <x v="4"/>
    <x v="2"/>
    <s v="Drinks"/>
  </r>
  <r>
    <d v="2025-06-13T00:00:00"/>
    <s v="BP"/>
    <s v="Magdalen Road StudMAS hire"/>
    <n v="225"/>
    <m/>
    <n v="6734.0200000000068"/>
    <x v="21"/>
    <x v="0"/>
    <s v="Meeting room hire"/>
  </r>
  <r>
    <d v="2025-06-13T00:00:00"/>
    <s v="BP"/>
    <s v="Magdalen Road StudMAS hire"/>
    <n v="700"/>
    <m/>
    <n v="6034.0200000000068"/>
    <x v="23"/>
    <x v="2"/>
    <m/>
  </r>
  <r>
    <d v="2025-06-16T00:00:00"/>
    <s v="BP"/>
    <s v="L Wootton-Davies OAS"/>
    <n v="319.2"/>
    <m/>
    <n v="5714.820000000007"/>
    <x v="20"/>
    <x v="2"/>
    <s v="Louis"/>
  </r>
  <r>
    <d v="2025-06-16T00:00:00"/>
    <s v="BP"/>
    <s v="Erin Thomas OAS"/>
    <n v="197.1"/>
    <m/>
    <n v="5517.7200000000066"/>
    <x v="20"/>
    <x v="2"/>
    <s v="Erin 2"/>
  </r>
  <r>
    <d v="2025-06-19T00:00:00"/>
    <s v="BP"/>
    <s v="Molly Palmer YA Prize"/>
    <n v="100"/>
    <m/>
    <n v="5417.7200000000066"/>
    <x v="16"/>
    <x v="2"/>
    <m/>
  </r>
  <r>
    <d v="2025-06-19T00:00:00"/>
    <s v="BP"/>
    <s v="Toby Michael YA Prize"/>
    <n v="100"/>
    <m/>
    <n v="5317.7200000000066"/>
    <x v="16"/>
    <x v="2"/>
    <m/>
  </r>
  <r>
    <d v="2025-06-19T00:00:00"/>
    <s v="BP"/>
    <s v="Rebecca Payton OAS"/>
    <n v="12.5"/>
    <m/>
    <n v="5305.2200000000066"/>
    <x v="21"/>
    <x v="0"/>
    <s v="Committee meeting refreshments"/>
  </r>
  <r>
    <d v="2025-06-20T00:00:00"/>
    <s v="BP"/>
    <s v="Erin Thomas OAS"/>
    <n v="488.4"/>
    <m/>
    <n v="4816.820000000007"/>
    <x v="20"/>
    <x v="2"/>
    <s v="Erin 3"/>
  </r>
  <r>
    <d v="2025-06-21T00:00:00"/>
    <s v="CHG"/>
    <s v="TOTAL CHARGES TO 30MAY2025"/>
    <n v="5"/>
    <m/>
    <n v="4811.820000000007"/>
    <x v="5"/>
    <x v="0"/>
    <m/>
  </r>
  <r>
    <d v="2025-06-25T00:00:00"/>
    <s v="BP"/>
    <s v="Emma Davis OAS"/>
    <n v="47.85"/>
    <m/>
    <n v="4763.9700000000066"/>
    <x v="21"/>
    <x v="0"/>
    <s v="China meeting refreshments"/>
  </r>
  <r>
    <d v="2025-06-27T00:00:00"/>
    <s v="BP"/>
    <s v="L Wootton-Davies OAS"/>
    <n v="122.1"/>
    <m/>
    <n v="4641.8700000000063"/>
    <x v="20"/>
    <x v="2"/>
    <m/>
  </r>
  <r>
    <d v="2025-07-04T00:00:00"/>
    <s v="CR"/>
    <s v="MAGDALEN ROAD STUDOASYA DISCOUNT"/>
    <m/>
    <n v="200"/>
    <n v="4841.8700000000063"/>
    <x v="23"/>
    <x v="2"/>
    <m/>
  </r>
  <r>
    <d v="2025-07-11T00:00:00"/>
    <s v="BP"/>
    <s v="Fizog Design OAS"/>
    <n v="2016"/>
    <m/>
    <n v="2825.8700000000063"/>
    <x v="24"/>
    <x v="0"/>
    <s v="Jeremy's fee"/>
  </r>
  <r>
    <d v="2025-07-14T00:00:00"/>
    <s v="BP"/>
    <s v="Mark Clay OAS"/>
    <n v="192.5"/>
    <m/>
    <n v="2633.3700000000063"/>
    <x v="25"/>
    <x v="0"/>
    <s v="Summer drinks"/>
  </r>
  <r>
    <d v="2025-07-21T00:00:00"/>
    <s v="CHG"/>
    <s v="TOTAL CHARGES TO 29JUN2025"/>
    <n v="5"/>
    <m/>
    <n v="2628.3700000000063"/>
    <x v="5"/>
    <x v="0"/>
    <m/>
  </r>
  <r>
    <d v="2025-07-29T00:00:00"/>
    <s v="BP"/>
    <s v="Kall Kwik Oxford 009679"/>
    <n v="314"/>
    <m/>
    <n v="2314.3700000000063"/>
    <x v="14"/>
    <x v="3"/>
    <s v="Poster printing"/>
  </r>
  <r>
    <d v="2025-07-29T00:00:00"/>
    <s v="BP"/>
    <s v="Jeremy Morgan OAS"/>
    <n v="240"/>
    <m/>
    <n v="2074.3700000000063"/>
    <x v="8"/>
    <x v="0"/>
    <m/>
  </r>
  <r>
    <d v="2025-07-31T00:00:00"/>
    <s v="BP"/>
    <s v="CCSCollect 24798511"/>
    <n v="186.96"/>
    <m/>
    <n v="1887.4100000000062"/>
    <x v="26"/>
    <x v="0"/>
    <m/>
  </r>
  <r>
    <d v="2025-08-01T00:00:00"/>
    <s v="SO"/>
    <s v="JEREMY MORGAN OAS"/>
    <n v="240"/>
    <m/>
    <n v="1647.4100000000062"/>
    <x v="8"/>
    <x v="0"/>
    <m/>
  </r>
  <r>
    <d v="2025-08-14T00:00:00"/>
    <s v="CR"/>
    <s v="Stripe Payments UKSTRIPE"/>
    <m/>
    <n v="153"/>
    <n v="1800.4100000000062"/>
    <x v="13"/>
    <x v="3"/>
    <m/>
  </r>
  <r>
    <d v="2025-08-15T00:00:00"/>
    <s v="CR"/>
    <s v="Stripe Payments UKSTRIPE"/>
    <m/>
    <n v="191.21"/>
    <n v="1991.6200000000063"/>
    <x v="13"/>
    <x v="3"/>
    <m/>
  </r>
  <r>
    <d v="2025-08-18T00:00:00"/>
    <s v="CR"/>
    <s v="Stripe Payments UKSTRIPE"/>
    <m/>
    <n v="170.05"/>
    <n v="2161.6700000000064"/>
    <x v="13"/>
    <x v="3"/>
    <m/>
  </r>
  <r>
    <d v="2025-08-19T00:00:00"/>
    <s v="CR"/>
    <s v="Stripe Payments UKSTRIPE"/>
    <m/>
    <n v="88.05"/>
    <n v="2249.7200000000066"/>
    <x v="13"/>
    <x v="3"/>
    <m/>
  </r>
  <r>
    <d v="2025-08-20T00:00:00"/>
    <s v="CR"/>
    <s v="Stripe Payments UKSTRIPE"/>
    <m/>
    <n v="70.52"/>
    <n v="2320.2400000000066"/>
    <x v="13"/>
    <x v="3"/>
    <m/>
  </r>
  <r>
    <d v="2025-08-21T00:00:00"/>
    <s v="CR"/>
    <s v="Stripe Payments UKSTRIPE"/>
    <m/>
    <n v="369.16"/>
    <n v="2689.4000000000065"/>
    <x v="13"/>
    <x v="3"/>
    <m/>
  </r>
  <r>
    <d v="2025-08-21T00:00:00"/>
    <s v="CHG"/>
    <s v="TOTAL CHARGES TO 30JUL2025"/>
    <n v="5"/>
    <m/>
    <n v="2684.4000000000065"/>
    <x v="5"/>
    <x v="0"/>
    <m/>
  </r>
  <r>
    <d v="2025-08-22T00:00:00"/>
    <s v="CR"/>
    <s v="Stripe Payments UKSTRIPE"/>
    <m/>
    <n v="70.52"/>
    <n v="2754.9200000000064"/>
    <x v="13"/>
    <x v="3"/>
    <m/>
  </r>
  <r>
    <d v="2025-08-26T00:00:00"/>
    <s v="BP"/>
    <s v="Webscape Gardener WG553"/>
    <n v="280"/>
    <m/>
    <n v="2474.9200000000064"/>
    <x v="24"/>
    <x v="0"/>
    <m/>
  </r>
  <r>
    <d v="2025-08-26T00:00:00"/>
    <s v="CR"/>
    <s v="Stripe Payments UKSTRIPE"/>
    <m/>
    <n v="99.73"/>
    <n v="2574.6500000000065"/>
    <x v="13"/>
    <x v="3"/>
    <m/>
  </r>
  <r>
    <d v="2025-08-27T00:00:00"/>
    <s v="CR"/>
    <s v="Stripe Payments UKSTRIPE"/>
    <m/>
    <n v="37.270000000000003"/>
    <n v="2611.9200000000064"/>
    <x v="13"/>
    <x v="3"/>
    <m/>
  </r>
  <r>
    <d v="2025-08-28T00:00:00"/>
    <s v="CR"/>
    <s v="Stripe Payments UKSTRIPE"/>
    <m/>
    <n v="175.7"/>
    <n v="2787.6200000000063"/>
    <x v="13"/>
    <x v="3"/>
    <m/>
  </r>
  <r>
    <d v="2025-08-29T00:00:00"/>
    <s v="CR"/>
    <s v="Stripe Payments UKSTRIPE"/>
    <m/>
    <n v="531.04"/>
    <n v="3318.6600000000062"/>
    <x v="13"/>
    <x v="3"/>
    <m/>
  </r>
  <r>
    <d v="2025-09-01T00:00:00"/>
    <s v="CR"/>
    <s v="Stripe Payments UKSTRIPE"/>
    <m/>
    <n v="298.99"/>
    <n v="3617.650000000006"/>
    <x v="13"/>
    <x v="3"/>
    <m/>
  </r>
  <r>
    <d v="2025-09-02T00:00:00"/>
    <s v="CR"/>
    <s v="Stripe Payments UKSTRIPE"/>
    <m/>
    <n v="187.71"/>
    <n v="3805.360000000006"/>
    <x v="13"/>
    <x v="3"/>
    <m/>
  </r>
  <r>
    <d v="2025-09-03T00:00:00"/>
    <s v="CR"/>
    <s v="Stripe Payments UKSTRIPE"/>
    <m/>
    <n v="126.06"/>
    <n v="3931.420000000006"/>
    <x v="13"/>
    <x v="3"/>
    <m/>
  </r>
  <r>
    <d v="2025-09-04T00:00:00"/>
    <s v="CR"/>
    <s v="Stripe Payments UKSTRIPE"/>
    <m/>
    <n v="782.89"/>
    <n v="4714.3100000000059"/>
    <x v="13"/>
    <x v="3"/>
    <m/>
  </r>
  <r>
    <d v="2025-09-05T00:00:00"/>
    <s v="CR"/>
    <s v="Stripe Payments UKSTRIPE"/>
    <m/>
    <n v="425.46"/>
    <n v="5139.7700000000059"/>
    <x v="13"/>
    <x v="3"/>
    <m/>
  </r>
  <r>
    <d v="2025-09-08T00:00:00"/>
    <s v="BP"/>
    <s v="Webscape Gardener WG555"/>
    <n v="40.75"/>
    <m/>
    <n v="5099.0200000000059"/>
    <x v="11"/>
    <x v="3"/>
    <m/>
  </r>
  <r>
    <d v="2025-09-08T00:00:00"/>
    <s v="CR"/>
    <s v="Stripe Payments UKSTRIPE"/>
    <m/>
    <n v="460.12"/>
    <n v="5559.1400000000058"/>
    <x v="13"/>
    <x v="3"/>
    <m/>
  </r>
  <r>
    <d v="2025-09-08T00:00:00"/>
    <s v="CR"/>
    <s v="PARKER WOOLWAY T TARA PW OPEN ENTRY"/>
    <m/>
    <n v="30"/>
    <n v="5589.1400000000058"/>
    <x v="13"/>
    <x v="3"/>
    <m/>
  </r>
  <r>
    <d v="2025-09-09T00:00:00"/>
    <s v="CR"/>
    <s v="Stripe Payments UKSTRIPE"/>
    <m/>
    <n v="436.8"/>
    <n v="6025.940000000006"/>
    <x v="13"/>
    <x v="3"/>
    <m/>
  </r>
  <r>
    <d v="2025-09-10T00:00:00"/>
    <s v="CR"/>
    <s v="Stripe Payments UKSTRIPE"/>
    <m/>
    <n v="554.41"/>
    <n v="6580.3500000000058"/>
    <x v="13"/>
    <x v="3"/>
    <m/>
  </r>
  <r>
    <d v="2025-09-11T00:00:00"/>
    <s v="CR"/>
    <s v="Stripe Payments UKSTRIPE"/>
    <m/>
    <n v="2170.2800000000002"/>
    <n v="8750.6300000000065"/>
    <x v="13"/>
    <x v="3"/>
    <m/>
  </r>
  <r>
    <d v="2025-09-16T00:00:00"/>
    <s v="BP"/>
    <s v="David Barron OAS"/>
    <n v="30"/>
    <m/>
    <n v="8720.6300000000065"/>
    <x v="15"/>
    <x v="3"/>
    <m/>
  </r>
  <r>
    <d v="2025-09-16T00:00:00"/>
    <s v="BP"/>
    <s v="David Barron OAS"/>
    <n v="200"/>
    <m/>
    <n v="8520.6300000000065"/>
    <x v="16"/>
    <x v="3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1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9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7"/>
        <item x="18"/>
        <item x="19"/>
        <item x="20"/>
        <item x="22"/>
        <item x="23"/>
        <item x="21"/>
        <item x="24"/>
        <item x="25"/>
        <item x="26"/>
        <item t="default"/>
      </items>
    </pivotField>
    <pivotField showAll="0"/>
    <pivotField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28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3">
        <item x="21"/>
        <item x="7"/>
        <item x="2"/>
        <item x="6"/>
        <item x="20"/>
        <item x="9"/>
        <item x="17"/>
        <item x="16"/>
        <item m="1" x="29"/>
        <item x="14"/>
        <item x="3"/>
        <item x="18"/>
        <item x="19"/>
        <item x="13"/>
        <item m="1" x="28"/>
        <item x="11"/>
        <item x="23"/>
        <item x="0"/>
        <item x="12"/>
        <item x="4"/>
        <item m="1" x="31"/>
        <item x="5"/>
        <item x="15"/>
        <item m="1" x="30"/>
        <item x="22"/>
        <item x="1"/>
        <item x="8"/>
        <item x="10"/>
        <item m="1" x="27"/>
        <item x="24"/>
        <item x="25"/>
        <item x="26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showAll="0"/>
  </pivotFields>
  <rowFields count="1">
    <field x="6"/>
  </rowFields>
  <rowItems count="6">
    <i>
      <x v="7"/>
    </i>
    <i>
      <x v="9"/>
    </i>
    <i>
      <x v="13"/>
    </i>
    <i>
      <x v="15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3">
        <item x="21"/>
        <item x="7"/>
        <item x="2"/>
        <item x="6"/>
        <item x="20"/>
        <item x="9"/>
        <item x="17"/>
        <item x="16"/>
        <item m="1" x="29"/>
        <item x="14"/>
        <item x="3"/>
        <item x="18"/>
        <item x="19"/>
        <item x="13"/>
        <item m="1" x="28"/>
        <item x="11"/>
        <item x="23"/>
        <item x="0"/>
        <item x="12"/>
        <item x="4"/>
        <item m="1" x="31"/>
        <item x="5"/>
        <item x="15"/>
        <item m="1" x="30"/>
        <item x="22"/>
        <item x="1"/>
        <item x="8"/>
        <item x="10"/>
        <item m="1" x="27"/>
        <item x="24"/>
        <item x="25"/>
        <item x="26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showAll="0"/>
  </pivotFields>
  <rowFields count="1">
    <field x="6"/>
  </rowFields>
  <rowItems count="13"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9921875" defaultRowHeight="13.15" x14ac:dyDescent="0.4"/>
  <cols>
    <col min="1" max="1" width="15.796875" style="5" customWidth="1"/>
    <col min="2" max="2" width="14.1328125" style="5" customWidth="1"/>
    <col min="3" max="3" width="11.19921875" style="5" bestFit="1" customWidth="1"/>
    <col min="4" max="4" width="8.19921875" style="5"/>
    <col min="5" max="5" width="16.597656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984375" style="5" customWidth="1"/>
    <col min="14" max="14" width="8.19921875" style="5"/>
    <col min="15" max="15" width="11.19921875" style="5" bestFit="1" customWidth="1"/>
    <col min="16" max="18" width="8.19921875" style="5"/>
    <col min="19" max="19" width="9.1328125" style="5" bestFit="1" customWidth="1"/>
    <col min="20" max="20" width="9.59765625" style="5" customWidth="1"/>
    <col min="21" max="16384" width="8.19921875" style="5"/>
  </cols>
  <sheetData>
    <row r="1" spans="1:15" ht="13.9" x14ac:dyDescent="0.4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4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4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4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account'!G2:G402, "Subs", 'Current account'!E2:E402)</f>
        <v>0</v>
      </c>
      <c r="L4" s="17"/>
      <c r="M4" s="17" t="s">
        <v>66</v>
      </c>
      <c r="N4" s="17"/>
      <c r="O4" s="31">
        <f>SUMIF('Current account'!G2:G402,"Prof Fees",'Current account'!D2:D402)</f>
        <v>0</v>
      </c>
    </row>
    <row r="5" spans="1:15" x14ac:dyDescent="0.4">
      <c r="A5" s="16" t="s">
        <v>2</v>
      </c>
      <c r="B5" s="16" t="s">
        <v>146</v>
      </c>
      <c r="C5" s="31">
        <f>GETPIVOTDATA("Sum of Income",Exhibitions!$A$3,"Category","Sales cr")</f>
        <v>8215.31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account'!G2:G402, "Subs 2025", 'Current account'!E2:E402)</f>
        <v>6618.8800000000019</v>
      </c>
      <c r="L5" s="17"/>
      <c r="M5" s="17" t="s">
        <v>100</v>
      </c>
      <c r="N5" s="17"/>
      <c r="O5" s="31">
        <f>SUMIF('Current account'!G2:G402,"AGM",'Current account'!D2:D402)</f>
        <v>132</v>
      </c>
    </row>
    <row r="6" spans="1:15" x14ac:dyDescent="0.4">
      <c r="A6" s="16" t="s">
        <v>44</v>
      </c>
      <c r="B6" s="16"/>
      <c r="C6" s="34">
        <f>GETPIVOTDATA("Sum of Expenditure",Exhibitions!$A$3,"Category","Sales db")</f>
        <v>5920.5</v>
      </c>
      <c r="D6" s="17"/>
      <c r="E6" s="17" t="s">
        <v>173</v>
      </c>
      <c r="F6" s="31">
        <f>GETPIVOTDATA("Sum of Expenditure",Exhibitions!$A$3,"Category","Website manager's fee")</f>
        <v>1500</v>
      </c>
      <c r="G6" s="17"/>
      <c r="H6" s="17"/>
      <c r="I6" s="17" t="s">
        <v>254</v>
      </c>
      <c r="J6" s="17"/>
      <c r="K6" s="31">
        <f>SUMIF('Current account'!G2:G402, "Other income", 'Current account'!D2:D402)</f>
        <v>0</v>
      </c>
      <c r="L6" s="17"/>
      <c r="M6" s="17" t="s">
        <v>43</v>
      </c>
      <c r="N6" s="17"/>
      <c r="O6" s="31">
        <f>SUMIF('Current account'!G2:G402,"Gifts",'Current account'!D2:D402)</f>
        <v>105.89</v>
      </c>
    </row>
    <row r="7" spans="1:15" x14ac:dyDescent="0.4">
      <c r="A7" s="16"/>
      <c r="B7" s="16"/>
      <c r="C7" s="31">
        <f>C5-C6</f>
        <v>2294.8099999999995</v>
      </c>
      <c r="D7" s="21"/>
      <c r="E7" s="17" t="s">
        <v>64</v>
      </c>
      <c r="F7" s="31">
        <f>GETPIVOTDATA("Sum of Expenditure",Exhibitions!$A$3,"Category","Exhibition organisers fees")</f>
        <v>1500</v>
      </c>
      <c r="G7" s="17"/>
      <c r="H7" s="17"/>
      <c r="I7" s="17" t="s">
        <v>45</v>
      </c>
      <c r="J7" s="17"/>
      <c r="K7" s="31">
        <f>SUMIF('Savings account'!G2:G15, "Interest", 'Savings account'!E2:E15)</f>
        <v>290.14000000000004</v>
      </c>
      <c r="L7" s="17"/>
      <c r="M7" s="17" t="s">
        <v>46</v>
      </c>
      <c r="N7" s="17"/>
      <c r="O7" s="31">
        <f>SUMIF('Current account'!G2:G402,"Admin",'Current account'!D2:D402)+SUMIF('Current account'!G2:G402, "Other expenses", 'Current account'!D2:D402)</f>
        <v>426.42</v>
      </c>
    </row>
    <row r="8" spans="1:15" x14ac:dyDescent="0.4">
      <c r="C8" s="33"/>
      <c r="D8" s="17"/>
      <c r="E8" s="17" t="s">
        <v>47</v>
      </c>
      <c r="F8" s="31">
        <f>GETPIVOTDATA("Sum of Expenditure",Exhibitions!$A$3,"Category","Venue hire")</f>
        <v>1952.11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account'!G2:G402,"Website",'Current account'!D2:D41)</f>
        <v>1401.03</v>
      </c>
    </row>
    <row r="9" spans="1:15" x14ac:dyDescent="0.4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368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account'!G2:G402, "Insurance", 'Current account'!D2:D402)</f>
        <v>613.22</v>
      </c>
    </row>
    <row r="10" spans="1:15" x14ac:dyDescent="0.4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>
        <f>GETPIVOTDATA("Sum of Expenditure",Exhibitions!$A$3,"Category","Refunds")</f>
        <v>15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account'!G2:G402, "Donations db", 'Current account'!D2:D402)</f>
        <v>200</v>
      </c>
    </row>
    <row r="11" spans="1:15" x14ac:dyDescent="0.4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4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>
        <f>SUM(F5:F11)</f>
        <v>5535.11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4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4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4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2878.5600000000004</v>
      </c>
    </row>
    <row r="16" spans="1:15" ht="13.5" thickBot="1" x14ac:dyDescent="0.4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4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4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4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4">
      <c r="A20" s="16" t="s">
        <v>2</v>
      </c>
      <c r="B20" s="16" t="s">
        <v>171</v>
      </c>
      <c r="C20" s="27" t="e">
        <f>GETPIVOTDATA("Sum of Income",Exhibitions!$A$22,"Category","Sales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4">
      <c r="A21" s="16" t="s">
        <v>44</v>
      </c>
      <c r="B21" s="16"/>
      <c r="C21" s="27" t="e">
        <f>GETPIVOTDATA("Sum of Expenditure",Exhibitions!$A$22,"Category","Sales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4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4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account'!F402</f>
        <v>0</v>
      </c>
    </row>
    <row r="24" spans="1:15" x14ac:dyDescent="0.4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4">
      <c r="A25" s="16" t="s">
        <v>145</v>
      </c>
      <c r="B25" s="16"/>
      <c r="C25" s="27">
        <f>GETPIVOTDATA("Sum of Income",Exhibitions!$A$22,"Category","Bar sales")</f>
        <v>0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4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4">
      <c r="A27" s="16" t="s">
        <v>53</v>
      </c>
      <c r="B27" s="16" t="s">
        <v>172</v>
      </c>
      <c r="C27" s="27">
        <f>GETPIVOTDATA("Sum of Income",Exhibitions!$A$22,"Category","Submissions")</f>
        <v>7428.9700000000012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4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4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4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3.9" thickTop="1" thickBot="1" x14ac:dyDescent="0.4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4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7"/>
  <sheetViews>
    <sheetView workbookViewId="0">
      <selection activeCell="A2" sqref="A2"/>
    </sheetView>
  </sheetViews>
  <sheetFormatPr defaultRowHeight="12.75" x14ac:dyDescent="0.35"/>
  <cols>
    <col min="2" max="2" width="15.06640625" bestFit="1" customWidth="1"/>
  </cols>
  <sheetData>
    <row r="1" spans="1:21" x14ac:dyDescent="0.35">
      <c r="A1" t="s">
        <v>1441</v>
      </c>
      <c r="B1" t="s">
        <v>30</v>
      </c>
      <c r="C1" t="s">
        <v>1442</v>
      </c>
      <c r="D1" t="s">
        <v>1443</v>
      </c>
      <c r="E1" t="s">
        <v>133</v>
      </c>
      <c r="F1" t="s">
        <v>1444</v>
      </c>
      <c r="G1" t="s">
        <v>1445</v>
      </c>
      <c r="H1" t="s">
        <v>1446</v>
      </c>
      <c r="I1" t="s">
        <v>1447</v>
      </c>
      <c r="J1" t="s">
        <v>1448</v>
      </c>
      <c r="K1" t="s">
        <v>1449</v>
      </c>
      <c r="L1" t="s">
        <v>28</v>
      </c>
      <c r="M1" t="s">
        <v>1450</v>
      </c>
      <c r="N1" t="s">
        <v>1451</v>
      </c>
      <c r="O1" t="s">
        <v>1452</v>
      </c>
      <c r="P1" t="s">
        <v>1453</v>
      </c>
      <c r="Q1" t="s">
        <v>33</v>
      </c>
      <c r="R1" t="s">
        <v>1454</v>
      </c>
      <c r="S1" t="s">
        <v>1455</v>
      </c>
      <c r="T1" t="s">
        <v>1456</v>
      </c>
      <c r="U1" t="s">
        <v>1457</v>
      </c>
    </row>
    <row r="2" spans="1:21" x14ac:dyDescent="0.35">
      <c r="A2" t="s">
        <v>1458</v>
      </c>
      <c r="B2" s="6">
        <v>45737.541087962964</v>
      </c>
      <c r="C2" t="s">
        <v>1568</v>
      </c>
      <c r="D2" t="s">
        <v>1460</v>
      </c>
      <c r="E2" t="s">
        <v>1461</v>
      </c>
      <c r="F2" t="s">
        <v>1472</v>
      </c>
      <c r="G2" t="s">
        <v>1569</v>
      </c>
      <c r="H2" t="s">
        <v>1464</v>
      </c>
      <c r="I2" t="s">
        <v>1465</v>
      </c>
      <c r="J2" t="s">
        <v>1466</v>
      </c>
      <c r="K2" t="s">
        <v>1570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35">
      <c r="A3" t="s">
        <v>1458</v>
      </c>
      <c r="B3" s="6">
        <v>45737.743136574078</v>
      </c>
      <c r="C3" t="s">
        <v>1566</v>
      </c>
      <c r="D3" t="s">
        <v>1460</v>
      </c>
      <c r="E3" t="s">
        <v>1461</v>
      </c>
      <c r="F3" t="s">
        <v>1462</v>
      </c>
      <c r="G3" t="s">
        <v>1567</v>
      </c>
      <c r="H3" t="s">
        <v>1469</v>
      </c>
      <c r="I3" t="s">
        <v>1465</v>
      </c>
      <c r="J3" t="s">
        <v>1466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35">
      <c r="A4" t="s">
        <v>1458</v>
      </c>
      <c r="B4" s="6">
        <v>45737.7496875</v>
      </c>
      <c r="C4" t="s">
        <v>1564</v>
      </c>
      <c r="D4" t="s">
        <v>1460</v>
      </c>
      <c r="E4" t="s">
        <v>1461</v>
      </c>
      <c r="F4" t="s">
        <v>1462</v>
      </c>
      <c r="G4" t="s">
        <v>1565</v>
      </c>
      <c r="H4" t="s">
        <v>1469</v>
      </c>
      <c r="I4" t="s">
        <v>1465</v>
      </c>
      <c r="J4" t="s">
        <v>1466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35">
      <c r="A5" t="s">
        <v>1458</v>
      </c>
      <c r="B5" s="6">
        <v>45737.750590277778</v>
      </c>
      <c r="C5" t="s">
        <v>1563</v>
      </c>
      <c r="D5" t="s">
        <v>1460</v>
      </c>
      <c r="E5" t="s">
        <v>1461</v>
      </c>
      <c r="F5" t="s">
        <v>1462</v>
      </c>
      <c r="G5" t="s">
        <v>1513</v>
      </c>
      <c r="H5" t="s">
        <v>1469</v>
      </c>
      <c r="I5" t="s">
        <v>1465</v>
      </c>
      <c r="J5" t="s">
        <v>1466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35">
      <c r="A6" t="s">
        <v>1458</v>
      </c>
      <c r="B6" s="6">
        <v>45737.752881944441</v>
      </c>
      <c r="C6" t="s">
        <v>1561</v>
      </c>
      <c r="D6" t="s">
        <v>1460</v>
      </c>
      <c r="E6" t="s">
        <v>1461</v>
      </c>
      <c r="F6" t="s">
        <v>1462</v>
      </c>
      <c r="G6" t="s">
        <v>1562</v>
      </c>
      <c r="H6" t="s">
        <v>1469</v>
      </c>
      <c r="I6" t="s">
        <v>1465</v>
      </c>
      <c r="J6" t="s">
        <v>1466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35">
      <c r="A7" t="s">
        <v>1458</v>
      </c>
      <c r="B7" s="6">
        <v>45737.753750000003</v>
      </c>
      <c r="C7" t="s">
        <v>1559</v>
      </c>
      <c r="D7" t="s">
        <v>1460</v>
      </c>
      <c r="E7" t="s">
        <v>1461</v>
      </c>
      <c r="F7" t="s">
        <v>1472</v>
      </c>
      <c r="G7" t="s">
        <v>1560</v>
      </c>
      <c r="H7" t="s">
        <v>1469</v>
      </c>
      <c r="I7" t="s">
        <v>1465</v>
      </c>
      <c r="J7" t="s">
        <v>1466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35">
      <c r="A8" t="s">
        <v>1458</v>
      </c>
      <c r="B8" s="6">
        <v>45737.75675925926</v>
      </c>
      <c r="C8" t="s">
        <v>1557</v>
      </c>
      <c r="D8" t="s">
        <v>1460</v>
      </c>
      <c r="E8" t="s">
        <v>1461</v>
      </c>
      <c r="F8" t="s">
        <v>1472</v>
      </c>
      <c r="G8" t="s">
        <v>1558</v>
      </c>
      <c r="H8" t="s">
        <v>1464</v>
      </c>
      <c r="I8" t="s">
        <v>1465</v>
      </c>
      <c r="J8" t="s">
        <v>1470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35">
      <c r="A9" t="s">
        <v>1458</v>
      </c>
      <c r="B9" s="6">
        <v>45737.758900462963</v>
      </c>
      <c r="C9" t="s">
        <v>1554</v>
      </c>
      <c r="D9" t="s">
        <v>1460</v>
      </c>
      <c r="E9" t="s">
        <v>1461</v>
      </c>
      <c r="F9" t="s">
        <v>1472</v>
      </c>
      <c r="G9" t="s">
        <v>1555</v>
      </c>
      <c r="H9" t="s">
        <v>1464</v>
      </c>
      <c r="I9" t="s">
        <v>1465</v>
      </c>
      <c r="J9" t="s">
        <v>1466</v>
      </c>
      <c r="K9" t="s">
        <v>1556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35">
      <c r="A10" t="s">
        <v>1458</v>
      </c>
      <c r="B10" s="6">
        <v>45737.759062500001</v>
      </c>
      <c r="C10" t="s">
        <v>1553</v>
      </c>
      <c r="D10" t="s">
        <v>1460</v>
      </c>
      <c r="E10" t="s">
        <v>1461</v>
      </c>
      <c r="F10" t="s">
        <v>1462</v>
      </c>
      <c r="G10" t="s">
        <v>1534</v>
      </c>
      <c r="H10" t="s">
        <v>1469</v>
      </c>
      <c r="I10" t="s">
        <v>1465</v>
      </c>
      <c r="J10" t="s">
        <v>1466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35">
      <c r="A11" t="s">
        <v>1458</v>
      </c>
      <c r="B11" s="6">
        <v>45737.75984953704</v>
      </c>
      <c r="C11" t="s">
        <v>1552</v>
      </c>
      <c r="D11" t="s">
        <v>1460</v>
      </c>
      <c r="E11" t="s">
        <v>1461</v>
      </c>
      <c r="F11" t="s">
        <v>1462</v>
      </c>
      <c r="G11" t="s">
        <v>1531</v>
      </c>
      <c r="H11" t="s">
        <v>1469</v>
      </c>
      <c r="I11" t="s">
        <v>1465</v>
      </c>
      <c r="J11" t="s">
        <v>1466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35">
      <c r="A12" t="s">
        <v>1458</v>
      </c>
      <c r="B12" s="6">
        <v>45737.760578703703</v>
      </c>
      <c r="C12" t="s">
        <v>1550</v>
      </c>
      <c r="D12" t="s">
        <v>1460</v>
      </c>
      <c r="E12" t="s">
        <v>1461</v>
      </c>
      <c r="F12" t="s">
        <v>1462</v>
      </c>
      <c r="G12" t="s">
        <v>1551</v>
      </c>
      <c r="H12" t="s">
        <v>1469</v>
      </c>
      <c r="I12" t="s">
        <v>1465</v>
      </c>
      <c r="J12" t="s">
        <v>1466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35">
      <c r="A13" t="s">
        <v>1458</v>
      </c>
      <c r="B13" s="6">
        <v>45737.761342592596</v>
      </c>
      <c r="C13" t="s">
        <v>1548</v>
      </c>
      <c r="D13" t="s">
        <v>1460</v>
      </c>
      <c r="E13" t="s">
        <v>1461</v>
      </c>
      <c r="F13" t="s">
        <v>1462</v>
      </c>
      <c r="G13" t="s">
        <v>1549</v>
      </c>
      <c r="H13" t="s">
        <v>1469</v>
      </c>
      <c r="I13" t="s">
        <v>1465</v>
      </c>
      <c r="J13" t="s">
        <v>1466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35">
      <c r="A14" t="s">
        <v>1458</v>
      </c>
      <c r="B14" s="6">
        <v>45737.762511574074</v>
      </c>
      <c r="C14" t="s">
        <v>1546</v>
      </c>
      <c r="D14" t="s">
        <v>1460</v>
      </c>
      <c r="E14" t="s">
        <v>1461</v>
      </c>
      <c r="F14" t="s">
        <v>1472</v>
      </c>
      <c r="G14" t="s">
        <v>1547</v>
      </c>
      <c r="H14" t="s">
        <v>1469</v>
      </c>
      <c r="I14" t="s">
        <v>1465</v>
      </c>
      <c r="J14" t="s">
        <v>1466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35">
      <c r="A15" t="s">
        <v>1458</v>
      </c>
      <c r="B15" s="6">
        <v>45737.766018518516</v>
      </c>
      <c r="C15" t="s">
        <v>1544</v>
      </c>
      <c r="D15" t="s">
        <v>1460</v>
      </c>
      <c r="E15" t="s">
        <v>1461</v>
      </c>
      <c r="F15" t="s">
        <v>1472</v>
      </c>
      <c r="G15" t="s">
        <v>1545</v>
      </c>
      <c r="H15" t="s">
        <v>1469</v>
      </c>
      <c r="I15" t="s">
        <v>1465</v>
      </c>
      <c r="J15" t="s">
        <v>1470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35">
      <c r="A16" t="s">
        <v>1458</v>
      </c>
      <c r="B16" s="6">
        <v>45737.766296296293</v>
      </c>
      <c r="C16" t="s">
        <v>1542</v>
      </c>
      <c r="D16" t="s">
        <v>1460</v>
      </c>
      <c r="E16" t="s">
        <v>1461</v>
      </c>
      <c r="F16" t="s">
        <v>1462</v>
      </c>
      <c r="G16" t="s">
        <v>1543</v>
      </c>
      <c r="H16" t="s">
        <v>1469</v>
      </c>
      <c r="I16" t="s">
        <v>1465</v>
      </c>
      <c r="J16" t="s">
        <v>1466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35">
      <c r="A17" t="s">
        <v>1458</v>
      </c>
      <c r="B17" s="6">
        <v>45737.766840277778</v>
      </c>
      <c r="C17" t="s">
        <v>1539</v>
      </c>
      <c r="D17" t="s">
        <v>1460</v>
      </c>
      <c r="E17" t="s">
        <v>1461</v>
      </c>
      <c r="F17" t="s">
        <v>1472</v>
      </c>
      <c r="G17" t="s">
        <v>1540</v>
      </c>
      <c r="H17" t="s">
        <v>1464</v>
      </c>
      <c r="I17" t="s">
        <v>1465</v>
      </c>
      <c r="J17" t="s">
        <v>1466</v>
      </c>
      <c r="K17" t="s">
        <v>1541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35">
      <c r="A18" t="s">
        <v>1458</v>
      </c>
      <c r="B18" s="6">
        <v>45737.767685185187</v>
      </c>
      <c r="C18" t="s">
        <v>1537</v>
      </c>
      <c r="D18" t="s">
        <v>1460</v>
      </c>
      <c r="E18" t="s">
        <v>1461</v>
      </c>
      <c r="F18" t="s">
        <v>1472</v>
      </c>
      <c r="G18" t="s">
        <v>1538</v>
      </c>
      <c r="H18" t="s">
        <v>1469</v>
      </c>
      <c r="I18" t="s">
        <v>1465</v>
      </c>
      <c r="J18" t="s">
        <v>1466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35">
      <c r="A19" t="s">
        <v>1458</v>
      </c>
      <c r="B19" s="6">
        <v>45737.769687499997</v>
      </c>
      <c r="C19" t="s">
        <v>1535</v>
      </c>
      <c r="D19" t="s">
        <v>1460</v>
      </c>
      <c r="E19" t="s">
        <v>1461</v>
      </c>
      <c r="F19" t="s">
        <v>1462</v>
      </c>
      <c r="G19" t="s">
        <v>1536</v>
      </c>
      <c r="H19" t="s">
        <v>1469</v>
      </c>
      <c r="I19" t="s">
        <v>1465</v>
      </c>
      <c r="J19" t="s">
        <v>1466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35">
      <c r="A20" t="s">
        <v>1458</v>
      </c>
      <c r="B20" s="6">
        <v>45737.772418981483</v>
      </c>
      <c r="C20" t="s">
        <v>1533</v>
      </c>
      <c r="D20" t="s">
        <v>1460</v>
      </c>
      <c r="E20" t="s">
        <v>1461</v>
      </c>
      <c r="F20" t="s">
        <v>1462</v>
      </c>
      <c r="G20" t="s">
        <v>1534</v>
      </c>
      <c r="H20" t="s">
        <v>1469</v>
      </c>
      <c r="I20" t="s">
        <v>1465</v>
      </c>
      <c r="J20" t="s">
        <v>1466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35">
      <c r="A21" t="s">
        <v>1458</v>
      </c>
      <c r="B21" s="6">
        <v>45737.772928240738</v>
      </c>
      <c r="C21" t="s">
        <v>1532</v>
      </c>
      <c r="D21" t="s">
        <v>1460</v>
      </c>
      <c r="E21" t="s">
        <v>1461</v>
      </c>
      <c r="F21" t="s">
        <v>1462</v>
      </c>
      <c r="G21" t="s">
        <v>1497</v>
      </c>
      <c r="H21" t="s">
        <v>1469</v>
      </c>
      <c r="I21" t="s">
        <v>1465</v>
      </c>
      <c r="J21" t="s">
        <v>1466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35">
      <c r="A22" t="s">
        <v>1458</v>
      </c>
      <c r="B22" s="6">
        <v>45737.774780092594</v>
      </c>
      <c r="C22" t="s">
        <v>1530</v>
      </c>
      <c r="D22" t="s">
        <v>1460</v>
      </c>
      <c r="E22" t="s">
        <v>1461</v>
      </c>
      <c r="F22" t="s">
        <v>1462</v>
      </c>
      <c r="G22" t="s">
        <v>1531</v>
      </c>
      <c r="H22" t="s">
        <v>1469</v>
      </c>
      <c r="I22" t="s">
        <v>1465</v>
      </c>
      <c r="J22" t="s">
        <v>1466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35">
      <c r="A23" t="s">
        <v>1458</v>
      </c>
      <c r="B23" s="6">
        <v>45737.775266203702</v>
      </c>
      <c r="C23" t="s">
        <v>1529</v>
      </c>
      <c r="D23" t="s">
        <v>1460</v>
      </c>
      <c r="E23" t="s">
        <v>1461</v>
      </c>
      <c r="F23" t="s">
        <v>1472</v>
      </c>
      <c r="G23" t="s">
        <v>1509</v>
      </c>
      <c r="H23" t="s">
        <v>1469</v>
      </c>
      <c r="I23" t="s">
        <v>1465</v>
      </c>
      <c r="J23" t="s">
        <v>1466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35">
      <c r="A24" t="s">
        <v>1458</v>
      </c>
      <c r="B24" s="6">
        <v>45737.775405092594</v>
      </c>
      <c r="C24" t="s">
        <v>1528</v>
      </c>
      <c r="D24" t="s">
        <v>1460</v>
      </c>
      <c r="E24" t="s">
        <v>1461</v>
      </c>
      <c r="F24" t="s">
        <v>1462</v>
      </c>
      <c r="G24" t="s">
        <v>1483</v>
      </c>
      <c r="H24" t="s">
        <v>1469</v>
      </c>
      <c r="I24" t="s">
        <v>1465</v>
      </c>
      <c r="J24" t="s">
        <v>1466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35">
      <c r="A25" t="s">
        <v>1458</v>
      </c>
      <c r="B25" s="6">
        <v>45737.784780092596</v>
      </c>
      <c r="C25" t="s">
        <v>1526</v>
      </c>
      <c r="D25" t="s">
        <v>1460</v>
      </c>
      <c r="E25" t="s">
        <v>1461</v>
      </c>
      <c r="F25" t="s">
        <v>1462</v>
      </c>
      <c r="G25" t="s">
        <v>1527</v>
      </c>
      <c r="H25" t="s">
        <v>1469</v>
      </c>
      <c r="I25" t="s">
        <v>1465</v>
      </c>
      <c r="J25" t="s">
        <v>1466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35">
      <c r="A26" t="s">
        <v>1458</v>
      </c>
      <c r="B26" s="6">
        <v>45737.785011574073</v>
      </c>
      <c r="C26" t="s">
        <v>1523</v>
      </c>
      <c r="D26" t="s">
        <v>1460</v>
      </c>
      <c r="E26" t="s">
        <v>1461</v>
      </c>
      <c r="F26" t="s">
        <v>1472</v>
      </c>
      <c r="G26" t="s">
        <v>1524</v>
      </c>
      <c r="H26" t="s">
        <v>1464</v>
      </c>
      <c r="I26" t="s">
        <v>1465</v>
      </c>
      <c r="J26" t="s">
        <v>1466</v>
      </c>
      <c r="K26" t="s">
        <v>1525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35">
      <c r="A27" t="s">
        <v>1458</v>
      </c>
      <c r="B27" s="6">
        <v>45737.785879629628</v>
      </c>
      <c r="C27" t="s">
        <v>1522</v>
      </c>
      <c r="D27" t="s">
        <v>1460</v>
      </c>
      <c r="E27" t="s">
        <v>1461</v>
      </c>
      <c r="F27" t="s">
        <v>1462</v>
      </c>
      <c r="G27" t="s">
        <v>1499</v>
      </c>
      <c r="H27" t="s">
        <v>1469</v>
      </c>
      <c r="I27" t="s">
        <v>1465</v>
      </c>
      <c r="J27" t="s">
        <v>1466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35">
      <c r="A28" t="s">
        <v>1458</v>
      </c>
      <c r="B28" s="6">
        <v>45737.786296296297</v>
      </c>
      <c r="C28" t="s">
        <v>1520</v>
      </c>
      <c r="D28" t="s">
        <v>1460</v>
      </c>
      <c r="E28" t="s">
        <v>1461</v>
      </c>
      <c r="F28" t="s">
        <v>1462</v>
      </c>
      <c r="G28" t="s">
        <v>1521</v>
      </c>
      <c r="H28" t="s">
        <v>1469</v>
      </c>
      <c r="I28" t="s">
        <v>1465</v>
      </c>
      <c r="J28" t="s">
        <v>1466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35">
      <c r="A29" t="s">
        <v>1458</v>
      </c>
      <c r="B29" s="6">
        <v>45737.786886574075</v>
      </c>
      <c r="C29" t="s">
        <v>1518</v>
      </c>
      <c r="D29" t="s">
        <v>1460</v>
      </c>
      <c r="E29" t="s">
        <v>1461</v>
      </c>
      <c r="F29" t="s">
        <v>1472</v>
      </c>
      <c r="G29" t="s">
        <v>1519</v>
      </c>
      <c r="H29" t="s">
        <v>1469</v>
      </c>
      <c r="I29" t="s">
        <v>1465</v>
      </c>
      <c r="J29" t="s">
        <v>1470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35">
      <c r="A30" t="s">
        <v>1458</v>
      </c>
      <c r="B30" s="6">
        <v>45737.787395833337</v>
      </c>
      <c r="C30" t="s">
        <v>1516</v>
      </c>
      <c r="D30" t="s">
        <v>1460</v>
      </c>
      <c r="E30" t="s">
        <v>1461</v>
      </c>
      <c r="F30" t="s">
        <v>1472</v>
      </c>
      <c r="G30" t="s">
        <v>1517</v>
      </c>
      <c r="H30" t="s">
        <v>1469</v>
      </c>
      <c r="I30" t="s">
        <v>1465</v>
      </c>
      <c r="J30" t="s">
        <v>1466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35">
      <c r="A31" t="s">
        <v>1458</v>
      </c>
      <c r="B31" s="6">
        <v>45737.787974537037</v>
      </c>
      <c r="C31" t="s">
        <v>1515</v>
      </c>
      <c r="D31" t="s">
        <v>1460</v>
      </c>
      <c r="E31" t="s">
        <v>1461</v>
      </c>
      <c r="F31" t="s">
        <v>1462</v>
      </c>
      <c r="G31" t="s">
        <v>1497</v>
      </c>
      <c r="H31" t="s">
        <v>1469</v>
      </c>
      <c r="I31" t="s">
        <v>1465</v>
      </c>
      <c r="J31" t="s">
        <v>1466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35">
      <c r="A32" t="s">
        <v>1458</v>
      </c>
      <c r="B32" s="6">
        <v>45737.7887962963</v>
      </c>
      <c r="C32" t="s">
        <v>1514</v>
      </c>
      <c r="D32" t="s">
        <v>1460</v>
      </c>
      <c r="E32" t="s">
        <v>1461</v>
      </c>
      <c r="F32" t="s">
        <v>1462</v>
      </c>
      <c r="G32" t="s">
        <v>1489</v>
      </c>
      <c r="H32" t="s">
        <v>1469</v>
      </c>
      <c r="I32" t="s">
        <v>1465</v>
      </c>
      <c r="J32" t="s">
        <v>1466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35">
      <c r="A33" t="s">
        <v>1458</v>
      </c>
      <c r="B33" s="6">
        <v>45737.789930555555</v>
      </c>
      <c r="C33" t="s">
        <v>1512</v>
      </c>
      <c r="D33" t="s">
        <v>1460</v>
      </c>
      <c r="E33" t="s">
        <v>1461</v>
      </c>
      <c r="F33" t="s">
        <v>1462</v>
      </c>
      <c r="G33" t="s">
        <v>1513</v>
      </c>
      <c r="H33" t="s">
        <v>1469</v>
      </c>
      <c r="I33" t="s">
        <v>1465</v>
      </c>
      <c r="J33" t="s">
        <v>1466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35">
      <c r="A34" t="s">
        <v>1458</v>
      </c>
      <c r="B34" s="6">
        <v>45737.791388888887</v>
      </c>
      <c r="C34" t="s">
        <v>1510</v>
      </c>
      <c r="D34" t="s">
        <v>1460</v>
      </c>
      <c r="E34" t="s">
        <v>1461</v>
      </c>
      <c r="F34" t="s">
        <v>1472</v>
      </c>
      <c r="G34" t="s">
        <v>1511</v>
      </c>
      <c r="H34" t="s">
        <v>1469</v>
      </c>
      <c r="I34" t="s">
        <v>1465</v>
      </c>
      <c r="J34" t="s">
        <v>1466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35">
      <c r="A35" t="s">
        <v>1458</v>
      </c>
      <c r="B35" s="6">
        <v>45737.792592592596</v>
      </c>
      <c r="C35" t="s">
        <v>1508</v>
      </c>
      <c r="D35" t="s">
        <v>1460</v>
      </c>
      <c r="E35" t="s">
        <v>1461</v>
      </c>
      <c r="F35" t="s">
        <v>1472</v>
      </c>
      <c r="G35" t="s">
        <v>1509</v>
      </c>
      <c r="H35" t="s">
        <v>1469</v>
      </c>
      <c r="I35" t="s">
        <v>1465</v>
      </c>
      <c r="J35" t="s">
        <v>1466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35">
      <c r="A36" t="s">
        <v>1458</v>
      </c>
      <c r="B36" s="6">
        <v>45737.793078703704</v>
      </c>
      <c r="C36" t="s">
        <v>1506</v>
      </c>
      <c r="D36" t="s">
        <v>1460</v>
      </c>
      <c r="E36" t="s">
        <v>1461</v>
      </c>
      <c r="F36" t="s">
        <v>1462</v>
      </c>
      <c r="G36" t="s">
        <v>1507</v>
      </c>
      <c r="H36" t="s">
        <v>1469</v>
      </c>
      <c r="I36" t="s">
        <v>1465</v>
      </c>
      <c r="J36" t="s">
        <v>1466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35">
      <c r="A37" t="s">
        <v>1458</v>
      </c>
      <c r="B37" s="6">
        <v>45737.794918981483</v>
      </c>
      <c r="C37" t="s">
        <v>1504</v>
      </c>
      <c r="D37" t="s">
        <v>1460</v>
      </c>
      <c r="E37" t="s">
        <v>1461</v>
      </c>
      <c r="F37" t="s">
        <v>1462</v>
      </c>
      <c r="G37" t="s">
        <v>1505</v>
      </c>
      <c r="H37" t="s">
        <v>1469</v>
      </c>
      <c r="I37" t="s">
        <v>1465</v>
      </c>
      <c r="J37" t="s">
        <v>1466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35">
      <c r="A38" t="s">
        <v>1458</v>
      </c>
      <c r="B38" s="6">
        <v>45737.795254629629</v>
      </c>
      <c r="C38" t="s">
        <v>1502</v>
      </c>
      <c r="D38" t="s">
        <v>1460</v>
      </c>
      <c r="E38" t="s">
        <v>1461</v>
      </c>
      <c r="F38" t="s">
        <v>1472</v>
      </c>
      <c r="G38" t="s">
        <v>1503</v>
      </c>
      <c r="H38" t="s">
        <v>1469</v>
      </c>
      <c r="I38" t="s">
        <v>1465</v>
      </c>
      <c r="J38" t="s">
        <v>1466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35">
      <c r="A39" t="s">
        <v>1458</v>
      </c>
      <c r="B39" s="6">
        <v>45737.798576388886</v>
      </c>
      <c r="C39" t="s">
        <v>1500</v>
      </c>
      <c r="D39" t="s">
        <v>1460</v>
      </c>
      <c r="E39" t="s">
        <v>1461</v>
      </c>
      <c r="F39" t="s">
        <v>1462</v>
      </c>
      <c r="G39" t="s">
        <v>1501</v>
      </c>
      <c r="H39" t="s">
        <v>1469</v>
      </c>
      <c r="I39" t="s">
        <v>1465</v>
      </c>
      <c r="J39" t="s">
        <v>1466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35">
      <c r="A40" t="s">
        <v>1458</v>
      </c>
      <c r="B40" s="6">
        <v>45737.799629629626</v>
      </c>
      <c r="C40" t="s">
        <v>1498</v>
      </c>
      <c r="D40" t="s">
        <v>1460</v>
      </c>
      <c r="E40" t="s">
        <v>1461</v>
      </c>
      <c r="F40" t="s">
        <v>1462</v>
      </c>
      <c r="G40" t="s">
        <v>1499</v>
      </c>
      <c r="H40" t="s">
        <v>1469</v>
      </c>
      <c r="I40" t="s">
        <v>1465</v>
      </c>
      <c r="J40" t="s">
        <v>1466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35">
      <c r="A41" t="s">
        <v>1458</v>
      </c>
      <c r="B41" s="6">
        <v>45737.801550925928</v>
      </c>
      <c r="C41" t="s">
        <v>1496</v>
      </c>
      <c r="D41" t="s">
        <v>1460</v>
      </c>
      <c r="E41" t="s">
        <v>1461</v>
      </c>
      <c r="F41" t="s">
        <v>1462</v>
      </c>
      <c r="G41" t="s">
        <v>1497</v>
      </c>
      <c r="H41" t="s">
        <v>1469</v>
      </c>
      <c r="I41" t="s">
        <v>1465</v>
      </c>
      <c r="J41" t="s">
        <v>1466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35">
      <c r="A42" t="s">
        <v>1458</v>
      </c>
      <c r="B42" s="6">
        <v>45737.806377314817</v>
      </c>
      <c r="C42" t="s">
        <v>1494</v>
      </c>
      <c r="D42" t="s">
        <v>1460</v>
      </c>
      <c r="E42" t="s">
        <v>1461</v>
      </c>
      <c r="F42" t="s">
        <v>1462</v>
      </c>
      <c r="G42" t="s">
        <v>1495</v>
      </c>
      <c r="H42" t="s">
        <v>1469</v>
      </c>
      <c r="I42" t="s">
        <v>1465</v>
      </c>
      <c r="J42" t="s">
        <v>1466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35">
      <c r="A43" t="s">
        <v>1458</v>
      </c>
      <c r="B43" s="6">
        <v>45737.808958333335</v>
      </c>
      <c r="C43" t="s">
        <v>1492</v>
      </c>
      <c r="D43" t="s">
        <v>1460</v>
      </c>
      <c r="E43" t="s">
        <v>1461</v>
      </c>
      <c r="F43" t="s">
        <v>1462</v>
      </c>
      <c r="G43" t="s">
        <v>1493</v>
      </c>
      <c r="H43" t="s">
        <v>1469</v>
      </c>
      <c r="I43" t="s">
        <v>1465</v>
      </c>
      <c r="J43" t="s">
        <v>1466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35">
      <c r="A44" t="s">
        <v>1458</v>
      </c>
      <c r="B44" s="6">
        <v>45737.814467592594</v>
      </c>
      <c r="C44" t="s">
        <v>1490</v>
      </c>
      <c r="D44" t="s">
        <v>1460</v>
      </c>
      <c r="E44" t="s">
        <v>1461</v>
      </c>
      <c r="F44" t="s">
        <v>1462</v>
      </c>
      <c r="G44" t="s">
        <v>1491</v>
      </c>
      <c r="H44" t="s">
        <v>1469</v>
      </c>
      <c r="I44" t="s">
        <v>1465</v>
      </c>
      <c r="J44" t="s">
        <v>1466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35">
      <c r="A45" t="s">
        <v>1458</v>
      </c>
      <c r="B45" s="6">
        <v>45737.815243055556</v>
      </c>
      <c r="C45" t="s">
        <v>1488</v>
      </c>
      <c r="D45" t="s">
        <v>1460</v>
      </c>
      <c r="E45" t="s">
        <v>1461</v>
      </c>
      <c r="F45" t="s">
        <v>1462</v>
      </c>
      <c r="G45" t="s">
        <v>1489</v>
      </c>
      <c r="H45" t="s">
        <v>1469</v>
      </c>
      <c r="I45" t="s">
        <v>1465</v>
      </c>
      <c r="J45" t="s">
        <v>1466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35">
      <c r="A46" t="s">
        <v>1458</v>
      </c>
      <c r="B46" s="6">
        <v>45737.82172453704</v>
      </c>
      <c r="C46" t="s">
        <v>1486</v>
      </c>
      <c r="D46" t="s">
        <v>1460</v>
      </c>
      <c r="E46" t="s">
        <v>1461</v>
      </c>
      <c r="F46" t="s">
        <v>1462</v>
      </c>
      <c r="G46" t="s">
        <v>1487</v>
      </c>
      <c r="H46" t="s">
        <v>1469</v>
      </c>
      <c r="I46" t="s">
        <v>1465</v>
      </c>
      <c r="J46" t="s">
        <v>1470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35">
      <c r="A47" t="s">
        <v>1458</v>
      </c>
      <c r="B47" s="6">
        <v>45737.822187500002</v>
      </c>
      <c r="C47" t="s">
        <v>1484</v>
      </c>
      <c r="D47" t="s">
        <v>1460</v>
      </c>
      <c r="E47" t="s">
        <v>1461</v>
      </c>
      <c r="F47" t="s">
        <v>1462</v>
      </c>
      <c r="G47" t="s">
        <v>1485</v>
      </c>
      <c r="H47" t="s">
        <v>1469</v>
      </c>
      <c r="I47" t="s">
        <v>1465</v>
      </c>
      <c r="J47" t="s">
        <v>1466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35">
      <c r="A48" t="s">
        <v>1458</v>
      </c>
      <c r="B48" s="6">
        <v>45737.822384259256</v>
      </c>
      <c r="C48" t="s">
        <v>1482</v>
      </c>
      <c r="D48" t="s">
        <v>1460</v>
      </c>
      <c r="E48" t="s">
        <v>1461</v>
      </c>
      <c r="F48" t="s">
        <v>1462</v>
      </c>
      <c r="G48" t="s">
        <v>1483</v>
      </c>
      <c r="H48" t="s">
        <v>1469</v>
      </c>
      <c r="I48" t="s">
        <v>1465</v>
      </c>
      <c r="J48" t="s">
        <v>1466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35">
      <c r="A49" t="s">
        <v>1458</v>
      </c>
      <c r="B49" s="6">
        <v>45737.823194444441</v>
      </c>
      <c r="C49" t="s">
        <v>1480</v>
      </c>
      <c r="D49" t="s">
        <v>1460</v>
      </c>
      <c r="E49" t="s">
        <v>1461</v>
      </c>
      <c r="F49" t="s">
        <v>1472</v>
      </c>
      <c r="G49" t="s">
        <v>1481</v>
      </c>
      <c r="H49" t="s">
        <v>1469</v>
      </c>
      <c r="I49" t="s">
        <v>1465</v>
      </c>
      <c r="J49" t="s">
        <v>1466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35">
      <c r="A50" t="s">
        <v>1458</v>
      </c>
      <c r="B50" s="6">
        <v>45738.489791666667</v>
      </c>
      <c r="C50" t="s">
        <v>1477</v>
      </c>
      <c r="D50" t="s">
        <v>1460</v>
      </c>
      <c r="E50" t="s">
        <v>1461</v>
      </c>
      <c r="F50" t="s">
        <v>1472</v>
      </c>
      <c r="G50" t="s">
        <v>1478</v>
      </c>
      <c r="H50" t="s">
        <v>1464</v>
      </c>
      <c r="I50" t="s">
        <v>1465</v>
      </c>
      <c r="J50" t="s">
        <v>1466</v>
      </c>
      <c r="K50" t="s">
        <v>1479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35">
      <c r="A51" t="s">
        <v>1458</v>
      </c>
      <c r="B51" s="6">
        <v>45738.524270833332</v>
      </c>
      <c r="C51" t="s">
        <v>1475</v>
      </c>
      <c r="D51" t="s">
        <v>1460</v>
      </c>
      <c r="E51" t="s">
        <v>1461</v>
      </c>
      <c r="F51" t="s">
        <v>1462</v>
      </c>
      <c r="G51" t="s">
        <v>1476</v>
      </c>
      <c r="H51" t="s">
        <v>1469</v>
      </c>
      <c r="I51" t="s">
        <v>1465</v>
      </c>
      <c r="J51" t="s">
        <v>1470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35">
      <c r="A52" t="s">
        <v>1458</v>
      </c>
      <c r="B52" s="6">
        <v>45738.677291666667</v>
      </c>
      <c r="C52" t="s">
        <v>1471</v>
      </c>
      <c r="D52" t="s">
        <v>1460</v>
      </c>
      <c r="E52" t="s">
        <v>1461</v>
      </c>
      <c r="F52" t="s">
        <v>1472</v>
      </c>
      <c r="G52" t="s">
        <v>1473</v>
      </c>
      <c r="H52" t="s">
        <v>1464</v>
      </c>
      <c r="I52" t="s">
        <v>1465</v>
      </c>
      <c r="J52" t="s">
        <v>1470</v>
      </c>
      <c r="K52" t="s">
        <v>1474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35">
      <c r="A53" t="s">
        <v>1458</v>
      </c>
      <c r="B53" s="6">
        <v>45739.580196759256</v>
      </c>
      <c r="C53" t="s">
        <v>1467</v>
      </c>
      <c r="D53" t="s">
        <v>1460</v>
      </c>
      <c r="E53" t="s">
        <v>1461</v>
      </c>
      <c r="F53" t="s">
        <v>1462</v>
      </c>
      <c r="G53" t="s">
        <v>1468</v>
      </c>
      <c r="H53" t="s">
        <v>1469</v>
      </c>
      <c r="I53" t="s">
        <v>1465</v>
      </c>
      <c r="J53" t="s">
        <v>1470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35">
      <c r="A54" t="s">
        <v>1458</v>
      </c>
      <c r="B54" s="6">
        <v>45740.609618055554</v>
      </c>
      <c r="C54" t="s">
        <v>1459</v>
      </c>
      <c r="D54" t="s">
        <v>1460</v>
      </c>
      <c r="E54" t="s">
        <v>1461</v>
      </c>
      <c r="F54" t="s">
        <v>1462</v>
      </c>
      <c r="G54" t="s">
        <v>1463</v>
      </c>
      <c r="H54" t="s">
        <v>1464</v>
      </c>
      <c r="I54" t="s">
        <v>1465</v>
      </c>
      <c r="J54" t="s">
        <v>1466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35">
      <c r="A55" t="s">
        <v>1458</v>
      </c>
      <c r="B55" s="6">
        <v>45745.621377314812</v>
      </c>
      <c r="C55" t="s">
        <v>1579</v>
      </c>
      <c r="D55" t="s">
        <v>1460</v>
      </c>
      <c r="E55" t="s">
        <v>1461</v>
      </c>
      <c r="F55" t="s">
        <v>1472</v>
      </c>
      <c r="G55" t="s">
        <v>1580</v>
      </c>
      <c r="H55" t="s">
        <v>1464</v>
      </c>
      <c r="I55" t="s">
        <v>1465</v>
      </c>
      <c r="J55" t="s">
        <v>1470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35">
      <c r="A56" t="s">
        <v>1458</v>
      </c>
      <c r="B56" s="6">
        <v>45745.616539351853</v>
      </c>
      <c r="C56" t="s">
        <v>1581</v>
      </c>
      <c r="D56" t="s">
        <v>1460</v>
      </c>
      <c r="E56" t="s">
        <v>1461</v>
      </c>
      <c r="F56" t="s">
        <v>1472</v>
      </c>
      <c r="G56" t="s">
        <v>1580</v>
      </c>
      <c r="H56" t="s">
        <v>1464</v>
      </c>
      <c r="I56" t="s">
        <v>1465</v>
      </c>
      <c r="J56" t="s">
        <v>1470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35">
      <c r="A57" t="s">
        <v>1458</v>
      </c>
      <c r="B57" s="6">
        <v>45750.551759259259</v>
      </c>
      <c r="C57" t="s">
        <v>1583</v>
      </c>
      <c r="D57" t="s">
        <v>1460</v>
      </c>
      <c r="E57" t="s">
        <v>1461</v>
      </c>
      <c r="F57" t="s">
        <v>1472</v>
      </c>
      <c r="G57" t="s">
        <v>1584</v>
      </c>
      <c r="H57" t="s">
        <v>1464</v>
      </c>
      <c r="I57" t="s">
        <v>1465</v>
      </c>
      <c r="J57" t="s">
        <v>1466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35">
      <c r="A58" t="s">
        <v>1458</v>
      </c>
      <c r="B58" s="6">
        <v>45751.681562500002</v>
      </c>
      <c r="C58" t="s">
        <v>1585</v>
      </c>
      <c r="D58" t="s">
        <v>1460</v>
      </c>
      <c r="E58" t="s">
        <v>1461</v>
      </c>
      <c r="F58" t="s">
        <v>1462</v>
      </c>
      <c r="G58" t="s">
        <v>1586</v>
      </c>
      <c r="H58" t="s">
        <v>1469</v>
      </c>
      <c r="I58" t="s">
        <v>1465</v>
      </c>
      <c r="J58" t="s">
        <v>1470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35">
      <c r="A59" t="s">
        <v>1458</v>
      </c>
      <c r="B59" s="6">
        <v>45752.486319444448</v>
      </c>
      <c r="C59" t="s">
        <v>1647</v>
      </c>
      <c r="D59" t="s">
        <v>1460</v>
      </c>
      <c r="E59" t="s">
        <v>1461</v>
      </c>
      <c r="F59" t="s">
        <v>1462</v>
      </c>
      <c r="G59" t="s">
        <v>1650</v>
      </c>
      <c r="H59" t="s">
        <v>1469</v>
      </c>
      <c r="I59" t="s">
        <v>1465</v>
      </c>
      <c r="J59" t="s">
        <v>1470</v>
      </c>
      <c r="K59" s="42" t="s">
        <v>1651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35">
      <c r="A60" t="s">
        <v>1458</v>
      </c>
      <c r="B60" s="6">
        <v>45752.559618055559</v>
      </c>
      <c r="C60" t="s">
        <v>1648</v>
      </c>
      <c r="D60" t="s">
        <v>1460</v>
      </c>
      <c r="E60" t="s">
        <v>1461</v>
      </c>
      <c r="F60" t="s">
        <v>1462</v>
      </c>
      <c r="G60" t="s">
        <v>1652</v>
      </c>
      <c r="H60" t="s">
        <v>1469</v>
      </c>
      <c r="I60" t="s">
        <v>1465</v>
      </c>
      <c r="J60" t="s">
        <v>1470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35">
      <c r="A61" t="s">
        <v>1458</v>
      </c>
      <c r="B61" s="6">
        <v>45752.713935185187</v>
      </c>
      <c r="C61" t="s">
        <v>1649</v>
      </c>
      <c r="D61" t="s">
        <v>1460</v>
      </c>
      <c r="E61" t="s">
        <v>1461</v>
      </c>
      <c r="F61" t="s">
        <v>1462</v>
      </c>
      <c r="G61" t="s">
        <v>1653</v>
      </c>
      <c r="H61" t="s">
        <v>1464</v>
      </c>
      <c r="I61" t="s">
        <v>1465</v>
      </c>
      <c r="J61" t="s">
        <v>1470</v>
      </c>
      <c r="K61" s="42" t="s">
        <v>1654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35">
      <c r="A62" t="s">
        <v>1458</v>
      </c>
      <c r="B62" s="6">
        <v>45810.785624999997</v>
      </c>
      <c r="C62" t="s">
        <v>1681</v>
      </c>
      <c r="D62" t="s">
        <v>1460</v>
      </c>
      <c r="E62" t="s">
        <v>1461</v>
      </c>
      <c r="F62" t="s">
        <v>1462</v>
      </c>
      <c r="G62" t="s">
        <v>1682</v>
      </c>
      <c r="H62" t="s">
        <v>1469</v>
      </c>
      <c r="I62" t="s">
        <v>1465</v>
      </c>
      <c r="J62" t="s">
        <v>1466</v>
      </c>
      <c r="K62">
        <v>2356</v>
      </c>
      <c r="M62">
        <v>5</v>
      </c>
      <c r="N62">
        <v>5</v>
      </c>
      <c r="O62">
        <v>0</v>
      </c>
      <c r="P62">
        <v>0</v>
      </c>
      <c r="Q62">
        <v>0.08</v>
      </c>
      <c r="R62">
        <v>4.92</v>
      </c>
      <c r="S62" s="37"/>
      <c r="T62" s="37"/>
    </row>
    <row r="63" spans="1:20" x14ac:dyDescent="0.35">
      <c r="A63" t="s">
        <v>1458</v>
      </c>
      <c r="B63" s="6">
        <v>45810.774664351855</v>
      </c>
      <c r="C63" t="s">
        <v>1683</v>
      </c>
      <c r="D63" t="s">
        <v>1460</v>
      </c>
      <c r="E63" t="s">
        <v>1461</v>
      </c>
      <c r="F63" t="s">
        <v>1472</v>
      </c>
      <c r="G63" t="s">
        <v>1684</v>
      </c>
      <c r="H63" t="s">
        <v>1469</v>
      </c>
      <c r="I63" t="s">
        <v>1465</v>
      </c>
      <c r="J63" t="s">
        <v>1466</v>
      </c>
      <c r="K63">
        <v>638061</v>
      </c>
      <c r="M63">
        <v>5</v>
      </c>
      <c r="N63">
        <v>5</v>
      </c>
      <c r="O63">
        <v>0</v>
      </c>
      <c r="P63">
        <v>0</v>
      </c>
      <c r="Q63">
        <v>0.08</v>
      </c>
      <c r="R63">
        <v>4.92</v>
      </c>
      <c r="S63" s="37"/>
      <c r="T63" s="37"/>
    </row>
    <row r="64" spans="1:20" x14ac:dyDescent="0.35">
      <c r="A64" t="s">
        <v>1458</v>
      </c>
      <c r="B64" s="6">
        <v>45810.770462962966</v>
      </c>
      <c r="C64" t="s">
        <v>1685</v>
      </c>
      <c r="D64" t="s">
        <v>1460</v>
      </c>
      <c r="E64" t="s">
        <v>1461</v>
      </c>
      <c r="F64" t="s">
        <v>1462</v>
      </c>
      <c r="G64" t="s">
        <v>1686</v>
      </c>
      <c r="H64" t="s">
        <v>1469</v>
      </c>
      <c r="I64" t="s">
        <v>1465</v>
      </c>
      <c r="J64" t="s">
        <v>1466</v>
      </c>
      <c r="K64">
        <v>12946</v>
      </c>
      <c r="M64">
        <v>5</v>
      </c>
      <c r="N64">
        <v>5</v>
      </c>
      <c r="O64">
        <v>0</v>
      </c>
      <c r="P64">
        <v>0</v>
      </c>
      <c r="Q64">
        <v>0.08</v>
      </c>
      <c r="R64">
        <v>4.92</v>
      </c>
      <c r="S64" s="37"/>
      <c r="T64" s="37"/>
    </row>
    <row r="65" spans="1:20" x14ac:dyDescent="0.35">
      <c r="A65" t="s">
        <v>1458</v>
      </c>
      <c r="B65" s="6">
        <v>45810.75677083333</v>
      </c>
      <c r="C65" t="s">
        <v>1687</v>
      </c>
      <c r="D65" t="s">
        <v>1460</v>
      </c>
      <c r="E65" t="s">
        <v>1461</v>
      </c>
      <c r="F65" t="s">
        <v>1462</v>
      </c>
      <c r="G65" t="s">
        <v>1688</v>
      </c>
      <c r="H65" t="s">
        <v>1469</v>
      </c>
      <c r="I65" t="s">
        <v>1465</v>
      </c>
      <c r="J65" t="s">
        <v>1466</v>
      </c>
      <c r="K65">
        <v>2267</v>
      </c>
      <c r="M65">
        <v>5</v>
      </c>
      <c r="N65">
        <v>5</v>
      </c>
      <c r="O65">
        <v>0</v>
      </c>
      <c r="P65">
        <v>0</v>
      </c>
      <c r="Q65">
        <v>0.08</v>
      </c>
      <c r="R65">
        <v>4.92</v>
      </c>
      <c r="S65" s="37"/>
      <c r="T65" s="37"/>
    </row>
    <row r="66" spans="1:20" x14ac:dyDescent="0.35">
      <c r="A66" t="s">
        <v>1458</v>
      </c>
      <c r="B66" s="6">
        <v>45810.756469907406</v>
      </c>
      <c r="C66" t="s">
        <v>1689</v>
      </c>
      <c r="D66" t="s">
        <v>1460</v>
      </c>
      <c r="E66" t="s">
        <v>1461</v>
      </c>
      <c r="F66" t="s">
        <v>1462</v>
      </c>
      <c r="G66" t="s">
        <v>1690</v>
      </c>
      <c r="H66" t="s">
        <v>1469</v>
      </c>
      <c r="I66" t="s">
        <v>1465</v>
      </c>
      <c r="J66" t="s">
        <v>1466</v>
      </c>
      <c r="K66">
        <v>66919</v>
      </c>
      <c r="M66">
        <v>5</v>
      </c>
      <c r="N66">
        <v>5</v>
      </c>
      <c r="O66">
        <v>0</v>
      </c>
      <c r="P66">
        <v>0</v>
      </c>
      <c r="Q66">
        <v>0.08</v>
      </c>
      <c r="R66">
        <v>4.92</v>
      </c>
      <c r="S66" s="37"/>
      <c r="T66" s="37"/>
    </row>
    <row r="67" spans="1:20" x14ac:dyDescent="0.35">
      <c r="A67" t="s">
        <v>1458</v>
      </c>
      <c r="B67" s="6">
        <v>45810.740648148145</v>
      </c>
      <c r="C67" t="s">
        <v>1691</v>
      </c>
      <c r="D67" t="s">
        <v>1460</v>
      </c>
      <c r="E67" t="s">
        <v>1461</v>
      </c>
      <c r="F67" t="s">
        <v>1472</v>
      </c>
      <c r="G67" t="s">
        <v>1692</v>
      </c>
      <c r="H67" t="s">
        <v>1469</v>
      </c>
      <c r="I67" t="s">
        <v>1465</v>
      </c>
      <c r="J67" t="s">
        <v>1466</v>
      </c>
      <c r="K67">
        <v>991491</v>
      </c>
      <c r="M67">
        <v>5</v>
      </c>
      <c r="N67">
        <v>5</v>
      </c>
      <c r="O67">
        <v>0</v>
      </c>
      <c r="P67">
        <v>0</v>
      </c>
      <c r="Q67">
        <v>0.08</v>
      </c>
      <c r="R67">
        <v>4.92</v>
      </c>
      <c r="S67" s="37"/>
      <c r="T67" s="37"/>
    </row>
    <row r="68" spans="1:20" x14ac:dyDescent="0.35">
      <c r="A68" t="s">
        <v>1458</v>
      </c>
      <c r="B68" s="6">
        <v>45810.736388888887</v>
      </c>
      <c r="C68" t="s">
        <v>1693</v>
      </c>
      <c r="D68" t="s">
        <v>1460</v>
      </c>
      <c r="E68" t="s">
        <v>1461</v>
      </c>
      <c r="F68" t="s">
        <v>1472</v>
      </c>
      <c r="G68" t="s">
        <v>1694</v>
      </c>
      <c r="H68" t="s">
        <v>1469</v>
      </c>
      <c r="I68" t="s">
        <v>1465</v>
      </c>
      <c r="J68" t="s">
        <v>1466</v>
      </c>
      <c r="K68">
        <v>610230</v>
      </c>
      <c r="M68">
        <v>5</v>
      </c>
      <c r="N68">
        <v>5</v>
      </c>
      <c r="O68">
        <v>0</v>
      </c>
      <c r="P68">
        <v>0</v>
      </c>
      <c r="Q68">
        <v>0.08</v>
      </c>
      <c r="R68">
        <v>4.92</v>
      </c>
      <c r="S68" s="37"/>
      <c r="T68" s="37"/>
    </row>
    <row r="69" spans="1:20" x14ac:dyDescent="0.35">
      <c r="A69" t="s">
        <v>1458</v>
      </c>
      <c r="B69" s="6">
        <v>45810.734791666669</v>
      </c>
      <c r="C69" t="s">
        <v>1695</v>
      </c>
      <c r="D69" t="s">
        <v>1460</v>
      </c>
      <c r="E69" t="s">
        <v>1461</v>
      </c>
      <c r="F69" t="s">
        <v>1462</v>
      </c>
      <c r="G69" t="s">
        <v>1696</v>
      </c>
      <c r="H69" t="s">
        <v>1469</v>
      </c>
      <c r="I69" t="s">
        <v>1465</v>
      </c>
      <c r="J69" t="s">
        <v>1466</v>
      </c>
      <c r="K69">
        <v>2610</v>
      </c>
      <c r="M69">
        <v>5</v>
      </c>
      <c r="N69">
        <v>5</v>
      </c>
      <c r="O69">
        <v>0</v>
      </c>
      <c r="P69">
        <v>0</v>
      </c>
      <c r="Q69">
        <v>0.08</v>
      </c>
      <c r="R69">
        <v>4.92</v>
      </c>
      <c r="S69" s="37"/>
      <c r="T69" s="37"/>
    </row>
    <row r="70" spans="1:20" x14ac:dyDescent="0.35">
      <c r="A70" t="s">
        <v>1458</v>
      </c>
      <c r="B70" s="6">
        <v>45810.734027777777</v>
      </c>
      <c r="C70" t="s">
        <v>1697</v>
      </c>
      <c r="D70" t="s">
        <v>1460</v>
      </c>
      <c r="E70" t="s">
        <v>1461</v>
      </c>
      <c r="F70" t="s">
        <v>1472</v>
      </c>
      <c r="G70" t="s">
        <v>1698</v>
      </c>
      <c r="H70" t="s">
        <v>1469</v>
      </c>
      <c r="I70" t="s">
        <v>1465</v>
      </c>
      <c r="J70" t="s">
        <v>1466</v>
      </c>
      <c r="K70" t="s">
        <v>1699</v>
      </c>
      <c r="M70">
        <v>5</v>
      </c>
      <c r="N70">
        <v>5</v>
      </c>
      <c r="O70">
        <v>0</v>
      </c>
      <c r="P70">
        <v>0</v>
      </c>
      <c r="Q70">
        <v>0.08</v>
      </c>
      <c r="R70">
        <v>4.92</v>
      </c>
      <c r="S70" s="37"/>
      <c r="T70" s="37"/>
    </row>
    <row r="71" spans="1:20" x14ac:dyDescent="0.35">
      <c r="A71" t="s">
        <v>1458</v>
      </c>
      <c r="B71" s="6">
        <v>45810.728333333333</v>
      </c>
      <c r="C71" t="s">
        <v>1700</v>
      </c>
      <c r="D71" t="s">
        <v>1460</v>
      </c>
      <c r="E71" t="s">
        <v>1461</v>
      </c>
      <c r="F71" t="s">
        <v>1462</v>
      </c>
      <c r="G71" t="s">
        <v>1701</v>
      </c>
      <c r="H71" t="s">
        <v>1469</v>
      </c>
      <c r="I71" t="s">
        <v>1465</v>
      </c>
      <c r="J71" t="s">
        <v>1466</v>
      </c>
      <c r="K71">
        <v>311787</v>
      </c>
      <c r="M71">
        <v>5</v>
      </c>
      <c r="N71">
        <v>5</v>
      </c>
      <c r="O71">
        <v>0</v>
      </c>
      <c r="P71">
        <v>0</v>
      </c>
      <c r="Q71">
        <v>0.08</v>
      </c>
      <c r="R71">
        <v>4.92</v>
      </c>
      <c r="S71" s="37"/>
      <c r="T71" s="37"/>
    </row>
    <row r="72" spans="1:20" x14ac:dyDescent="0.35">
      <c r="A72" t="s">
        <v>1458</v>
      </c>
      <c r="B72" s="6">
        <v>45810.724687499998</v>
      </c>
      <c r="C72" t="s">
        <v>1702</v>
      </c>
      <c r="D72" t="s">
        <v>1460</v>
      </c>
      <c r="E72" t="s">
        <v>1461</v>
      </c>
      <c r="F72" t="s">
        <v>1462</v>
      </c>
      <c r="G72" t="s">
        <v>1703</v>
      </c>
      <c r="H72" t="s">
        <v>1469</v>
      </c>
      <c r="I72" t="s">
        <v>1465</v>
      </c>
      <c r="J72" t="s">
        <v>1466</v>
      </c>
      <c r="K72">
        <v>492236</v>
      </c>
      <c r="M72">
        <v>5</v>
      </c>
      <c r="N72">
        <v>5</v>
      </c>
      <c r="O72">
        <v>0</v>
      </c>
      <c r="P72">
        <v>0</v>
      </c>
      <c r="Q72">
        <v>0.08</v>
      </c>
      <c r="R72">
        <v>4.92</v>
      </c>
      <c r="S72" s="37"/>
      <c r="T72" s="37"/>
    </row>
    <row r="73" spans="1:20" x14ac:dyDescent="0.35">
      <c r="A73" t="s">
        <v>1458</v>
      </c>
      <c r="B73" s="6">
        <v>45810.722280092596</v>
      </c>
      <c r="C73" t="s">
        <v>1704</v>
      </c>
      <c r="D73" t="s">
        <v>1460</v>
      </c>
      <c r="E73" t="s">
        <v>1461</v>
      </c>
      <c r="F73" t="s">
        <v>1472</v>
      </c>
      <c r="G73" t="s">
        <v>1705</v>
      </c>
      <c r="H73" t="s">
        <v>1469</v>
      </c>
      <c r="I73" t="s">
        <v>1465</v>
      </c>
      <c r="J73" t="s">
        <v>1466</v>
      </c>
      <c r="K73" t="s">
        <v>1706</v>
      </c>
      <c r="M73">
        <v>10</v>
      </c>
      <c r="N73">
        <v>10</v>
      </c>
      <c r="O73">
        <v>0</v>
      </c>
      <c r="P73">
        <v>0</v>
      </c>
      <c r="Q73">
        <v>0.17</v>
      </c>
      <c r="R73">
        <v>9.83</v>
      </c>
      <c r="S73" s="37"/>
      <c r="T73" s="37"/>
    </row>
    <row r="74" spans="1:20" x14ac:dyDescent="0.35">
      <c r="A74" t="s">
        <v>1458</v>
      </c>
      <c r="B74" s="6">
        <v>45810.713831018518</v>
      </c>
      <c r="C74" t="s">
        <v>1707</v>
      </c>
      <c r="D74" t="s">
        <v>1460</v>
      </c>
      <c r="E74" t="s">
        <v>1461</v>
      </c>
      <c r="F74" t="s">
        <v>1462</v>
      </c>
      <c r="G74" t="s">
        <v>1708</v>
      </c>
      <c r="H74" t="s">
        <v>1469</v>
      </c>
      <c r="I74" t="s">
        <v>1465</v>
      </c>
      <c r="J74" t="s">
        <v>1466</v>
      </c>
      <c r="K74" t="s">
        <v>1709</v>
      </c>
      <c r="M74">
        <v>5</v>
      </c>
      <c r="N74">
        <v>5</v>
      </c>
      <c r="O74">
        <v>0</v>
      </c>
      <c r="P74">
        <v>0</v>
      </c>
      <c r="Q74">
        <v>0.08</v>
      </c>
      <c r="R74">
        <v>4.92</v>
      </c>
      <c r="S74" s="37"/>
      <c r="T74" s="37"/>
    </row>
    <row r="75" spans="1:20" x14ac:dyDescent="0.35">
      <c r="A75" t="s">
        <v>1458</v>
      </c>
      <c r="B75" s="6">
        <v>45810.707094907404</v>
      </c>
      <c r="C75" t="s">
        <v>1710</v>
      </c>
      <c r="D75" t="s">
        <v>1460</v>
      </c>
      <c r="E75" t="s">
        <v>1461</v>
      </c>
      <c r="F75" t="s">
        <v>1472</v>
      </c>
      <c r="G75" t="s">
        <v>1711</v>
      </c>
      <c r="H75" t="s">
        <v>1469</v>
      </c>
      <c r="I75" t="s">
        <v>1465</v>
      </c>
      <c r="J75" t="s">
        <v>1466</v>
      </c>
      <c r="K75">
        <v>629023</v>
      </c>
      <c r="M75">
        <v>5</v>
      </c>
      <c r="N75">
        <v>5</v>
      </c>
      <c r="O75">
        <v>0</v>
      </c>
      <c r="P75">
        <v>0</v>
      </c>
      <c r="Q75">
        <v>0.08</v>
      </c>
      <c r="R75">
        <v>4.92</v>
      </c>
      <c r="S75" s="37"/>
      <c r="T75" s="37"/>
    </row>
    <row r="76" spans="1:20" x14ac:dyDescent="0.35">
      <c r="A76" t="s">
        <v>1458</v>
      </c>
      <c r="B76" s="6">
        <v>45810.706817129627</v>
      </c>
      <c r="C76" t="s">
        <v>1712</v>
      </c>
      <c r="D76" t="s">
        <v>1460</v>
      </c>
      <c r="E76" t="s">
        <v>1461</v>
      </c>
      <c r="F76" t="s">
        <v>1462</v>
      </c>
      <c r="G76" t="s">
        <v>1713</v>
      </c>
      <c r="H76" t="s">
        <v>1469</v>
      </c>
      <c r="I76" t="s">
        <v>1465</v>
      </c>
      <c r="J76" t="s">
        <v>1466</v>
      </c>
      <c r="K76">
        <v>240110</v>
      </c>
      <c r="M76">
        <v>5</v>
      </c>
      <c r="N76">
        <v>5</v>
      </c>
      <c r="O76">
        <v>0</v>
      </c>
      <c r="P76">
        <v>0</v>
      </c>
      <c r="Q76">
        <v>0.08</v>
      </c>
      <c r="R76">
        <v>4.92</v>
      </c>
      <c r="S76" s="37"/>
      <c r="T76" s="37"/>
    </row>
    <row r="77" spans="1:20" x14ac:dyDescent="0.35">
      <c r="A77" t="s">
        <v>1458</v>
      </c>
      <c r="B77" s="6">
        <v>45810.706620370373</v>
      </c>
      <c r="C77" t="s">
        <v>1714</v>
      </c>
      <c r="D77" t="s">
        <v>1460</v>
      </c>
      <c r="E77" t="s">
        <v>1461</v>
      </c>
      <c r="F77" t="s">
        <v>1472</v>
      </c>
      <c r="G77" t="s">
        <v>1715</v>
      </c>
      <c r="H77" t="s">
        <v>1469</v>
      </c>
      <c r="I77" t="s">
        <v>1465</v>
      </c>
      <c r="J77" t="s">
        <v>1466</v>
      </c>
      <c r="K77">
        <v>602305</v>
      </c>
      <c r="M77">
        <v>5</v>
      </c>
      <c r="N77">
        <v>5</v>
      </c>
      <c r="O77">
        <v>0</v>
      </c>
      <c r="P77">
        <v>0</v>
      </c>
      <c r="Q77">
        <v>0.08</v>
      </c>
      <c r="R77">
        <v>4.92</v>
      </c>
      <c r="S77" s="37"/>
      <c r="T77" s="37"/>
    </row>
    <row r="78" spans="1:20" x14ac:dyDescent="0.35">
      <c r="A78" t="s">
        <v>1458</v>
      </c>
      <c r="B78" s="6">
        <v>45810.68891203704</v>
      </c>
      <c r="C78" t="s">
        <v>1716</v>
      </c>
      <c r="D78" t="s">
        <v>1460</v>
      </c>
      <c r="E78" t="s">
        <v>1461</v>
      </c>
      <c r="F78" t="s">
        <v>1462</v>
      </c>
      <c r="G78" t="s">
        <v>1717</v>
      </c>
      <c r="H78" t="s">
        <v>1469</v>
      </c>
      <c r="I78" t="s">
        <v>1465</v>
      </c>
      <c r="J78" t="s">
        <v>1466</v>
      </c>
      <c r="K78">
        <v>179532</v>
      </c>
      <c r="M78">
        <v>5</v>
      </c>
      <c r="N78">
        <v>5</v>
      </c>
      <c r="O78">
        <v>0</v>
      </c>
      <c r="P78">
        <v>0</v>
      </c>
      <c r="Q78">
        <v>0.08</v>
      </c>
      <c r="R78">
        <v>4.92</v>
      </c>
      <c r="S78" s="37"/>
      <c r="T78" s="37"/>
    </row>
    <row r="79" spans="1:20" x14ac:dyDescent="0.35">
      <c r="A79" t="s">
        <v>1458</v>
      </c>
      <c r="B79" s="6">
        <v>45810.685231481482</v>
      </c>
      <c r="C79" t="s">
        <v>1718</v>
      </c>
      <c r="D79" t="s">
        <v>1460</v>
      </c>
      <c r="E79" t="s">
        <v>1461</v>
      </c>
      <c r="F79" t="s">
        <v>1472</v>
      </c>
      <c r="G79" t="s">
        <v>1719</v>
      </c>
      <c r="H79" t="s">
        <v>1469</v>
      </c>
      <c r="I79" t="s">
        <v>1465</v>
      </c>
      <c r="J79" t="s">
        <v>1466</v>
      </c>
      <c r="K79">
        <v>957268</v>
      </c>
      <c r="M79">
        <v>15</v>
      </c>
      <c r="N79">
        <v>15</v>
      </c>
      <c r="O79">
        <v>0</v>
      </c>
      <c r="P79">
        <v>0</v>
      </c>
      <c r="Q79">
        <v>0.25</v>
      </c>
      <c r="R79">
        <v>14.75</v>
      </c>
      <c r="S79" s="37"/>
      <c r="T79" s="37"/>
    </row>
    <row r="80" spans="1:20" x14ac:dyDescent="0.35">
      <c r="A80" t="s">
        <v>1458</v>
      </c>
      <c r="B80" s="6">
        <v>45810.684247685182</v>
      </c>
      <c r="C80" t="s">
        <v>1720</v>
      </c>
      <c r="D80" t="s">
        <v>1460</v>
      </c>
      <c r="E80" t="s">
        <v>1461</v>
      </c>
      <c r="F80" t="s">
        <v>1462</v>
      </c>
      <c r="G80" t="s">
        <v>1721</v>
      </c>
      <c r="H80" t="s">
        <v>1469</v>
      </c>
      <c r="I80" t="s">
        <v>1465</v>
      </c>
      <c r="J80" t="s">
        <v>1466</v>
      </c>
      <c r="K80">
        <v>308135</v>
      </c>
      <c r="M80">
        <v>5</v>
      </c>
      <c r="N80">
        <v>5</v>
      </c>
      <c r="O80">
        <v>0</v>
      </c>
      <c r="P80">
        <v>0</v>
      </c>
      <c r="Q80">
        <v>0.08</v>
      </c>
      <c r="R80">
        <v>4.92</v>
      </c>
      <c r="S80" s="37"/>
      <c r="T80" s="37"/>
    </row>
    <row r="81" spans="1:20" x14ac:dyDescent="0.35">
      <c r="A81" t="s">
        <v>1458</v>
      </c>
      <c r="B81" s="6">
        <v>45810.679351851853</v>
      </c>
      <c r="C81" t="s">
        <v>1722</v>
      </c>
      <c r="D81" t="s">
        <v>1460</v>
      </c>
      <c r="E81" t="s">
        <v>1461</v>
      </c>
      <c r="F81" t="s">
        <v>1472</v>
      </c>
      <c r="G81" t="s">
        <v>1723</v>
      </c>
      <c r="H81" t="s">
        <v>1469</v>
      </c>
      <c r="I81" t="s">
        <v>1465</v>
      </c>
      <c r="J81" t="s">
        <v>1466</v>
      </c>
      <c r="K81">
        <v>924774</v>
      </c>
      <c r="M81">
        <v>5</v>
      </c>
      <c r="N81">
        <v>5</v>
      </c>
      <c r="O81">
        <v>0</v>
      </c>
      <c r="P81">
        <v>0</v>
      </c>
      <c r="Q81">
        <v>0.08</v>
      </c>
      <c r="R81">
        <v>4.92</v>
      </c>
      <c r="S81" s="37"/>
      <c r="T81" s="37"/>
    </row>
    <row r="82" spans="1:20" x14ac:dyDescent="0.35">
      <c r="A82" t="s">
        <v>1458</v>
      </c>
      <c r="B82" s="6">
        <v>45810.634456018517</v>
      </c>
      <c r="C82" t="s">
        <v>1724</v>
      </c>
      <c r="D82" t="s">
        <v>1460</v>
      </c>
      <c r="E82" t="s">
        <v>1461</v>
      </c>
      <c r="F82" t="s">
        <v>1472</v>
      </c>
      <c r="G82" t="s">
        <v>1725</v>
      </c>
      <c r="H82" t="s">
        <v>1469</v>
      </c>
      <c r="I82" t="s">
        <v>1465</v>
      </c>
      <c r="J82" t="s">
        <v>1466</v>
      </c>
      <c r="K82">
        <v>580537</v>
      </c>
      <c r="M82">
        <v>5</v>
      </c>
      <c r="N82">
        <v>5</v>
      </c>
      <c r="O82">
        <v>0</v>
      </c>
      <c r="P82">
        <v>0</v>
      </c>
      <c r="Q82">
        <v>0.08</v>
      </c>
      <c r="R82">
        <v>4.92</v>
      </c>
      <c r="S82" s="37"/>
      <c r="T82" s="37"/>
    </row>
    <row r="83" spans="1:20" x14ac:dyDescent="0.35">
      <c r="A83" t="s">
        <v>1458</v>
      </c>
      <c r="B83" s="6">
        <v>45810.627233796295</v>
      </c>
      <c r="C83" t="s">
        <v>1726</v>
      </c>
      <c r="D83" t="s">
        <v>1460</v>
      </c>
      <c r="E83" t="s">
        <v>1461</v>
      </c>
      <c r="F83" t="s">
        <v>1462</v>
      </c>
      <c r="G83" t="s">
        <v>1727</v>
      </c>
      <c r="H83" t="s">
        <v>1469</v>
      </c>
      <c r="I83" t="s">
        <v>1465</v>
      </c>
      <c r="J83" t="s">
        <v>1466</v>
      </c>
      <c r="K83">
        <v>53313</v>
      </c>
      <c r="M83">
        <v>5</v>
      </c>
      <c r="N83">
        <v>5</v>
      </c>
      <c r="O83">
        <v>0</v>
      </c>
      <c r="P83">
        <v>0</v>
      </c>
      <c r="Q83">
        <v>0.08</v>
      </c>
      <c r="R83">
        <v>4.92</v>
      </c>
      <c r="S83" s="37"/>
      <c r="T83" s="37"/>
    </row>
    <row r="84" spans="1:20" x14ac:dyDescent="0.35">
      <c r="A84" t="s">
        <v>1458</v>
      </c>
      <c r="B84" s="6">
        <v>45810.62709490741</v>
      </c>
      <c r="C84" t="s">
        <v>1728</v>
      </c>
      <c r="D84" t="s">
        <v>1460</v>
      </c>
      <c r="E84" t="s">
        <v>1461</v>
      </c>
      <c r="F84" t="s">
        <v>1462</v>
      </c>
      <c r="G84" t="s">
        <v>1727</v>
      </c>
      <c r="H84" t="s">
        <v>1469</v>
      </c>
      <c r="I84" t="s">
        <v>1465</v>
      </c>
      <c r="J84" t="s">
        <v>1466</v>
      </c>
      <c r="K84">
        <v>29301</v>
      </c>
      <c r="M84">
        <v>5</v>
      </c>
      <c r="N84">
        <v>5</v>
      </c>
      <c r="O84">
        <v>0</v>
      </c>
      <c r="P84">
        <v>0</v>
      </c>
      <c r="Q84">
        <v>0.08</v>
      </c>
      <c r="R84">
        <v>4.92</v>
      </c>
      <c r="S84" s="37"/>
      <c r="T84" s="37"/>
    </row>
    <row r="85" spans="1:20" x14ac:dyDescent="0.35">
      <c r="A85" t="s">
        <v>1458</v>
      </c>
      <c r="B85" s="6">
        <v>45810.607291666667</v>
      </c>
      <c r="C85" t="s">
        <v>1729</v>
      </c>
      <c r="D85" t="s">
        <v>1460</v>
      </c>
      <c r="E85" t="s">
        <v>1461</v>
      </c>
      <c r="F85" t="s">
        <v>1462</v>
      </c>
      <c r="G85" t="s">
        <v>1730</v>
      </c>
      <c r="H85" t="s">
        <v>1469</v>
      </c>
      <c r="I85" t="s">
        <v>1465</v>
      </c>
      <c r="J85" t="s">
        <v>1466</v>
      </c>
      <c r="K85">
        <v>2176</v>
      </c>
      <c r="M85">
        <v>5</v>
      </c>
      <c r="N85">
        <v>5</v>
      </c>
      <c r="O85">
        <v>0</v>
      </c>
      <c r="P85">
        <v>0</v>
      </c>
      <c r="Q85">
        <v>0.08</v>
      </c>
      <c r="R85">
        <v>4.92</v>
      </c>
      <c r="S85" s="37"/>
      <c r="T85" s="37"/>
    </row>
    <row r="86" spans="1:20" x14ac:dyDescent="0.35">
      <c r="A86" t="s">
        <v>1458</v>
      </c>
      <c r="B86" s="6">
        <v>45810.603645833333</v>
      </c>
      <c r="C86" t="s">
        <v>1731</v>
      </c>
      <c r="D86" t="s">
        <v>1460</v>
      </c>
      <c r="E86" t="s">
        <v>1461</v>
      </c>
      <c r="F86" t="s">
        <v>1462</v>
      </c>
      <c r="G86" t="s">
        <v>1485</v>
      </c>
      <c r="H86" t="s">
        <v>1469</v>
      </c>
      <c r="I86" t="s">
        <v>1465</v>
      </c>
      <c r="J86" t="s">
        <v>1466</v>
      </c>
      <c r="K86">
        <v>2962</v>
      </c>
      <c r="M86">
        <v>5</v>
      </c>
      <c r="N86">
        <v>5</v>
      </c>
      <c r="O86">
        <v>0</v>
      </c>
      <c r="P86">
        <v>0</v>
      </c>
      <c r="Q86">
        <v>0.08</v>
      </c>
      <c r="R86">
        <v>4.92</v>
      </c>
      <c r="S86" s="37"/>
      <c r="T86" s="37"/>
    </row>
    <row r="87" spans="1:20" x14ac:dyDescent="0.35">
      <c r="A87" t="s">
        <v>1458</v>
      </c>
      <c r="B87" s="6">
        <v>45810.592997685184</v>
      </c>
      <c r="C87" t="s">
        <v>1732</v>
      </c>
      <c r="D87" t="s">
        <v>1460</v>
      </c>
      <c r="E87" t="s">
        <v>1461</v>
      </c>
      <c r="F87" t="s">
        <v>1472</v>
      </c>
      <c r="G87" t="s">
        <v>1733</v>
      </c>
      <c r="H87" t="s">
        <v>1464</v>
      </c>
      <c r="I87" t="s">
        <v>1465</v>
      </c>
      <c r="J87" t="s">
        <v>1466</v>
      </c>
      <c r="K87">
        <v>6679</v>
      </c>
      <c r="M87">
        <v>5</v>
      </c>
      <c r="N87">
        <v>5</v>
      </c>
      <c r="O87">
        <v>0</v>
      </c>
      <c r="P87">
        <v>0</v>
      </c>
      <c r="Q87">
        <v>0.08</v>
      </c>
      <c r="R87">
        <v>4.92</v>
      </c>
      <c r="S87" s="37"/>
      <c r="T87" s="37"/>
    </row>
    <row r="88" spans="1:20" x14ac:dyDescent="0.35">
      <c r="A88" t="s">
        <v>1458</v>
      </c>
      <c r="B88" s="6">
        <v>45810.588599537034</v>
      </c>
      <c r="C88" t="s">
        <v>1734</v>
      </c>
      <c r="D88" t="s">
        <v>1460</v>
      </c>
      <c r="E88" t="s">
        <v>1461</v>
      </c>
      <c r="F88" t="s">
        <v>1462</v>
      </c>
      <c r="G88" t="s">
        <v>1735</v>
      </c>
      <c r="H88" t="s">
        <v>1469</v>
      </c>
      <c r="I88" t="s">
        <v>1465</v>
      </c>
      <c r="J88" t="s">
        <v>1466</v>
      </c>
      <c r="K88">
        <v>1185</v>
      </c>
      <c r="M88">
        <v>5</v>
      </c>
      <c r="N88">
        <v>5</v>
      </c>
      <c r="O88">
        <v>0</v>
      </c>
      <c r="P88">
        <v>0</v>
      </c>
      <c r="Q88">
        <v>0.08</v>
      </c>
      <c r="R88">
        <v>4.92</v>
      </c>
      <c r="S88" s="37"/>
      <c r="T88" s="37"/>
    </row>
    <row r="89" spans="1:20" x14ac:dyDescent="0.35">
      <c r="A89" t="s">
        <v>1458</v>
      </c>
      <c r="B89" s="6">
        <v>45810.586898148147</v>
      </c>
      <c r="C89" t="s">
        <v>1736</v>
      </c>
      <c r="D89" t="s">
        <v>1460</v>
      </c>
      <c r="E89" t="s">
        <v>1461</v>
      </c>
      <c r="F89" t="s">
        <v>1462</v>
      </c>
      <c r="G89" t="s">
        <v>1737</v>
      </c>
      <c r="H89" t="s">
        <v>1469</v>
      </c>
      <c r="I89" t="s">
        <v>1465</v>
      </c>
      <c r="J89" t="s">
        <v>1466</v>
      </c>
      <c r="K89">
        <v>859519</v>
      </c>
      <c r="M89">
        <v>5</v>
      </c>
      <c r="N89">
        <v>5</v>
      </c>
      <c r="O89">
        <v>0</v>
      </c>
      <c r="P89">
        <v>0</v>
      </c>
      <c r="Q89">
        <v>0.08</v>
      </c>
      <c r="R89">
        <v>4.92</v>
      </c>
      <c r="S89" s="37"/>
      <c r="T89" s="37"/>
    </row>
    <row r="90" spans="1:20" x14ac:dyDescent="0.35">
      <c r="A90" t="s">
        <v>1458</v>
      </c>
      <c r="B90" s="6">
        <v>45810.585439814815</v>
      </c>
      <c r="C90" t="s">
        <v>1738</v>
      </c>
      <c r="D90" t="s">
        <v>1460</v>
      </c>
      <c r="E90" t="s">
        <v>1461</v>
      </c>
      <c r="F90" t="s">
        <v>1462</v>
      </c>
      <c r="G90" t="s">
        <v>1739</v>
      </c>
      <c r="H90" t="s">
        <v>1469</v>
      </c>
      <c r="I90" t="s">
        <v>1465</v>
      </c>
      <c r="J90" t="s">
        <v>1466</v>
      </c>
      <c r="K90">
        <v>2452</v>
      </c>
      <c r="M90">
        <v>5</v>
      </c>
      <c r="N90">
        <v>5</v>
      </c>
      <c r="O90">
        <v>0</v>
      </c>
      <c r="P90">
        <v>0</v>
      </c>
      <c r="Q90">
        <v>0.08</v>
      </c>
      <c r="R90">
        <v>4.92</v>
      </c>
      <c r="S90" s="37"/>
      <c r="T90" s="37"/>
    </row>
    <row r="91" spans="1:20" x14ac:dyDescent="0.3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3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283"/>
  <sheetViews>
    <sheetView workbookViewId="0">
      <pane ySplit="1" topLeftCell="A208" activePane="bottomLeft" state="frozen"/>
      <selection pane="bottomLeft" activeCell="A242" sqref="A242"/>
    </sheetView>
  </sheetViews>
  <sheetFormatPr defaultRowHeight="12.75" x14ac:dyDescent="0.35"/>
  <cols>
    <col min="2" max="2" width="16.8632812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6640625" bestFit="1" customWidth="1"/>
    <col min="14" max="14" width="26.53125" bestFit="1" customWidth="1"/>
    <col min="17" max="17" width="14.3984375" bestFit="1" customWidth="1"/>
    <col min="19" max="19" width="20.9296875" bestFit="1" customWidth="1"/>
    <col min="20" max="20" width="53.265625" bestFit="1" customWidth="1"/>
  </cols>
  <sheetData>
    <row r="1" spans="1:23" x14ac:dyDescent="0.3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3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3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3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3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3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3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3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3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3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3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3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3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3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3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3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3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3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3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3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3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3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3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3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3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3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3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3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3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3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3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3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3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3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3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3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3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3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3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3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3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3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3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3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3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3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3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3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3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3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3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3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3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3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3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3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3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3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3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3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3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3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3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3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3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3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3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3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3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3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3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3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3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3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3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3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3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3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3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3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3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3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3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3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3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3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3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3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3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3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3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3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3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3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3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3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3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3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3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3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3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3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3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3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3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3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3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3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3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3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3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3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3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3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3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3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3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3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3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3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3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3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3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3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3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3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3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3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3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3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3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3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3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3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3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3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3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3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3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3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3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3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3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3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3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3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3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3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3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3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3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3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3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3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3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3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3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3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3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3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3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3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3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3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3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3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3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3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3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3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3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3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3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3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3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3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23" x14ac:dyDescent="0.3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23" x14ac:dyDescent="0.3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23" x14ac:dyDescent="0.35">
      <c r="B179" s="6">
        <v>45725.641504629632</v>
      </c>
      <c r="C179">
        <v>15</v>
      </c>
      <c r="E179" t="s">
        <v>157</v>
      </c>
      <c r="O179" t="s">
        <v>1134</v>
      </c>
    </row>
    <row r="180" spans="1:23" x14ac:dyDescent="0.3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23" x14ac:dyDescent="0.3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23" x14ac:dyDescent="0.3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23" x14ac:dyDescent="0.35">
      <c r="B183" s="6">
        <v>45725.751342592594</v>
      </c>
      <c r="C183">
        <v>15</v>
      </c>
      <c r="E183" t="s">
        <v>157</v>
      </c>
      <c r="O183" t="s">
        <v>1134</v>
      </c>
    </row>
    <row r="184" spans="1:23" x14ac:dyDescent="0.3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23" x14ac:dyDescent="0.3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23" x14ac:dyDescent="0.3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23" x14ac:dyDescent="0.3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23" x14ac:dyDescent="0.3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  <row r="189" spans="1:23" x14ac:dyDescent="0.35">
      <c r="A189" t="s">
        <v>1587</v>
      </c>
      <c r="B189" s="6">
        <v>45750.398912037039</v>
      </c>
      <c r="C189">
        <v>450</v>
      </c>
      <c r="D189">
        <v>0</v>
      </c>
      <c r="E189" t="s">
        <v>157</v>
      </c>
      <c r="F189" t="b">
        <v>1</v>
      </c>
      <c r="G189">
        <v>450</v>
      </c>
      <c r="H189">
        <v>0</v>
      </c>
      <c r="I189" t="s">
        <v>157</v>
      </c>
      <c r="K189" t="s">
        <v>1588</v>
      </c>
      <c r="L189">
        <v>6.95</v>
      </c>
      <c r="N189" t="s">
        <v>158</v>
      </c>
      <c r="O189" t="s">
        <v>137</v>
      </c>
      <c r="P189" t="s">
        <v>138</v>
      </c>
      <c r="Q189">
        <v>0</v>
      </c>
      <c r="R189" t="s">
        <v>1589</v>
      </c>
    </row>
    <row r="190" spans="1:23" x14ac:dyDescent="0.35">
      <c r="A190" t="s">
        <v>1787</v>
      </c>
      <c r="B190" s="6">
        <v>45878.820810185185</v>
      </c>
      <c r="C190">
        <v>0.75</v>
      </c>
      <c r="D190">
        <v>0</v>
      </c>
      <c r="E190" t="s">
        <v>157</v>
      </c>
      <c r="F190" t="b">
        <v>1</v>
      </c>
      <c r="G190">
        <v>0.75</v>
      </c>
      <c r="H190">
        <v>0</v>
      </c>
      <c r="I190" t="s">
        <v>157</v>
      </c>
      <c r="K190" t="s">
        <v>1788</v>
      </c>
      <c r="L190">
        <v>0.21</v>
      </c>
      <c r="N190" t="s">
        <v>158</v>
      </c>
      <c r="O190" t="s">
        <v>137</v>
      </c>
      <c r="P190" t="s">
        <v>138</v>
      </c>
      <c r="Q190">
        <v>0</v>
      </c>
      <c r="R190" t="s">
        <v>1789</v>
      </c>
      <c r="W190" t="s">
        <v>1790</v>
      </c>
    </row>
    <row r="191" spans="1:23" x14ac:dyDescent="0.35">
      <c r="A191" t="s">
        <v>1791</v>
      </c>
      <c r="B191" s="6">
        <v>45880.413888888892</v>
      </c>
      <c r="C191">
        <v>30</v>
      </c>
      <c r="D191">
        <v>0</v>
      </c>
      <c r="E191" t="s">
        <v>157</v>
      </c>
      <c r="F191" t="b">
        <v>1</v>
      </c>
      <c r="G191">
        <v>30</v>
      </c>
      <c r="H191">
        <v>0</v>
      </c>
      <c r="I191" t="s">
        <v>157</v>
      </c>
      <c r="K191" t="s">
        <v>1792</v>
      </c>
      <c r="L191">
        <v>0.65</v>
      </c>
      <c r="N191" t="s">
        <v>158</v>
      </c>
      <c r="O191" t="s">
        <v>137</v>
      </c>
      <c r="P191" t="s">
        <v>138</v>
      </c>
      <c r="Q191">
        <v>0</v>
      </c>
      <c r="R191" t="s">
        <v>1793</v>
      </c>
      <c r="W191" t="s">
        <v>1790</v>
      </c>
    </row>
    <row r="192" spans="1:23" x14ac:dyDescent="0.35">
      <c r="A192" t="s">
        <v>1794</v>
      </c>
      <c r="B192" s="6">
        <v>45880.628692129627</v>
      </c>
      <c r="C192">
        <v>18</v>
      </c>
      <c r="D192">
        <v>0</v>
      </c>
      <c r="E192" t="s">
        <v>157</v>
      </c>
      <c r="F192" t="b">
        <v>1</v>
      </c>
      <c r="G192">
        <v>18</v>
      </c>
      <c r="H192">
        <v>0</v>
      </c>
      <c r="I192" t="s">
        <v>157</v>
      </c>
      <c r="K192" t="s">
        <v>1795</v>
      </c>
      <c r="L192">
        <v>0.47</v>
      </c>
      <c r="N192" t="s">
        <v>158</v>
      </c>
      <c r="O192" t="s">
        <v>137</v>
      </c>
      <c r="P192" t="s">
        <v>138</v>
      </c>
      <c r="Q192">
        <v>0</v>
      </c>
      <c r="R192" t="s">
        <v>1796</v>
      </c>
      <c r="W192" t="s">
        <v>1790</v>
      </c>
    </row>
    <row r="193" spans="1:23" x14ac:dyDescent="0.35">
      <c r="A193" t="s">
        <v>1797</v>
      </c>
      <c r="B193" s="6">
        <v>45880.661550925928</v>
      </c>
      <c r="C193">
        <v>18</v>
      </c>
      <c r="D193">
        <v>0</v>
      </c>
      <c r="E193" t="s">
        <v>157</v>
      </c>
      <c r="F193" t="b">
        <v>1</v>
      </c>
      <c r="G193">
        <v>18</v>
      </c>
      <c r="H193">
        <v>0</v>
      </c>
      <c r="I193" t="s">
        <v>157</v>
      </c>
      <c r="K193" t="s">
        <v>1798</v>
      </c>
      <c r="L193">
        <v>0.47</v>
      </c>
      <c r="N193" t="s">
        <v>158</v>
      </c>
      <c r="O193" t="s">
        <v>137</v>
      </c>
      <c r="P193" t="s">
        <v>138</v>
      </c>
      <c r="Q193">
        <v>0</v>
      </c>
      <c r="R193" t="s">
        <v>1799</v>
      </c>
      <c r="W193" t="s">
        <v>1790</v>
      </c>
    </row>
    <row r="194" spans="1:23" x14ac:dyDescent="0.35">
      <c r="A194" t="s">
        <v>1800</v>
      </c>
      <c r="B194" s="6">
        <v>45880.699884259258</v>
      </c>
      <c r="C194">
        <v>18</v>
      </c>
      <c r="D194">
        <v>0</v>
      </c>
      <c r="E194" t="s">
        <v>157</v>
      </c>
      <c r="F194" t="b">
        <v>1</v>
      </c>
      <c r="G194">
        <v>18</v>
      </c>
      <c r="H194">
        <v>0</v>
      </c>
      <c r="I194" t="s">
        <v>157</v>
      </c>
      <c r="K194" t="s">
        <v>1801</v>
      </c>
      <c r="L194">
        <v>0.47</v>
      </c>
      <c r="N194" t="s">
        <v>158</v>
      </c>
      <c r="O194" t="s">
        <v>137</v>
      </c>
      <c r="P194" t="s">
        <v>138</v>
      </c>
      <c r="Q194">
        <v>0</v>
      </c>
      <c r="R194" t="s">
        <v>1802</v>
      </c>
      <c r="W194" t="s">
        <v>1790</v>
      </c>
    </row>
    <row r="195" spans="1:23" x14ac:dyDescent="0.35">
      <c r="B195" s="6">
        <v>45880.711747685185</v>
      </c>
      <c r="C195">
        <v>36</v>
      </c>
      <c r="E195" t="s">
        <v>157</v>
      </c>
      <c r="O195" t="s">
        <v>1134</v>
      </c>
    </row>
    <row r="196" spans="1:23" x14ac:dyDescent="0.35">
      <c r="A196" t="s">
        <v>1803</v>
      </c>
      <c r="B196" s="6">
        <v>45880.71607638889</v>
      </c>
      <c r="C196">
        <v>36</v>
      </c>
      <c r="D196">
        <v>0</v>
      </c>
      <c r="E196" t="s">
        <v>157</v>
      </c>
      <c r="F196" t="b">
        <v>1</v>
      </c>
      <c r="G196">
        <v>36</v>
      </c>
      <c r="H196">
        <v>0</v>
      </c>
      <c r="I196" t="s">
        <v>157</v>
      </c>
      <c r="K196" t="s">
        <v>1804</v>
      </c>
      <c r="L196">
        <v>0.74</v>
      </c>
      <c r="N196" t="s">
        <v>158</v>
      </c>
      <c r="O196" t="s">
        <v>137</v>
      </c>
      <c r="P196" t="s">
        <v>138</v>
      </c>
      <c r="Q196">
        <v>0</v>
      </c>
      <c r="R196" t="s">
        <v>1805</v>
      </c>
      <c r="W196" t="s">
        <v>1790</v>
      </c>
    </row>
    <row r="197" spans="1:23" x14ac:dyDescent="0.35">
      <c r="A197" t="s">
        <v>1806</v>
      </c>
      <c r="B197" s="6">
        <v>45880.810277777775</v>
      </c>
      <c r="C197">
        <v>36</v>
      </c>
      <c r="D197">
        <v>0</v>
      </c>
      <c r="E197" t="s">
        <v>157</v>
      </c>
      <c r="F197" t="b">
        <v>1</v>
      </c>
      <c r="G197">
        <v>36</v>
      </c>
      <c r="H197">
        <v>0</v>
      </c>
      <c r="I197" t="s">
        <v>157</v>
      </c>
      <c r="K197" t="s">
        <v>1807</v>
      </c>
      <c r="L197">
        <v>0.74</v>
      </c>
      <c r="N197" t="s">
        <v>158</v>
      </c>
      <c r="O197" t="s">
        <v>137</v>
      </c>
      <c r="P197" t="s">
        <v>138</v>
      </c>
      <c r="Q197">
        <v>0</v>
      </c>
      <c r="R197" t="s">
        <v>1808</v>
      </c>
      <c r="W197" t="s">
        <v>1790</v>
      </c>
    </row>
    <row r="198" spans="1:23" x14ac:dyDescent="0.35">
      <c r="B198" s="6">
        <v>45881.323055555556</v>
      </c>
      <c r="C198">
        <v>15</v>
      </c>
      <c r="E198" t="s">
        <v>157</v>
      </c>
      <c r="O198" t="s">
        <v>1134</v>
      </c>
    </row>
    <row r="199" spans="1:23" x14ac:dyDescent="0.35">
      <c r="A199" t="s">
        <v>1809</v>
      </c>
      <c r="B199" s="6">
        <v>45881.325671296298</v>
      </c>
      <c r="C199">
        <v>15</v>
      </c>
      <c r="D199">
        <v>0</v>
      </c>
      <c r="E199" t="s">
        <v>157</v>
      </c>
      <c r="F199" t="b">
        <v>1</v>
      </c>
      <c r="G199">
        <v>15</v>
      </c>
      <c r="H199">
        <v>0</v>
      </c>
      <c r="I199" t="s">
        <v>157</v>
      </c>
      <c r="K199" t="s">
        <v>1810</v>
      </c>
      <c r="L199">
        <v>0.43</v>
      </c>
      <c r="N199" t="s">
        <v>158</v>
      </c>
      <c r="O199" t="s">
        <v>137</v>
      </c>
      <c r="P199" t="s">
        <v>138</v>
      </c>
      <c r="Q199">
        <v>0</v>
      </c>
      <c r="R199" t="s">
        <v>1811</v>
      </c>
      <c r="W199" t="s">
        <v>1812</v>
      </c>
    </row>
    <row r="200" spans="1:23" x14ac:dyDescent="0.35">
      <c r="A200" t="s">
        <v>1813</v>
      </c>
      <c r="B200" s="6">
        <v>45881.523865740739</v>
      </c>
      <c r="C200">
        <v>18</v>
      </c>
      <c r="D200">
        <v>0</v>
      </c>
      <c r="E200" t="s">
        <v>157</v>
      </c>
      <c r="F200" t="b">
        <v>1</v>
      </c>
      <c r="G200">
        <v>18</v>
      </c>
      <c r="H200">
        <v>0</v>
      </c>
      <c r="I200" t="s">
        <v>157</v>
      </c>
      <c r="K200" t="s">
        <v>1814</v>
      </c>
      <c r="L200">
        <v>0.47</v>
      </c>
      <c r="N200" t="s">
        <v>158</v>
      </c>
      <c r="O200" t="s">
        <v>137</v>
      </c>
      <c r="P200" t="s">
        <v>138</v>
      </c>
      <c r="Q200">
        <v>0</v>
      </c>
      <c r="R200" t="s">
        <v>1815</v>
      </c>
      <c r="W200" t="s">
        <v>1812</v>
      </c>
    </row>
    <row r="201" spans="1:23" x14ac:dyDescent="0.35">
      <c r="A201" t="s">
        <v>1816</v>
      </c>
      <c r="B201" s="6">
        <v>45881.547025462962</v>
      </c>
      <c r="C201">
        <v>36</v>
      </c>
      <c r="D201">
        <v>0</v>
      </c>
      <c r="E201" t="s">
        <v>157</v>
      </c>
      <c r="F201" t="b">
        <v>1</v>
      </c>
      <c r="G201">
        <v>36</v>
      </c>
      <c r="H201">
        <v>0</v>
      </c>
      <c r="I201" t="s">
        <v>157</v>
      </c>
      <c r="K201" t="s">
        <v>1817</v>
      </c>
      <c r="L201">
        <v>0.74</v>
      </c>
      <c r="N201" t="s">
        <v>158</v>
      </c>
      <c r="O201" t="s">
        <v>137</v>
      </c>
      <c r="P201" t="s">
        <v>138</v>
      </c>
      <c r="Q201">
        <v>0</v>
      </c>
      <c r="R201" t="s">
        <v>1818</v>
      </c>
      <c r="W201" t="s">
        <v>1812</v>
      </c>
    </row>
    <row r="202" spans="1:23" x14ac:dyDescent="0.35">
      <c r="A202" t="s">
        <v>1819</v>
      </c>
      <c r="B202" s="6">
        <v>45881.560613425929</v>
      </c>
      <c r="C202">
        <v>36</v>
      </c>
      <c r="D202">
        <v>0</v>
      </c>
      <c r="E202" t="s">
        <v>157</v>
      </c>
      <c r="F202" t="b">
        <v>1</v>
      </c>
      <c r="G202">
        <v>36</v>
      </c>
      <c r="H202">
        <v>0</v>
      </c>
      <c r="I202" t="s">
        <v>157</v>
      </c>
      <c r="K202" t="s">
        <v>1820</v>
      </c>
      <c r="L202">
        <v>0.74</v>
      </c>
      <c r="N202" t="s">
        <v>158</v>
      </c>
      <c r="O202" t="s">
        <v>137</v>
      </c>
      <c r="P202" t="s">
        <v>138</v>
      </c>
      <c r="Q202">
        <v>0</v>
      </c>
      <c r="R202" t="s">
        <v>1821</v>
      </c>
      <c r="W202" t="s">
        <v>1812</v>
      </c>
    </row>
    <row r="203" spans="1:23" x14ac:dyDescent="0.35">
      <c r="B203" s="6">
        <v>45881.598310185182</v>
      </c>
      <c r="C203">
        <v>36</v>
      </c>
      <c r="E203" t="s">
        <v>157</v>
      </c>
      <c r="O203" t="s">
        <v>1134</v>
      </c>
    </row>
    <row r="204" spans="1:23" x14ac:dyDescent="0.35">
      <c r="A204" t="s">
        <v>1822</v>
      </c>
      <c r="B204" s="6">
        <v>45881.600856481484</v>
      </c>
      <c r="C204">
        <v>36</v>
      </c>
      <c r="D204">
        <v>0</v>
      </c>
      <c r="E204" t="s">
        <v>157</v>
      </c>
      <c r="F204" t="b">
        <v>1</v>
      </c>
      <c r="G204">
        <v>36</v>
      </c>
      <c r="H204">
        <v>0</v>
      </c>
      <c r="I204" t="s">
        <v>157</v>
      </c>
      <c r="K204" t="s">
        <v>1823</v>
      </c>
      <c r="L204">
        <v>0.74</v>
      </c>
      <c r="N204" t="s">
        <v>158</v>
      </c>
      <c r="O204" t="s">
        <v>137</v>
      </c>
      <c r="P204" t="s">
        <v>138</v>
      </c>
      <c r="Q204">
        <v>0</v>
      </c>
      <c r="R204" t="s">
        <v>1824</v>
      </c>
      <c r="W204" t="s">
        <v>1812</v>
      </c>
    </row>
    <row r="205" spans="1:23" x14ac:dyDescent="0.35">
      <c r="A205" t="s">
        <v>1825</v>
      </c>
      <c r="B205" s="6">
        <v>45881.659282407411</v>
      </c>
      <c r="C205">
        <v>36</v>
      </c>
      <c r="D205">
        <v>0</v>
      </c>
      <c r="E205" t="s">
        <v>157</v>
      </c>
      <c r="F205" t="b">
        <v>1</v>
      </c>
      <c r="G205">
        <v>36</v>
      </c>
      <c r="H205">
        <v>0</v>
      </c>
      <c r="I205" t="s">
        <v>157</v>
      </c>
      <c r="K205" t="s">
        <v>1826</v>
      </c>
      <c r="L205">
        <v>0.74</v>
      </c>
      <c r="N205" t="s">
        <v>158</v>
      </c>
      <c r="O205" t="s">
        <v>137</v>
      </c>
      <c r="P205" t="s">
        <v>138</v>
      </c>
      <c r="Q205">
        <v>0</v>
      </c>
      <c r="R205" t="s">
        <v>1827</v>
      </c>
      <c r="W205" t="s">
        <v>1812</v>
      </c>
    </row>
    <row r="206" spans="1:23" x14ac:dyDescent="0.35">
      <c r="B206" s="6">
        <v>45881.665219907409</v>
      </c>
      <c r="C206">
        <v>18</v>
      </c>
      <c r="E206" t="s">
        <v>157</v>
      </c>
      <c r="O206" t="s">
        <v>1134</v>
      </c>
    </row>
    <row r="207" spans="1:23" x14ac:dyDescent="0.35">
      <c r="A207" t="s">
        <v>1828</v>
      </c>
      <c r="B207" s="6">
        <v>45881.66846064815</v>
      </c>
      <c r="C207">
        <v>0.75</v>
      </c>
      <c r="D207">
        <v>0</v>
      </c>
      <c r="E207" t="s">
        <v>157</v>
      </c>
      <c r="F207" t="b">
        <v>1</v>
      </c>
      <c r="G207">
        <v>0.75</v>
      </c>
      <c r="H207">
        <v>0</v>
      </c>
      <c r="I207" t="s">
        <v>157</v>
      </c>
      <c r="K207" t="s">
        <v>1829</v>
      </c>
      <c r="L207">
        <v>0.21</v>
      </c>
      <c r="N207" t="s">
        <v>158</v>
      </c>
      <c r="O207" t="s">
        <v>137</v>
      </c>
      <c r="P207" t="s">
        <v>138</v>
      </c>
      <c r="Q207">
        <v>0</v>
      </c>
      <c r="R207" t="s">
        <v>1830</v>
      </c>
      <c r="W207" t="s">
        <v>1812</v>
      </c>
    </row>
    <row r="208" spans="1:23" x14ac:dyDescent="0.35">
      <c r="A208" t="s">
        <v>1831</v>
      </c>
      <c r="B208" s="6">
        <v>45881.685150462959</v>
      </c>
      <c r="C208">
        <v>18</v>
      </c>
      <c r="D208">
        <v>0</v>
      </c>
      <c r="E208" t="s">
        <v>157</v>
      </c>
      <c r="F208" t="b">
        <v>1</v>
      </c>
      <c r="G208">
        <v>18</v>
      </c>
      <c r="H208">
        <v>0</v>
      </c>
      <c r="I208" t="s">
        <v>157</v>
      </c>
      <c r="K208" t="s">
        <v>1832</v>
      </c>
      <c r="L208">
        <v>0.47</v>
      </c>
      <c r="N208" t="s">
        <v>158</v>
      </c>
      <c r="O208" t="s">
        <v>137</v>
      </c>
      <c r="P208" t="s">
        <v>138</v>
      </c>
      <c r="Q208">
        <v>0</v>
      </c>
      <c r="R208" t="s">
        <v>1833</v>
      </c>
      <c r="W208" t="s">
        <v>1812</v>
      </c>
    </row>
    <row r="209" spans="1:23" x14ac:dyDescent="0.35">
      <c r="A209" t="s">
        <v>1834</v>
      </c>
      <c r="B209" s="6">
        <v>45882.465949074074</v>
      </c>
      <c r="C209">
        <v>30</v>
      </c>
      <c r="D209">
        <v>0</v>
      </c>
      <c r="E209" t="s">
        <v>157</v>
      </c>
      <c r="F209" t="b">
        <v>1</v>
      </c>
      <c r="G209">
        <v>30</v>
      </c>
      <c r="H209">
        <v>0</v>
      </c>
      <c r="I209" t="s">
        <v>157</v>
      </c>
      <c r="K209" t="s">
        <v>1835</v>
      </c>
      <c r="L209">
        <v>0.65</v>
      </c>
      <c r="N209" t="s">
        <v>158</v>
      </c>
      <c r="O209" t="s">
        <v>137</v>
      </c>
      <c r="P209" t="s">
        <v>138</v>
      </c>
      <c r="Q209">
        <v>0</v>
      </c>
      <c r="R209" t="s">
        <v>1836</v>
      </c>
      <c r="W209" t="s">
        <v>1837</v>
      </c>
    </row>
    <row r="210" spans="1:23" x14ac:dyDescent="0.35">
      <c r="A210" t="s">
        <v>1838</v>
      </c>
      <c r="B210" s="6">
        <v>45882.487743055557</v>
      </c>
      <c r="C210">
        <v>36</v>
      </c>
      <c r="D210">
        <v>0</v>
      </c>
      <c r="E210" t="s">
        <v>157</v>
      </c>
      <c r="F210" t="b">
        <v>1</v>
      </c>
      <c r="G210">
        <v>36</v>
      </c>
      <c r="H210">
        <v>0</v>
      </c>
      <c r="I210" t="s">
        <v>157</v>
      </c>
      <c r="K210" t="s">
        <v>1839</v>
      </c>
      <c r="L210">
        <v>0.88</v>
      </c>
      <c r="N210" t="s">
        <v>158</v>
      </c>
      <c r="O210" t="s">
        <v>137</v>
      </c>
      <c r="P210" t="s">
        <v>138</v>
      </c>
      <c r="Q210">
        <v>0</v>
      </c>
      <c r="R210" t="s">
        <v>1840</v>
      </c>
      <c r="W210" t="s">
        <v>1837</v>
      </c>
    </row>
    <row r="211" spans="1:23" x14ac:dyDescent="0.35">
      <c r="A211" t="s">
        <v>1841</v>
      </c>
      <c r="B211" s="6">
        <v>45882.495486111111</v>
      </c>
      <c r="C211">
        <v>18</v>
      </c>
      <c r="D211">
        <v>0</v>
      </c>
      <c r="E211" t="s">
        <v>157</v>
      </c>
      <c r="F211" t="b">
        <v>1</v>
      </c>
      <c r="G211">
        <v>18</v>
      </c>
      <c r="H211">
        <v>0</v>
      </c>
      <c r="I211" t="s">
        <v>157</v>
      </c>
      <c r="K211" t="s">
        <v>1842</v>
      </c>
      <c r="L211">
        <v>0.47</v>
      </c>
      <c r="N211" t="s">
        <v>158</v>
      </c>
      <c r="O211" t="s">
        <v>137</v>
      </c>
      <c r="P211" t="s">
        <v>138</v>
      </c>
      <c r="Q211">
        <v>0</v>
      </c>
      <c r="R211" t="s">
        <v>1843</v>
      </c>
      <c r="W211" t="s">
        <v>1837</v>
      </c>
    </row>
    <row r="212" spans="1:23" x14ac:dyDescent="0.35">
      <c r="A212" t="s">
        <v>1844</v>
      </c>
      <c r="B212" s="6">
        <v>45882.624837962961</v>
      </c>
      <c r="C212">
        <v>18</v>
      </c>
      <c r="D212">
        <v>0</v>
      </c>
      <c r="E212" t="s">
        <v>157</v>
      </c>
      <c r="F212" t="b">
        <v>1</v>
      </c>
      <c r="G212">
        <v>18</v>
      </c>
      <c r="H212">
        <v>0</v>
      </c>
      <c r="I212" t="s">
        <v>157</v>
      </c>
      <c r="K212" t="s">
        <v>1845</v>
      </c>
      <c r="L212">
        <v>0.47</v>
      </c>
      <c r="N212" t="s">
        <v>158</v>
      </c>
      <c r="O212" t="s">
        <v>137</v>
      </c>
      <c r="P212" t="s">
        <v>138</v>
      </c>
      <c r="Q212">
        <v>0</v>
      </c>
      <c r="R212" t="s">
        <v>1846</v>
      </c>
      <c r="W212" t="s">
        <v>1837</v>
      </c>
    </row>
    <row r="213" spans="1:23" x14ac:dyDescent="0.35">
      <c r="A213" t="s">
        <v>1847</v>
      </c>
      <c r="B213" s="6">
        <v>45882.675266203703</v>
      </c>
      <c r="C213">
        <v>36</v>
      </c>
      <c r="D213">
        <v>0</v>
      </c>
      <c r="E213" t="s">
        <v>157</v>
      </c>
      <c r="F213" t="b">
        <v>1</v>
      </c>
      <c r="G213">
        <v>36</v>
      </c>
      <c r="H213">
        <v>0</v>
      </c>
      <c r="I213" t="s">
        <v>157</v>
      </c>
      <c r="K213" t="s">
        <v>1848</v>
      </c>
      <c r="L213">
        <v>0.74</v>
      </c>
      <c r="N213" t="s">
        <v>158</v>
      </c>
      <c r="O213" t="s">
        <v>137</v>
      </c>
      <c r="P213" t="s">
        <v>138</v>
      </c>
      <c r="Q213">
        <v>0</v>
      </c>
      <c r="R213" t="s">
        <v>1849</v>
      </c>
      <c r="W213" t="s">
        <v>1837</v>
      </c>
    </row>
    <row r="214" spans="1:23" x14ac:dyDescent="0.35">
      <c r="B214" s="6">
        <v>45882.687291666669</v>
      </c>
      <c r="C214">
        <v>36</v>
      </c>
      <c r="E214" t="s">
        <v>157</v>
      </c>
      <c r="O214" t="s">
        <v>1134</v>
      </c>
    </row>
    <row r="215" spans="1:23" x14ac:dyDescent="0.35">
      <c r="A215" t="s">
        <v>1850</v>
      </c>
      <c r="B215" s="6">
        <v>45882.700219907405</v>
      </c>
      <c r="C215">
        <v>36</v>
      </c>
      <c r="D215">
        <v>0</v>
      </c>
      <c r="E215" t="s">
        <v>157</v>
      </c>
      <c r="F215" t="b">
        <v>1</v>
      </c>
      <c r="G215">
        <v>36</v>
      </c>
      <c r="H215">
        <v>0</v>
      </c>
      <c r="I215" t="s">
        <v>157</v>
      </c>
      <c r="K215" t="s">
        <v>1851</v>
      </c>
      <c r="L215">
        <v>0.74</v>
      </c>
      <c r="N215" t="s">
        <v>158</v>
      </c>
      <c r="O215" t="s">
        <v>137</v>
      </c>
      <c r="P215" t="s">
        <v>138</v>
      </c>
      <c r="Q215">
        <v>0</v>
      </c>
      <c r="R215" t="s">
        <v>1852</v>
      </c>
      <c r="W215" t="s">
        <v>1837</v>
      </c>
    </row>
    <row r="216" spans="1:23" x14ac:dyDescent="0.35">
      <c r="B216" s="6">
        <v>45883.467997685184</v>
      </c>
      <c r="C216">
        <v>36</v>
      </c>
      <c r="E216" t="s">
        <v>157</v>
      </c>
      <c r="O216" t="s">
        <v>1134</v>
      </c>
    </row>
    <row r="217" spans="1:23" x14ac:dyDescent="0.35">
      <c r="A217" t="s">
        <v>1853</v>
      </c>
      <c r="B217" s="6">
        <v>45883.471435185187</v>
      </c>
      <c r="C217">
        <v>36</v>
      </c>
      <c r="D217">
        <v>0</v>
      </c>
      <c r="E217" t="s">
        <v>157</v>
      </c>
      <c r="F217" t="b">
        <v>1</v>
      </c>
      <c r="G217">
        <v>36</v>
      </c>
      <c r="H217">
        <v>0</v>
      </c>
      <c r="I217" t="s">
        <v>157</v>
      </c>
      <c r="K217" t="s">
        <v>1854</v>
      </c>
      <c r="L217">
        <v>0.74</v>
      </c>
      <c r="N217" t="s">
        <v>158</v>
      </c>
      <c r="O217" t="s">
        <v>137</v>
      </c>
      <c r="P217" t="s">
        <v>138</v>
      </c>
      <c r="Q217">
        <v>0</v>
      </c>
      <c r="R217" t="s">
        <v>1855</v>
      </c>
      <c r="W217" t="s">
        <v>1856</v>
      </c>
    </row>
    <row r="218" spans="1:23" x14ac:dyDescent="0.35">
      <c r="A218" t="s">
        <v>1857</v>
      </c>
      <c r="B218" s="6">
        <v>45883.47755787037</v>
      </c>
      <c r="C218">
        <v>36</v>
      </c>
      <c r="D218">
        <v>0</v>
      </c>
      <c r="E218" t="s">
        <v>157</v>
      </c>
      <c r="F218" t="b">
        <v>1</v>
      </c>
      <c r="G218">
        <v>36</v>
      </c>
      <c r="H218">
        <v>0</v>
      </c>
      <c r="I218" t="s">
        <v>157</v>
      </c>
      <c r="K218" t="s">
        <v>1858</v>
      </c>
      <c r="L218">
        <v>0.74</v>
      </c>
      <c r="N218" t="s">
        <v>158</v>
      </c>
      <c r="O218" t="s">
        <v>137</v>
      </c>
      <c r="P218" t="s">
        <v>138</v>
      </c>
      <c r="Q218">
        <v>0</v>
      </c>
      <c r="R218" t="s">
        <v>1859</v>
      </c>
      <c r="W218" t="s">
        <v>1856</v>
      </c>
    </row>
    <row r="219" spans="1:23" x14ac:dyDescent="0.35">
      <c r="A219" t="s">
        <v>1860</v>
      </c>
      <c r="B219" s="6">
        <v>45883.661504629628</v>
      </c>
      <c r="C219">
        <v>18</v>
      </c>
      <c r="D219">
        <v>0</v>
      </c>
      <c r="E219" t="s">
        <v>157</v>
      </c>
      <c r="F219" t="b">
        <v>1</v>
      </c>
      <c r="G219">
        <v>18</v>
      </c>
      <c r="H219">
        <v>0</v>
      </c>
      <c r="I219" t="s">
        <v>157</v>
      </c>
      <c r="K219" t="s">
        <v>1861</v>
      </c>
      <c r="L219">
        <v>0.47</v>
      </c>
      <c r="N219" t="s">
        <v>158</v>
      </c>
      <c r="O219" t="s">
        <v>137</v>
      </c>
      <c r="P219" t="s">
        <v>138</v>
      </c>
      <c r="Q219">
        <v>0</v>
      </c>
      <c r="R219" t="s">
        <v>1862</v>
      </c>
      <c r="W219" t="s">
        <v>1856</v>
      </c>
    </row>
    <row r="220" spans="1:23" x14ac:dyDescent="0.35">
      <c r="A220" t="s">
        <v>1863</v>
      </c>
      <c r="B220" s="6">
        <v>45884.388275462959</v>
      </c>
      <c r="C220">
        <v>36</v>
      </c>
      <c r="D220">
        <v>0</v>
      </c>
      <c r="E220" t="s">
        <v>157</v>
      </c>
      <c r="F220" t="b">
        <v>1</v>
      </c>
      <c r="G220">
        <v>36</v>
      </c>
      <c r="H220">
        <v>0</v>
      </c>
      <c r="I220" t="s">
        <v>157</v>
      </c>
      <c r="K220" t="s">
        <v>1864</v>
      </c>
      <c r="L220">
        <v>0.74</v>
      </c>
      <c r="N220" t="s">
        <v>158</v>
      </c>
      <c r="O220" t="s">
        <v>137</v>
      </c>
      <c r="P220" t="s">
        <v>138</v>
      </c>
      <c r="Q220">
        <v>0</v>
      </c>
      <c r="R220" t="s">
        <v>1865</v>
      </c>
      <c r="W220" t="s">
        <v>1866</v>
      </c>
    </row>
    <row r="221" spans="1:23" x14ac:dyDescent="0.35">
      <c r="A221" t="s">
        <v>1867</v>
      </c>
      <c r="B221" s="6">
        <v>45884.430648148147</v>
      </c>
      <c r="C221">
        <v>36</v>
      </c>
      <c r="D221">
        <v>0</v>
      </c>
      <c r="E221" t="s">
        <v>157</v>
      </c>
      <c r="F221" t="b">
        <v>1</v>
      </c>
      <c r="G221">
        <v>36</v>
      </c>
      <c r="H221">
        <v>0</v>
      </c>
      <c r="I221" t="s">
        <v>157</v>
      </c>
      <c r="K221" t="s">
        <v>1868</v>
      </c>
      <c r="L221">
        <v>0.74</v>
      </c>
      <c r="N221" t="s">
        <v>158</v>
      </c>
      <c r="O221" t="s">
        <v>137</v>
      </c>
      <c r="P221" t="s">
        <v>138</v>
      </c>
      <c r="Q221">
        <v>0</v>
      </c>
      <c r="R221" t="s">
        <v>1869</v>
      </c>
      <c r="W221" t="s">
        <v>1866</v>
      </c>
    </row>
    <row r="222" spans="1:23" x14ac:dyDescent="0.35">
      <c r="A222" t="s">
        <v>1870</v>
      </c>
      <c r="B222" s="6">
        <v>45885.355405092596</v>
      </c>
      <c r="C222">
        <v>36</v>
      </c>
      <c r="D222">
        <v>0</v>
      </c>
      <c r="E222" t="s">
        <v>157</v>
      </c>
      <c r="F222" t="b">
        <v>1</v>
      </c>
      <c r="G222">
        <v>36</v>
      </c>
      <c r="H222">
        <v>0</v>
      </c>
      <c r="I222" t="s">
        <v>157</v>
      </c>
      <c r="K222" t="s">
        <v>1871</v>
      </c>
      <c r="L222">
        <v>0.74</v>
      </c>
      <c r="N222" t="s">
        <v>158</v>
      </c>
      <c r="O222" t="s">
        <v>137</v>
      </c>
      <c r="P222" t="s">
        <v>138</v>
      </c>
      <c r="Q222">
        <v>0</v>
      </c>
      <c r="R222" t="s">
        <v>1872</v>
      </c>
      <c r="W222" t="s">
        <v>1873</v>
      </c>
    </row>
    <row r="223" spans="1:23" x14ac:dyDescent="0.35">
      <c r="A223" t="s">
        <v>1874</v>
      </c>
      <c r="B223" s="6">
        <v>45885.431192129632</v>
      </c>
      <c r="C223">
        <v>15</v>
      </c>
      <c r="D223">
        <v>0</v>
      </c>
      <c r="E223" t="s">
        <v>157</v>
      </c>
      <c r="F223" t="b">
        <v>1</v>
      </c>
      <c r="G223">
        <v>15</v>
      </c>
      <c r="H223">
        <v>0</v>
      </c>
      <c r="I223" t="s">
        <v>157</v>
      </c>
      <c r="K223" t="s">
        <v>1875</v>
      </c>
      <c r="L223">
        <v>0.43</v>
      </c>
      <c r="N223" t="s">
        <v>158</v>
      </c>
      <c r="O223" t="s">
        <v>137</v>
      </c>
      <c r="P223" t="s">
        <v>138</v>
      </c>
      <c r="Q223">
        <v>0</v>
      </c>
      <c r="R223" t="s">
        <v>1876</v>
      </c>
      <c r="W223" t="s">
        <v>1873</v>
      </c>
    </row>
    <row r="224" spans="1:23" x14ac:dyDescent="0.35">
      <c r="A224" t="s">
        <v>1877</v>
      </c>
      <c r="B224" s="6">
        <v>45885.54146990741</v>
      </c>
      <c r="C224">
        <v>30</v>
      </c>
      <c r="D224">
        <v>0</v>
      </c>
      <c r="E224" t="s">
        <v>157</v>
      </c>
      <c r="F224" t="b">
        <v>1</v>
      </c>
      <c r="G224">
        <v>30</v>
      </c>
      <c r="H224">
        <v>0</v>
      </c>
      <c r="I224" t="s">
        <v>157</v>
      </c>
      <c r="K224" t="s">
        <v>1878</v>
      </c>
      <c r="L224">
        <v>0.65</v>
      </c>
      <c r="N224" t="s">
        <v>158</v>
      </c>
      <c r="O224" t="s">
        <v>137</v>
      </c>
      <c r="P224" t="s">
        <v>138</v>
      </c>
      <c r="Q224">
        <v>0</v>
      </c>
      <c r="R224" t="s">
        <v>1879</v>
      </c>
      <c r="W224" t="s">
        <v>1873</v>
      </c>
    </row>
    <row r="225" spans="1:23" x14ac:dyDescent="0.35">
      <c r="A225" t="s">
        <v>1880</v>
      </c>
      <c r="B225" s="6">
        <v>45885.558958333335</v>
      </c>
      <c r="C225">
        <v>36</v>
      </c>
      <c r="D225">
        <v>0</v>
      </c>
      <c r="E225" t="s">
        <v>157</v>
      </c>
      <c r="F225" t="b">
        <v>1</v>
      </c>
      <c r="G225">
        <v>36</v>
      </c>
      <c r="H225">
        <v>0</v>
      </c>
      <c r="I225" t="s">
        <v>157</v>
      </c>
      <c r="K225" t="s">
        <v>1881</v>
      </c>
      <c r="L225">
        <v>0.74</v>
      </c>
      <c r="N225" t="s">
        <v>158</v>
      </c>
      <c r="O225" t="s">
        <v>137</v>
      </c>
      <c r="P225" t="s">
        <v>138</v>
      </c>
      <c r="Q225">
        <v>0</v>
      </c>
      <c r="R225" t="s">
        <v>1882</v>
      </c>
      <c r="W225" t="s">
        <v>1873</v>
      </c>
    </row>
    <row r="226" spans="1:23" x14ac:dyDescent="0.35">
      <c r="A226" t="s">
        <v>1883</v>
      </c>
      <c r="B226" s="6">
        <v>45886.350254629629</v>
      </c>
      <c r="C226">
        <v>30</v>
      </c>
      <c r="D226">
        <v>0</v>
      </c>
      <c r="E226" t="s">
        <v>157</v>
      </c>
      <c r="F226" t="b">
        <v>1</v>
      </c>
      <c r="G226">
        <v>30</v>
      </c>
      <c r="H226">
        <v>0</v>
      </c>
      <c r="I226" t="s">
        <v>157</v>
      </c>
      <c r="K226" t="s">
        <v>1884</v>
      </c>
      <c r="L226">
        <v>0.65</v>
      </c>
      <c r="N226" t="s">
        <v>158</v>
      </c>
      <c r="O226" t="s">
        <v>137</v>
      </c>
      <c r="P226" t="s">
        <v>138</v>
      </c>
      <c r="Q226">
        <v>0</v>
      </c>
      <c r="R226" t="s">
        <v>1885</v>
      </c>
      <c r="W226" t="s">
        <v>1873</v>
      </c>
    </row>
    <row r="227" spans="1:23" x14ac:dyDescent="0.35">
      <c r="A227" t="s">
        <v>1886</v>
      </c>
      <c r="B227" s="6">
        <v>45886.350983796299</v>
      </c>
      <c r="C227">
        <v>15</v>
      </c>
      <c r="D227">
        <v>0</v>
      </c>
      <c r="E227" t="s">
        <v>157</v>
      </c>
      <c r="F227" t="b">
        <v>1</v>
      </c>
      <c r="G227">
        <v>15</v>
      </c>
      <c r="H227">
        <v>0</v>
      </c>
      <c r="I227" t="s">
        <v>157</v>
      </c>
      <c r="K227" t="s">
        <v>1887</v>
      </c>
      <c r="L227">
        <v>0.43</v>
      </c>
      <c r="N227" t="s">
        <v>158</v>
      </c>
      <c r="O227" t="s">
        <v>137</v>
      </c>
      <c r="P227" t="s">
        <v>138</v>
      </c>
      <c r="Q227">
        <v>0</v>
      </c>
      <c r="R227" t="s">
        <v>1888</v>
      </c>
      <c r="W227" t="s">
        <v>1873</v>
      </c>
    </row>
    <row r="228" spans="1:23" x14ac:dyDescent="0.35">
      <c r="A228" t="s">
        <v>1889</v>
      </c>
      <c r="B228" s="6">
        <v>45886.49019675926</v>
      </c>
      <c r="C228">
        <v>15</v>
      </c>
      <c r="D228">
        <v>0</v>
      </c>
      <c r="E228" t="s">
        <v>157</v>
      </c>
      <c r="F228" t="b">
        <v>1</v>
      </c>
      <c r="G228">
        <v>15</v>
      </c>
      <c r="H228">
        <v>0</v>
      </c>
      <c r="I228" t="s">
        <v>157</v>
      </c>
      <c r="K228" t="s">
        <v>1890</v>
      </c>
      <c r="L228">
        <v>0.43</v>
      </c>
      <c r="N228" t="s">
        <v>158</v>
      </c>
      <c r="O228" t="s">
        <v>137</v>
      </c>
      <c r="P228" t="s">
        <v>138</v>
      </c>
      <c r="Q228">
        <v>0</v>
      </c>
      <c r="R228" t="s">
        <v>1891</v>
      </c>
      <c r="W228" t="s">
        <v>1873</v>
      </c>
    </row>
    <row r="229" spans="1:23" x14ac:dyDescent="0.35">
      <c r="A229" t="s">
        <v>1892</v>
      </c>
      <c r="B229" s="6">
        <v>45886.536435185182</v>
      </c>
      <c r="C229">
        <v>36</v>
      </c>
      <c r="D229">
        <v>0</v>
      </c>
      <c r="E229" t="s">
        <v>157</v>
      </c>
      <c r="F229" t="b">
        <v>1</v>
      </c>
      <c r="G229">
        <v>36</v>
      </c>
      <c r="H229">
        <v>0</v>
      </c>
      <c r="I229" t="s">
        <v>157</v>
      </c>
      <c r="K229" t="s">
        <v>1893</v>
      </c>
      <c r="L229">
        <v>0.74</v>
      </c>
      <c r="N229" t="s">
        <v>158</v>
      </c>
      <c r="O229" t="s">
        <v>137</v>
      </c>
      <c r="P229" t="s">
        <v>138</v>
      </c>
      <c r="Q229">
        <v>0</v>
      </c>
      <c r="R229" t="s">
        <v>1894</v>
      </c>
      <c r="W229" t="s">
        <v>1873</v>
      </c>
    </row>
    <row r="230" spans="1:23" x14ac:dyDescent="0.35">
      <c r="A230" t="s">
        <v>1895</v>
      </c>
      <c r="B230" s="6">
        <v>45887.474212962959</v>
      </c>
      <c r="C230">
        <v>18</v>
      </c>
      <c r="D230">
        <v>0</v>
      </c>
      <c r="E230" t="s">
        <v>157</v>
      </c>
      <c r="F230" t="b">
        <v>1</v>
      </c>
      <c r="G230">
        <v>18</v>
      </c>
      <c r="H230">
        <v>0</v>
      </c>
      <c r="I230" t="s">
        <v>157</v>
      </c>
      <c r="K230" t="s">
        <v>1896</v>
      </c>
      <c r="L230">
        <v>0.47</v>
      </c>
      <c r="N230" t="s">
        <v>158</v>
      </c>
      <c r="O230" t="s">
        <v>137</v>
      </c>
      <c r="P230" t="s">
        <v>138</v>
      </c>
      <c r="Q230">
        <v>0</v>
      </c>
      <c r="R230" t="s">
        <v>1897</v>
      </c>
      <c r="W230" t="s">
        <v>1873</v>
      </c>
    </row>
    <row r="231" spans="1:23" x14ac:dyDescent="0.35">
      <c r="A231" t="s">
        <v>1898</v>
      </c>
      <c r="B231" s="6">
        <v>45887.536076388889</v>
      </c>
      <c r="C231">
        <v>30</v>
      </c>
      <c r="D231">
        <v>0</v>
      </c>
      <c r="E231" t="s">
        <v>157</v>
      </c>
      <c r="F231" t="b">
        <v>1</v>
      </c>
      <c r="G231">
        <v>30</v>
      </c>
      <c r="H231">
        <v>0</v>
      </c>
      <c r="I231" t="s">
        <v>157</v>
      </c>
      <c r="K231" t="s">
        <v>1899</v>
      </c>
      <c r="L231">
        <v>0.65</v>
      </c>
      <c r="N231" t="s">
        <v>158</v>
      </c>
      <c r="O231" t="s">
        <v>137</v>
      </c>
      <c r="P231" t="s">
        <v>138</v>
      </c>
      <c r="Q231">
        <v>0</v>
      </c>
      <c r="R231" t="s">
        <v>1900</v>
      </c>
      <c r="W231" t="s">
        <v>1873</v>
      </c>
    </row>
    <row r="232" spans="1:23" x14ac:dyDescent="0.35">
      <c r="A232" t="s">
        <v>1901</v>
      </c>
      <c r="B232" s="6">
        <v>45887.544687499998</v>
      </c>
      <c r="C232">
        <v>15</v>
      </c>
      <c r="D232">
        <v>0</v>
      </c>
      <c r="E232" t="s">
        <v>157</v>
      </c>
      <c r="F232" t="b">
        <v>1</v>
      </c>
      <c r="G232">
        <v>15</v>
      </c>
      <c r="H232">
        <v>0</v>
      </c>
      <c r="I232" t="s">
        <v>157</v>
      </c>
      <c r="K232" t="s">
        <v>1902</v>
      </c>
      <c r="L232">
        <v>0.43</v>
      </c>
      <c r="N232" t="s">
        <v>158</v>
      </c>
      <c r="O232" t="s">
        <v>137</v>
      </c>
      <c r="P232" t="s">
        <v>138</v>
      </c>
      <c r="Q232">
        <v>0</v>
      </c>
      <c r="R232" t="s">
        <v>1903</v>
      </c>
      <c r="W232" t="s">
        <v>1873</v>
      </c>
    </row>
    <row r="233" spans="1:23" x14ac:dyDescent="0.35">
      <c r="A233" t="s">
        <v>1904</v>
      </c>
      <c r="B233" s="6">
        <v>45887.612546296295</v>
      </c>
      <c r="C233">
        <v>36</v>
      </c>
      <c r="D233">
        <v>0</v>
      </c>
      <c r="E233" t="s">
        <v>157</v>
      </c>
      <c r="F233" t="b">
        <v>1</v>
      </c>
      <c r="G233">
        <v>36</v>
      </c>
      <c r="H233">
        <v>0</v>
      </c>
      <c r="I233" t="s">
        <v>157</v>
      </c>
      <c r="K233" t="s">
        <v>1905</v>
      </c>
      <c r="L233">
        <v>0.88</v>
      </c>
      <c r="N233" t="s">
        <v>158</v>
      </c>
      <c r="O233" t="s">
        <v>137</v>
      </c>
      <c r="P233" t="s">
        <v>138</v>
      </c>
      <c r="Q233">
        <v>0</v>
      </c>
      <c r="R233" t="s">
        <v>1906</v>
      </c>
      <c r="W233" t="s">
        <v>1873</v>
      </c>
    </row>
    <row r="234" spans="1:23" x14ac:dyDescent="0.35">
      <c r="A234" t="s">
        <v>1907</v>
      </c>
      <c r="B234" s="6">
        <v>45887.763124999998</v>
      </c>
      <c r="C234">
        <v>36</v>
      </c>
      <c r="D234">
        <v>0</v>
      </c>
      <c r="E234" t="s">
        <v>157</v>
      </c>
      <c r="F234" t="b">
        <v>1</v>
      </c>
      <c r="G234">
        <v>36</v>
      </c>
      <c r="H234">
        <v>0</v>
      </c>
      <c r="I234" t="s">
        <v>157</v>
      </c>
      <c r="K234" t="s">
        <v>1908</v>
      </c>
      <c r="L234">
        <v>0.74</v>
      </c>
      <c r="N234" t="s">
        <v>158</v>
      </c>
      <c r="O234" t="s">
        <v>137</v>
      </c>
      <c r="P234" t="s">
        <v>138</v>
      </c>
      <c r="Q234">
        <v>0</v>
      </c>
      <c r="R234" t="s">
        <v>1909</v>
      </c>
      <c r="W234" t="s">
        <v>1873</v>
      </c>
    </row>
    <row r="235" spans="1:23" x14ac:dyDescent="0.35">
      <c r="A235" t="s">
        <v>1910</v>
      </c>
      <c r="B235" s="6">
        <v>45887.780949074076</v>
      </c>
      <c r="C235">
        <v>15</v>
      </c>
      <c r="D235">
        <v>0</v>
      </c>
      <c r="E235" t="s">
        <v>157</v>
      </c>
      <c r="F235" t="b">
        <v>1</v>
      </c>
      <c r="G235">
        <v>15</v>
      </c>
      <c r="H235">
        <v>0</v>
      </c>
      <c r="I235" t="s">
        <v>157</v>
      </c>
      <c r="K235" t="s">
        <v>1911</v>
      </c>
      <c r="L235">
        <v>0.43</v>
      </c>
      <c r="N235" t="s">
        <v>158</v>
      </c>
      <c r="O235" t="s">
        <v>137</v>
      </c>
      <c r="P235" t="s">
        <v>138</v>
      </c>
      <c r="Q235">
        <v>0</v>
      </c>
      <c r="R235" t="s">
        <v>1912</v>
      </c>
      <c r="W235" t="s">
        <v>1873</v>
      </c>
    </row>
    <row r="236" spans="1:23" x14ac:dyDescent="0.35">
      <c r="A236" t="s">
        <v>1913</v>
      </c>
      <c r="B236" s="6">
        <v>45887.806932870371</v>
      </c>
      <c r="C236">
        <v>15</v>
      </c>
      <c r="D236">
        <v>0</v>
      </c>
      <c r="E236" t="s">
        <v>157</v>
      </c>
      <c r="F236" t="b">
        <v>1</v>
      </c>
      <c r="G236">
        <v>15</v>
      </c>
      <c r="H236">
        <v>0</v>
      </c>
      <c r="I236" t="s">
        <v>157</v>
      </c>
      <c r="K236" t="s">
        <v>1914</v>
      </c>
      <c r="L236">
        <v>0.43</v>
      </c>
      <c r="N236" t="s">
        <v>158</v>
      </c>
      <c r="O236" t="s">
        <v>137</v>
      </c>
      <c r="P236" t="s">
        <v>138</v>
      </c>
      <c r="Q236">
        <v>0</v>
      </c>
      <c r="R236" t="s">
        <v>1915</v>
      </c>
      <c r="W236" t="s">
        <v>1873</v>
      </c>
    </row>
    <row r="237" spans="1:23" x14ac:dyDescent="0.35">
      <c r="A237" t="s">
        <v>1916</v>
      </c>
      <c r="B237" s="6">
        <v>45888.457106481481</v>
      </c>
      <c r="C237">
        <v>36</v>
      </c>
      <c r="D237">
        <v>0</v>
      </c>
      <c r="E237" t="s">
        <v>157</v>
      </c>
      <c r="F237" t="b">
        <v>1</v>
      </c>
      <c r="G237">
        <v>36</v>
      </c>
      <c r="H237">
        <v>0</v>
      </c>
      <c r="I237" t="s">
        <v>157</v>
      </c>
      <c r="K237" t="s">
        <v>1917</v>
      </c>
      <c r="L237">
        <v>0.74</v>
      </c>
      <c r="N237" t="s">
        <v>158</v>
      </c>
      <c r="O237" t="s">
        <v>137</v>
      </c>
      <c r="P237" t="s">
        <v>138</v>
      </c>
      <c r="Q237">
        <v>0</v>
      </c>
      <c r="R237" t="s">
        <v>1918</v>
      </c>
      <c r="W237" t="s">
        <v>1919</v>
      </c>
    </row>
    <row r="238" spans="1:23" x14ac:dyDescent="0.35">
      <c r="A238" t="s">
        <v>1920</v>
      </c>
      <c r="B238" s="6">
        <v>45888.675428240742</v>
      </c>
      <c r="C238">
        <v>36</v>
      </c>
      <c r="D238">
        <v>0</v>
      </c>
      <c r="E238" t="s">
        <v>157</v>
      </c>
      <c r="F238" t="b">
        <v>1</v>
      </c>
      <c r="G238">
        <v>36</v>
      </c>
      <c r="H238">
        <v>0</v>
      </c>
      <c r="I238" t="s">
        <v>157</v>
      </c>
      <c r="K238" t="s">
        <v>1921</v>
      </c>
      <c r="L238">
        <v>0.74</v>
      </c>
      <c r="N238" t="s">
        <v>158</v>
      </c>
      <c r="O238" t="s">
        <v>137</v>
      </c>
      <c r="P238" t="s">
        <v>138</v>
      </c>
      <c r="Q238">
        <v>0</v>
      </c>
      <c r="R238" t="s">
        <v>1922</v>
      </c>
      <c r="W238" t="s">
        <v>1919</v>
      </c>
    </row>
    <row r="239" spans="1:23" x14ac:dyDescent="0.35">
      <c r="A239" t="s">
        <v>1923</v>
      </c>
      <c r="B239" s="6">
        <v>45889.308368055557</v>
      </c>
      <c r="C239">
        <v>30</v>
      </c>
      <c r="D239">
        <v>0</v>
      </c>
      <c r="E239" t="s">
        <v>157</v>
      </c>
      <c r="F239" t="b">
        <v>1</v>
      </c>
      <c r="G239">
        <v>30</v>
      </c>
      <c r="H239">
        <v>0</v>
      </c>
      <c r="I239" t="s">
        <v>157</v>
      </c>
      <c r="K239" t="s">
        <v>1924</v>
      </c>
      <c r="L239">
        <v>0.65</v>
      </c>
      <c r="N239" t="s">
        <v>158</v>
      </c>
      <c r="O239" t="s">
        <v>137</v>
      </c>
      <c r="P239" t="s">
        <v>138</v>
      </c>
      <c r="Q239">
        <v>0</v>
      </c>
      <c r="R239" t="s">
        <v>1925</v>
      </c>
      <c r="W239" t="s">
        <v>1926</v>
      </c>
    </row>
    <row r="240" spans="1:23" x14ac:dyDescent="0.35">
      <c r="B240" s="6">
        <v>45889.557025462964</v>
      </c>
      <c r="C240">
        <v>18</v>
      </c>
      <c r="E240" t="s">
        <v>157</v>
      </c>
      <c r="O240" t="s">
        <v>1134</v>
      </c>
    </row>
    <row r="241" spans="1:23" x14ac:dyDescent="0.35">
      <c r="B241" s="6">
        <v>45889.565254629626</v>
      </c>
      <c r="C241">
        <v>18</v>
      </c>
      <c r="E241" t="s">
        <v>157</v>
      </c>
      <c r="O241" t="s">
        <v>1134</v>
      </c>
    </row>
    <row r="242" spans="1:23" x14ac:dyDescent="0.35">
      <c r="A242" t="s">
        <v>1927</v>
      </c>
      <c r="B242" s="6">
        <v>45889.597245370373</v>
      </c>
      <c r="C242">
        <v>36</v>
      </c>
      <c r="D242">
        <v>0</v>
      </c>
      <c r="E242" t="s">
        <v>157</v>
      </c>
      <c r="F242" t="b">
        <v>1</v>
      </c>
      <c r="G242">
        <v>36</v>
      </c>
      <c r="H242">
        <v>0</v>
      </c>
      <c r="I242" t="s">
        <v>157</v>
      </c>
      <c r="K242" t="s">
        <v>1928</v>
      </c>
      <c r="L242">
        <v>0.74</v>
      </c>
      <c r="N242" t="s">
        <v>158</v>
      </c>
      <c r="O242" t="s">
        <v>137</v>
      </c>
      <c r="P242" t="s">
        <v>138</v>
      </c>
      <c r="Q242">
        <v>0</v>
      </c>
      <c r="R242" t="s">
        <v>1929</v>
      </c>
      <c r="W242" t="s">
        <v>1926</v>
      </c>
    </row>
    <row r="243" spans="1:23" x14ac:dyDescent="0.35">
      <c r="A243" t="s">
        <v>1930</v>
      </c>
      <c r="B243" s="6">
        <v>45889.685266203705</v>
      </c>
      <c r="C243">
        <v>36</v>
      </c>
      <c r="D243">
        <v>0</v>
      </c>
      <c r="E243" t="s">
        <v>157</v>
      </c>
      <c r="F243" t="b">
        <v>1</v>
      </c>
      <c r="G243">
        <v>36</v>
      </c>
      <c r="H243">
        <v>0</v>
      </c>
      <c r="I243" t="s">
        <v>157</v>
      </c>
      <c r="K243" t="s">
        <v>1931</v>
      </c>
      <c r="L243">
        <v>0.88</v>
      </c>
      <c r="N243" t="s">
        <v>158</v>
      </c>
      <c r="O243" t="s">
        <v>137</v>
      </c>
      <c r="P243" t="s">
        <v>138</v>
      </c>
      <c r="Q243">
        <v>0</v>
      </c>
      <c r="R243" t="s">
        <v>1932</v>
      </c>
      <c r="W243" t="s">
        <v>1926</v>
      </c>
    </row>
    <row r="244" spans="1:23" x14ac:dyDescent="0.35">
      <c r="B244" s="6">
        <v>45889.720972222225</v>
      </c>
      <c r="C244">
        <v>18</v>
      </c>
      <c r="E244" t="s">
        <v>157</v>
      </c>
      <c r="O244" t="s">
        <v>1134</v>
      </c>
    </row>
    <row r="245" spans="1:23" x14ac:dyDescent="0.35">
      <c r="A245" t="s">
        <v>1933</v>
      </c>
      <c r="B245" s="6">
        <v>45890.336157407408</v>
      </c>
      <c r="C245">
        <v>30</v>
      </c>
      <c r="D245">
        <v>0</v>
      </c>
      <c r="E245" t="s">
        <v>157</v>
      </c>
      <c r="F245" t="b">
        <v>1</v>
      </c>
      <c r="G245">
        <v>30</v>
      </c>
      <c r="H245">
        <v>0</v>
      </c>
      <c r="I245" t="s">
        <v>157</v>
      </c>
      <c r="K245" t="s">
        <v>1934</v>
      </c>
      <c r="L245">
        <v>0.65</v>
      </c>
      <c r="N245" t="s">
        <v>158</v>
      </c>
      <c r="O245" t="s">
        <v>137</v>
      </c>
      <c r="P245" t="s">
        <v>138</v>
      </c>
      <c r="Q245">
        <v>0</v>
      </c>
      <c r="R245" t="s">
        <v>1935</v>
      </c>
    </row>
    <row r="246" spans="1:23" x14ac:dyDescent="0.35">
      <c r="A246" t="s">
        <v>1936</v>
      </c>
      <c r="B246" s="6">
        <v>45890.504525462966</v>
      </c>
      <c r="C246">
        <v>15</v>
      </c>
      <c r="D246">
        <v>0</v>
      </c>
      <c r="E246" t="s">
        <v>157</v>
      </c>
      <c r="F246" t="b">
        <v>1</v>
      </c>
      <c r="G246">
        <v>15</v>
      </c>
      <c r="H246">
        <v>0</v>
      </c>
      <c r="I246" t="s">
        <v>157</v>
      </c>
      <c r="K246" t="s">
        <v>1937</v>
      </c>
      <c r="L246">
        <v>0.43</v>
      </c>
      <c r="N246" t="s">
        <v>158</v>
      </c>
      <c r="O246" t="s">
        <v>137</v>
      </c>
      <c r="P246" t="s">
        <v>138</v>
      </c>
      <c r="Q246">
        <v>0</v>
      </c>
      <c r="R246" t="s">
        <v>1938</v>
      </c>
    </row>
    <row r="247" spans="1:23" x14ac:dyDescent="0.35">
      <c r="A247" t="s">
        <v>1939</v>
      </c>
      <c r="B247" s="6">
        <v>45890.653333333335</v>
      </c>
      <c r="C247">
        <v>30</v>
      </c>
      <c r="D247">
        <v>0</v>
      </c>
      <c r="E247" t="s">
        <v>157</v>
      </c>
      <c r="F247" t="b">
        <v>1</v>
      </c>
      <c r="G247">
        <v>30</v>
      </c>
      <c r="H247">
        <v>0</v>
      </c>
      <c r="I247" t="s">
        <v>157</v>
      </c>
      <c r="K247" t="s">
        <v>1940</v>
      </c>
      <c r="L247">
        <v>0.65</v>
      </c>
      <c r="N247" t="s">
        <v>158</v>
      </c>
      <c r="O247" t="s">
        <v>137</v>
      </c>
      <c r="P247" t="s">
        <v>138</v>
      </c>
      <c r="Q247">
        <v>0</v>
      </c>
      <c r="R247" t="s">
        <v>1941</v>
      </c>
    </row>
    <row r="248" spans="1:23" x14ac:dyDescent="0.35">
      <c r="B248" s="6">
        <v>45890.700740740744</v>
      </c>
      <c r="C248">
        <v>18</v>
      </c>
      <c r="E248" t="s">
        <v>157</v>
      </c>
      <c r="O248" t="s">
        <v>1134</v>
      </c>
    </row>
    <row r="249" spans="1:23" x14ac:dyDescent="0.35">
      <c r="A249" t="s">
        <v>1942</v>
      </c>
      <c r="B249" s="6">
        <v>45891.495196759257</v>
      </c>
      <c r="C249">
        <v>18</v>
      </c>
      <c r="D249">
        <v>0</v>
      </c>
      <c r="E249" t="s">
        <v>157</v>
      </c>
      <c r="F249" t="b">
        <v>1</v>
      </c>
      <c r="G249">
        <v>18</v>
      </c>
      <c r="H249">
        <v>0</v>
      </c>
      <c r="I249" t="s">
        <v>157</v>
      </c>
      <c r="K249" t="s">
        <v>1943</v>
      </c>
      <c r="L249">
        <v>0.47</v>
      </c>
      <c r="N249" t="s">
        <v>158</v>
      </c>
      <c r="O249" t="s">
        <v>137</v>
      </c>
      <c r="P249" t="s">
        <v>138</v>
      </c>
      <c r="Q249">
        <v>0</v>
      </c>
      <c r="R249" t="s">
        <v>1944</v>
      </c>
    </row>
    <row r="250" spans="1:23" x14ac:dyDescent="0.35">
      <c r="A250" t="s">
        <v>1945</v>
      </c>
      <c r="B250" s="6">
        <v>45891.550486111111</v>
      </c>
      <c r="C250">
        <v>30</v>
      </c>
      <c r="D250">
        <v>0</v>
      </c>
      <c r="E250" t="s">
        <v>157</v>
      </c>
      <c r="F250" t="b">
        <v>1</v>
      </c>
      <c r="G250">
        <v>30</v>
      </c>
      <c r="H250">
        <v>0</v>
      </c>
      <c r="I250" t="s">
        <v>157</v>
      </c>
      <c r="K250" t="s">
        <v>1946</v>
      </c>
      <c r="L250">
        <v>0.65</v>
      </c>
      <c r="N250" t="s">
        <v>158</v>
      </c>
      <c r="O250" t="s">
        <v>137</v>
      </c>
      <c r="P250" t="s">
        <v>138</v>
      </c>
      <c r="Q250">
        <v>0</v>
      </c>
      <c r="R250" t="s">
        <v>1947</v>
      </c>
    </row>
    <row r="251" spans="1:23" x14ac:dyDescent="0.35">
      <c r="A251" t="s">
        <v>1948</v>
      </c>
      <c r="B251" s="6">
        <v>45891.61650462963</v>
      </c>
      <c r="C251">
        <v>18</v>
      </c>
      <c r="D251">
        <v>0</v>
      </c>
      <c r="E251" t="s">
        <v>157</v>
      </c>
      <c r="F251" t="b">
        <v>1</v>
      </c>
      <c r="G251">
        <v>18</v>
      </c>
      <c r="H251">
        <v>0</v>
      </c>
      <c r="I251" t="s">
        <v>157</v>
      </c>
      <c r="K251" t="s">
        <v>1949</v>
      </c>
      <c r="L251">
        <v>0.47</v>
      </c>
      <c r="N251" t="s">
        <v>158</v>
      </c>
      <c r="O251" t="s">
        <v>137</v>
      </c>
      <c r="P251" t="s">
        <v>138</v>
      </c>
      <c r="Q251">
        <v>0</v>
      </c>
      <c r="R251" t="s">
        <v>1950</v>
      </c>
    </row>
    <row r="252" spans="1:23" x14ac:dyDescent="0.35">
      <c r="A252" t="s">
        <v>1951</v>
      </c>
      <c r="B252" s="6">
        <v>45891.648993055554</v>
      </c>
      <c r="C252">
        <v>18</v>
      </c>
      <c r="D252">
        <v>0</v>
      </c>
      <c r="E252" t="s">
        <v>157</v>
      </c>
      <c r="F252" t="b">
        <v>1</v>
      </c>
      <c r="G252">
        <v>18</v>
      </c>
      <c r="H252">
        <v>0</v>
      </c>
      <c r="I252" t="s">
        <v>157</v>
      </c>
      <c r="K252" t="s">
        <v>1952</v>
      </c>
      <c r="L252">
        <v>0.47</v>
      </c>
      <c r="N252" t="s">
        <v>158</v>
      </c>
      <c r="O252" t="s">
        <v>137</v>
      </c>
      <c r="P252" t="s">
        <v>138</v>
      </c>
      <c r="Q252">
        <v>0</v>
      </c>
      <c r="R252" t="s">
        <v>1953</v>
      </c>
    </row>
    <row r="253" spans="1:23" x14ac:dyDescent="0.35">
      <c r="A253" t="s">
        <v>1954</v>
      </c>
      <c r="B253" s="6">
        <v>45891.692106481481</v>
      </c>
      <c r="C253">
        <v>30</v>
      </c>
      <c r="D253">
        <v>0</v>
      </c>
      <c r="E253" t="s">
        <v>157</v>
      </c>
      <c r="F253" t="b">
        <v>1</v>
      </c>
      <c r="G253">
        <v>30</v>
      </c>
      <c r="H253">
        <v>0</v>
      </c>
      <c r="I253" t="s">
        <v>157</v>
      </c>
      <c r="K253" t="s">
        <v>1955</v>
      </c>
      <c r="L253">
        <v>0.65</v>
      </c>
      <c r="N253" t="s">
        <v>158</v>
      </c>
      <c r="O253" t="s">
        <v>137</v>
      </c>
      <c r="P253" t="s">
        <v>138</v>
      </c>
      <c r="Q253">
        <v>0</v>
      </c>
      <c r="R253" t="s">
        <v>1956</v>
      </c>
    </row>
    <row r="254" spans="1:23" x14ac:dyDescent="0.35">
      <c r="B254" s="6">
        <v>45891.716817129629</v>
      </c>
      <c r="C254">
        <v>30</v>
      </c>
      <c r="E254" t="s">
        <v>157</v>
      </c>
      <c r="O254" t="s">
        <v>1134</v>
      </c>
    </row>
    <row r="255" spans="1:23" x14ac:dyDescent="0.35">
      <c r="B255" s="6">
        <v>45891.722245370373</v>
      </c>
      <c r="C255">
        <v>30</v>
      </c>
      <c r="E255" t="s">
        <v>157</v>
      </c>
      <c r="O255" t="s">
        <v>1134</v>
      </c>
    </row>
    <row r="256" spans="1:23" x14ac:dyDescent="0.35">
      <c r="A256" t="s">
        <v>1957</v>
      </c>
      <c r="B256" s="6">
        <v>45891.724236111113</v>
      </c>
      <c r="C256">
        <v>30</v>
      </c>
      <c r="D256">
        <v>0</v>
      </c>
      <c r="E256" t="s">
        <v>157</v>
      </c>
      <c r="F256" t="b">
        <v>1</v>
      </c>
      <c r="G256">
        <v>30</v>
      </c>
      <c r="H256">
        <v>0</v>
      </c>
      <c r="I256" t="s">
        <v>157</v>
      </c>
      <c r="K256" t="s">
        <v>1958</v>
      </c>
      <c r="L256">
        <v>0.65</v>
      </c>
      <c r="N256" t="s">
        <v>158</v>
      </c>
      <c r="O256" t="s">
        <v>137</v>
      </c>
      <c r="P256" t="s">
        <v>138</v>
      </c>
      <c r="Q256">
        <v>0</v>
      </c>
      <c r="R256" t="s">
        <v>1959</v>
      </c>
    </row>
    <row r="257" spans="1:18" x14ac:dyDescent="0.35">
      <c r="A257" t="s">
        <v>1960</v>
      </c>
      <c r="B257" s="6">
        <v>45891.827152777776</v>
      </c>
      <c r="C257">
        <v>18</v>
      </c>
      <c r="D257">
        <v>0</v>
      </c>
      <c r="E257" t="s">
        <v>157</v>
      </c>
      <c r="F257" t="b">
        <v>1</v>
      </c>
      <c r="G257">
        <v>18</v>
      </c>
      <c r="H257">
        <v>0</v>
      </c>
      <c r="I257" t="s">
        <v>157</v>
      </c>
      <c r="K257" t="s">
        <v>1961</v>
      </c>
      <c r="L257">
        <v>0.47</v>
      </c>
      <c r="N257" t="s">
        <v>158</v>
      </c>
      <c r="O257" t="s">
        <v>137</v>
      </c>
      <c r="P257" t="s">
        <v>138</v>
      </c>
      <c r="Q257">
        <v>0</v>
      </c>
      <c r="R257" t="s">
        <v>1962</v>
      </c>
    </row>
    <row r="258" spans="1:18" x14ac:dyDescent="0.35">
      <c r="A258" t="s">
        <v>1963</v>
      </c>
      <c r="B258" s="6">
        <v>45891.910601851851</v>
      </c>
      <c r="C258">
        <v>18</v>
      </c>
      <c r="D258">
        <v>0</v>
      </c>
      <c r="E258" t="s">
        <v>157</v>
      </c>
      <c r="F258" t="b">
        <v>1</v>
      </c>
      <c r="G258">
        <v>18</v>
      </c>
      <c r="H258">
        <v>0</v>
      </c>
      <c r="I258" t="s">
        <v>157</v>
      </c>
      <c r="K258" t="s">
        <v>1964</v>
      </c>
      <c r="L258">
        <v>0.47</v>
      </c>
      <c r="N258" t="s">
        <v>158</v>
      </c>
      <c r="O258" t="s">
        <v>137</v>
      </c>
      <c r="P258" t="s">
        <v>138</v>
      </c>
      <c r="Q258">
        <v>0</v>
      </c>
      <c r="R258" t="s">
        <v>1965</v>
      </c>
    </row>
    <row r="259" spans="1:18" x14ac:dyDescent="0.35">
      <c r="B259" s="6">
        <v>45892.436261574076</v>
      </c>
      <c r="C259">
        <v>15</v>
      </c>
      <c r="E259" t="s">
        <v>157</v>
      </c>
      <c r="O259" t="s">
        <v>1134</v>
      </c>
    </row>
    <row r="260" spans="1:18" x14ac:dyDescent="0.35">
      <c r="A260" t="s">
        <v>1966</v>
      </c>
      <c r="B260" s="6">
        <v>45892.437997685185</v>
      </c>
      <c r="C260">
        <v>15</v>
      </c>
      <c r="D260">
        <v>0</v>
      </c>
      <c r="E260" t="s">
        <v>157</v>
      </c>
      <c r="F260" t="b">
        <v>1</v>
      </c>
      <c r="G260">
        <v>15</v>
      </c>
      <c r="H260">
        <v>0</v>
      </c>
      <c r="I260" t="s">
        <v>157</v>
      </c>
      <c r="K260" t="s">
        <v>1967</v>
      </c>
      <c r="L260">
        <v>0.43</v>
      </c>
      <c r="N260" t="s">
        <v>158</v>
      </c>
      <c r="O260" t="s">
        <v>137</v>
      </c>
      <c r="P260" t="s">
        <v>138</v>
      </c>
      <c r="Q260">
        <v>0</v>
      </c>
      <c r="R260" t="s">
        <v>1968</v>
      </c>
    </row>
    <row r="261" spans="1:18" x14ac:dyDescent="0.35">
      <c r="B261" s="6">
        <v>45892.463842592595</v>
      </c>
      <c r="C261">
        <v>36</v>
      </c>
      <c r="E261" t="s">
        <v>157</v>
      </c>
      <c r="O261" t="s">
        <v>1134</v>
      </c>
    </row>
    <row r="262" spans="1:18" x14ac:dyDescent="0.35">
      <c r="B262" s="6">
        <v>45892.511863425927</v>
      </c>
      <c r="C262">
        <v>36</v>
      </c>
      <c r="E262" t="s">
        <v>157</v>
      </c>
      <c r="O262" t="s">
        <v>1134</v>
      </c>
    </row>
    <row r="263" spans="1:18" x14ac:dyDescent="0.35">
      <c r="B263" s="6">
        <v>45892.631249999999</v>
      </c>
      <c r="C263">
        <v>36</v>
      </c>
      <c r="E263" t="s">
        <v>157</v>
      </c>
      <c r="O263" t="s">
        <v>1134</v>
      </c>
    </row>
    <row r="264" spans="1:18" x14ac:dyDescent="0.35">
      <c r="A264" t="s">
        <v>1969</v>
      </c>
      <c r="B264" s="6">
        <v>45892.812384259261</v>
      </c>
      <c r="C264">
        <v>30</v>
      </c>
      <c r="D264">
        <v>0</v>
      </c>
      <c r="E264" t="s">
        <v>157</v>
      </c>
      <c r="F264" t="b">
        <v>1</v>
      </c>
      <c r="G264">
        <v>30</v>
      </c>
      <c r="H264">
        <v>0</v>
      </c>
      <c r="I264" t="s">
        <v>157</v>
      </c>
      <c r="K264" t="s">
        <v>1970</v>
      </c>
      <c r="L264">
        <v>0.65</v>
      </c>
      <c r="N264" t="s">
        <v>158</v>
      </c>
      <c r="O264" t="s">
        <v>137</v>
      </c>
      <c r="P264" t="s">
        <v>138</v>
      </c>
      <c r="Q264">
        <v>0</v>
      </c>
      <c r="R264" t="s">
        <v>1971</v>
      </c>
    </row>
    <row r="265" spans="1:18" x14ac:dyDescent="0.35">
      <c r="A265" t="s">
        <v>1972</v>
      </c>
      <c r="B265" s="6">
        <v>45892.812673611108</v>
      </c>
      <c r="C265">
        <v>36</v>
      </c>
      <c r="D265">
        <v>0</v>
      </c>
      <c r="E265" t="s">
        <v>157</v>
      </c>
      <c r="F265" t="b">
        <v>1</v>
      </c>
      <c r="G265">
        <v>36</v>
      </c>
      <c r="H265">
        <v>0</v>
      </c>
      <c r="I265" t="s">
        <v>157</v>
      </c>
      <c r="K265" t="s">
        <v>1973</v>
      </c>
      <c r="L265">
        <v>0.74</v>
      </c>
      <c r="N265" t="s">
        <v>158</v>
      </c>
      <c r="O265" t="s">
        <v>137</v>
      </c>
      <c r="P265" t="s">
        <v>138</v>
      </c>
      <c r="Q265">
        <v>0</v>
      </c>
      <c r="R265" t="s">
        <v>1974</v>
      </c>
    </row>
    <row r="266" spans="1:18" x14ac:dyDescent="0.35">
      <c r="B266" s="6">
        <v>45893.521249999998</v>
      </c>
      <c r="C266">
        <v>18</v>
      </c>
      <c r="E266" t="s">
        <v>157</v>
      </c>
      <c r="O266" t="s">
        <v>1134</v>
      </c>
    </row>
    <row r="267" spans="1:18" x14ac:dyDescent="0.35">
      <c r="A267" t="s">
        <v>1975</v>
      </c>
      <c r="B267" s="6">
        <v>45893.523726851854</v>
      </c>
      <c r="C267">
        <v>18</v>
      </c>
      <c r="D267">
        <v>0</v>
      </c>
      <c r="E267" t="s">
        <v>157</v>
      </c>
      <c r="F267" t="b">
        <v>1</v>
      </c>
      <c r="G267">
        <v>18</v>
      </c>
      <c r="H267">
        <v>0</v>
      </c>
      <c r="I267" t="s">
        <v>157</v>
      </c>
      <c r="K267" t="s">
        <v>1976</v>
      </c>
      <c r="L267">
        <v>0.47</v>
      </c>
      <c r="N267" t="s">
        <v>158</v>
      </c>
      <c r="O267" t="s">
        <v>137</v>
      </c>
      <c r="P267" t="s">
        <v>138</v>
      </c>
      <c r="Q267">
        <v>0</v>
      </c>
      <c r="R267" t="s">
        <v>1977</v>
      </c>
    </row>
    <row r="268" spans="1:18" x14ac:dyDescent="0.35">
      <c r="A268" t="s">
        <v>1978</v>
      </c>
      <c r="B268" s="6">
        <v>45893.553877314815</v>
      </c>
      <c r="C268">
        <v>15</v>
      </c>
      <c r="D268">
        <v>0</v>
      </c>
      <c r="E268" t="s">
        <v>157</v>
      </c>
      <c r="F268" t="b">
        <v>1</v>
      </c>
      <c r="G268">
        <v>15</v>
      </c>
      <c r="H268">
        <v>0</v>
      </c>
      <c r="I268" t="s">
        <v>157</v>
      </c>
      <c r="K268" t="s">
        <v>1979</v>
      </c>
      <c r="L268">
        <v>0.43</v>
      </c>
      <c r="N268" t="s">
        <v>158</v>
      </c>
      <c r="O268" t="s">
        <v>137</v>
      </c>
      <c r="P268" t="s">
        <v>138</v>
      </c>
      <c r="Q268">
        <v>0</v>
      </c>
      <c r="R268" t="s">
        <v>1980</v>
      </c>
    </row>
    <row r="269" spans="1:18" x14ac:dyDescent="0.35">
      <c r="B269" s="6">
        <v>45893.925381944442</v>
      </c>
      <c r="C269">
        <v>36</v>
      </c>
      <c r="E269" t="s">
        <v>157</v>
      </c>
      <c r="O269" t="s">
        <v>1134</v>
      </c>
    </row>
    <row r="270" spans="1:18" x14ac:dyDescent="0.35">
      <c r="B270" s="6">
        <v>45893.93513888889</v>
      </c>
      <c r="C270">
        <v>36</v>
      </c>
      <c r="E270" t="s">
        <v>157</v>
      </c>
      <c r="O270" t="s">
        <v>1134</v>
      </c>
    </row>
    <row r="271" spans="1:18" x14ac:dyDescent="0.35">
      <c r="B271" s="6">
        <v>45893.949733796297</v>
      </c>
      <c r="C271">
        <v>36</v>
      </c>
      <c r="E271" t="s">
        <v>157</v>
      </c>
      <c r="O271" t="s">
        <v>1134</v>
      </c>
    </row>
    <row r="272" spans="1:18" x14ac:dyDescent="0.35">
      <c r="A272" t="s">
        <v>1981</v>
      </c>
      <c r="B272" s="6">
        <v>45894.693506944444</v>
      </c>
      <c r="C272">
        <v>36</v>
      </c>
      <c r="D272">
        <v>0</v>
      </c>
      <c r="E272" t="s">
        <v>157</v>
      </c>
      <c r="F272" t="b">
        <v>1</v>
      </c>
      <c r="G272">
        <v>36</v>
      </c>
      <c r="H272">
        <v>0</v>
      </c>
      <c r="I272" t="s">
        <v>157</v>
      </c>
      <c r="K272" t="s">
        <v>1982</v>
      </c>
      <c r="L272">
        <v>0.74</v>
      </c>
      <c r="N272" t="s">
        <v>158</v>
      </c>
      <c r="O272" t="s">
        <v>137</v>
      </c>
      <c r="P272" t="s">
        <v>138</v>
      </c>
      <c r="Q272">
        <v>0</v>
      </c>
      <c r="R272" t="s">
        <v>1983</v>
      </c>
    </row>
    <row r="273" spans="1:18" x14ac:dyDescent="0.35">
      <c r="A273" t="s">
        <v>1984</v>
      </c>
      <c r="B273" s="6">
        <v>45894.768541666665</v>
      </c>
      <c r="C273">
        <v>36</v>
      </c>
      <c r="D273">
        <v>0</v>
      </c>
      <c r="E273" t="s">
        <v>157</v>
      </c>
      <c r="F273" t="b">
        <v>1</v>
      </c>
      <c r="G273">
        <v>36</v>
      </c>
      <c r="H273">
        <v>0</v>
      </c>
      <c r="I273" t="s">
        <v>157</v>
      </c>
      <c r="K273" t="s">
        <v>1985</v>
      </c>
      <c r="L273">
        <v>0.74</v>
      </c>
      <c r="N273" t="s">
        <v>158</v>
      </c>
      <c r="O273" t="s">
        <v>137</v>
      </c>
      <c r="P273" t="s">
        <v>138</v>
      </c>
      <c r="Q273">
        <v>0</v>
      </c>
      <c r="R273" t="s">
        <v>1986</v>
      </c>
    </row>
    <row r="274" spans="1:18" x14ac:dyDescent="0.35">
      <c r="A274" t="s">
        <v>1987</v>
      </c>
      <c r="B274" s="6">
        <v>45895.299895833334</v>
      </c>
      <c r="C274">
        <v>15</v>
      </c>
      <c r="D274">
        <v>0</v>
      </c>
      <c r="E274" t="s">
        <v>157</v>
      </c>
      <c r="F274" t="b">
        <v>1</v>
      </c>
      <c r="G274">
        <v>15</v>
      </c>
      <c r="H274">
        <v>0</v>
      </c>
      <c r="I274" t="s">
        <v>157</v>
      </c>
      <c r="K274" t="s">
        <v>1988</v>
      </c>
      <c r="L274">
        <v>0.43</v>
      </c>
      <c r="N274" t="s">
        <v>158</v>
      </c>
      <c r="O274" t="s">
        <v>137</v>
      </c>
      <c r="P274" t="s">
        <v>138</v>
      </c>
      <c r="Q274">
        <v>0</v>
      </c>
      <c r="R274" t="s">
        <v>1989</v>
      </c>
    </row>
    <row r="275" spans="1:18" x14ac:dyDescent="0.35">
      <c r="A275" t="s">
        <v>1990</v>
      </c>
      <c r="B275" s="6">
        <v>45895.378136574072</v>
      </c>
      <c r="C275">
        <v>30</v>
      </c>
      <c r="D275">
        <v>0</v>
      </c>
      <c r="E275" t="s">
        <v>157</v>
      </c>
      <c r="F275" t="b">
        <v>1</v>
      </c>
      <c r="G275">
        <v>30</v>
      </c>
      <c r="H275">
        <v>0</v>
      </c>
      <c r="I275" t="s">
        <v>157</v>
      </c>
      <c r="K275" t="s">
        <v>1991</v>
      </c>
      <c r="L275">
        <v>0.65</v>
      </c>
      <c r="N275" t="s">
        <v>158</v>
      </c>
      <c r="O275" t="s">
        <v>137</v>
      </c>
      <c r="P275" t="s">
        <v>138</v>
      </c>
      <c r="Q275">
        <v>0</v>
      </c>
      <c r="R275" t="s">
        <v>1992</v>
      </c>
    </row>
    <row r="276" spans="1:18" x14ac:dyDescent="0.35">
      <c r="A276" t="s">
        <v>1993</v>
      </c>
      <c r="B276" s="6">
        <v>45895.42560185185</v>
      </c>
      <c r="C276">
        <v>18</v>
      </c>
      <c r="D276">
        <v>0</v>
      </c>
      <c r="E276" t="s">
        <v>157</v>
      </c>
      <c r="F276" t="b">
        <v>1</v>
      </c>
      <c r="G276">
        <v>18</v>
      </c>
      <c r="H276">
        <v>0</v>
      </c>
      <c r="I276" t="s">
        <v>157</v>
      </c>
      <c r="K276" t="s">
        <v>1994</v>
      </c>
      <c r="L276">
        <v>0.47</v>
      </c>
      <c r="N276" t="s">
        <v>158</v>
      </c>
      <c r="O276" t="s">
        <v>137</v>
      </c>
      <c r="P276" t="s">
        <v>138</v>
      </c>
      <c r="Q276">
        <v>0</v>
      </c>
      <c r="R276" t="s">
        <v>1995</v>
      </c>
    </row>
    <row r="277" spans="1:18" x14ac:dyDescent="0.35">
      <c r="B277" s="6">
        <v>45895.452037037037</v>
      </c>
      <c r="C277">
        <v>18</v>
      </c>
      <c r="E277" t="s">
        <v>157</v>
      </c>
      <c r="O277" t="s">
        <v>1134</v>
      </c>
    </row>
    <row r="278" spans="1:18" x14ac:dyDescent="0.35">
      <c r="B278" s="6">
        <v>45895.465833333335</v>
      </c>
      <c r="C278">
        <v>30</v>
      </c>
      <c r="E278" t="s">
        <v>157</v>
      </c>
      <c r="O278" t="s">
        <v>1134</v>
      </c>
    </row>
    <row r="279" spans="1:18" x14ac:dyDescent="0.35">
      <c r="B279" s="6">
        <v>45895.468344907407</v>
      </c>
      <c r="C279">
        <v>30</v>
      </c>
      <c r="E279" t="s">
        <v>157</v>
      </c>
      <c r="O279" t="s">
        <v>1134</v>
      </c>
    </row>
    <row r="280" spans="1:18" x14ac:dyDescent="0.35">
      <c r="A280" t="s">
        <v>1996</v>
      </c>
      <c r="B280" s="6">
        <v>45895.470937500002</v>
      </c>
      <c r="C280">
        <v>30</v>
      </c>
      <c r="D280">
        <v>0</v>
      </c>
      <c r="E280" t="s">
        <v>157</v>
      </c>
      <c r="F280" t="b">
        <v>1</v>
      </c>
      <c r="G280">
        <v>30</v>
      </c>
      <c r="H280">
        <v>0</v>
      </c>
      <c r="I280" t="s">
        <v>157</v>
      </c>
      <c r="K280" t="s">
        <v>1997</v>
      </c>
      <c r="L280">
        <v>0.65</v>
      </c>
      <c r="N280" t="s">
        <v>158</v>
      </c>
      <c r="O280" t="s">
        <v>137</v>
      </c>
      <c r="P280" t="s">
        <v>138</v>
      </c>
      <c r="Q280">
        <v>0</v>
      </c>
      <c r="R280" t="s">
        <v>1998</v>
      </c>
    </row>
    <row r="281" spans="1:18" x14ac:dyDescent="0.35">
      <c r="B281" s="6">
        <v>45895.483449074076</v>
      </c>
      <c r="C281">
        <v>36</v>
      </c>
      <c r="E281" t="s">
        <v>157</v>
      </c>
      <c r="O281" t="s">
        <v>1134</v>
      </c>
    </row>
    <row r="282" spans="1:18" x14ac:dyDescent="0.35">
      <c r="A282" t="s">
        <v>1999</v>
      </c>
      <c r="B282" s="6">
        <v>45895.518842592595</v>
      </c>
      <c r="C282">
        <v>36</v>
      </c>
      <c r="D282">
        <v>0</v>
      </c>
      <c r="E282" t="s">
        <v>157</v>
      </c>
      <c r="F282" t="b">
        <v>1</v>
      </c>
      <c r="G282">
        <v>36</v>
      </c>
      <c r="H282">
        <v>0</v>
      </c>
      <c r="I282" t="s">
        <v>157</v>
      </c>
      <c r="K282" t="s">
        <v>2000</v>
      </c>
      <c r="L282">
        <v>0.74</v>
      </c>
      <c r="N282" t="s">
        <v>158</v>
      </c>
      <c r="O282" t="s">
        <v>137</v>
      </c>
      <c r="P282" t="s">
        <v>138</v>
      </c>
      <c r="Q282">
        <v>0</v>
      </c>
      <c r="R282" t="s">
        <v>2001</v>
      </c>
    </row>
    <row r="283" spans="1:18" x14ac:dyDescent="0.35">
      <c r="A283" t="s">
        <v>2002</v>
      </c>
      <c r="B283" s="6">
        <v>45895.53398148148</v>
      </c>
      <c r="C283">
        <v>36</v>
      </c>
      <c r="D283">
        <v>0</v>
      </c>
      <c r="E283" t="s">
        <v>157</v>
      </c>
      <c r="F283" t="b">
        <v>1</v>
      </c>
      <c r="G283">
        <v>36</v>
      </c>
      <c r="H283">
        <v>0</v>
      </c>
      <c r="I283" t="s">
        <v>157</v>
      </c>
      <c r="K283" t="s">
        <v>2003</v>
      </c>
      <c r="L283">
        <v>0.74</v>
      </c>
      <c r="N283" t="s">
        <v>158</v>
      </c>
      <c r="O283" t="s">
        <v>137</v>
      </c>
      <c r="P283" t="s">
        <v>138</v>
      </c>
      <c r="Q283">
        <v>0</v>
      </c>
      <c r="R283" t="s">
        <v>2004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H9" sqref="H9"/>
    </sheetView>
  </sheetViews>
  <sheetFormatPr defaultColWidth="9" defaultRowHeight="13.15" x14ac:dyDescent="0.4"/>
  <cols>
    <col min="1" max="1" width="16.46484375" style="5" bestFit="1" customWidth="1"/>
    <col min="2" max="2" width="9" style="5"/>
    <col min="3" max="3" width="26.1328125" style="5" bestFit="1" customWidth="1"/>
    <col min="4" max="5" width="10.796875" style="5" bestFit="1" customWidth="1"/>
    <col min="6" max="6" width="10.1328125" style="5" bestFit="1" customWidth="1"/>
    <col min="7" max="7" width="15.3984375" style="5" bestFit="1" customWidth="1"/>
    <col min="8" max="8" width="11.86328125" style="5" bestFit="1" customWidth="1"/>
    <col min="9" max="9" width="9" style="5"/>
    <col min="10" max="10" width="17.3984375" style="5" customWidth="1"/>
    <col min="11" max="11" width="35.19921875" style="5" customWidth="1"/>
    <col min="12" max="12" width="9" style="5" customWidth="1"/>
    <col min="13" max="13" width="22" style="5" customWidth="1"/>
    <col min="14" max="14" width="7.3984375" style="5" customWidth="1"/>
    <col min="15" max="15" width="9.332031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 s="5" t="s">
        <v>1608</v>
      </c>
      <c r="B1" s="5" t="s">
        <v>1609</v>
      </c>
      <c r="C1" s="5" t="s">
        <v>1441</v>
      </c>
      <c r="D1" t="s">
        <v>1610</v>
      </c>
      <c r="E1" t="s">
        <v>92</v>
      </c>
      <c r="F1" t="s">
        <v>1611</v>
      </c>
      <c r="G1" s="5" t="s">
        <v>1626</v>
      </c>
      <c r="H1" s="5" t="s">
        <v>1624</v>
      </c>
    </row>
    <row r="2" spans="1:26" x14ac:dyDescent="0.4">
      <c r="A2" s="5" t="s">
        <v>587</v>
      </c>
      <c r="B2" s="5" t="s">
        <v>588</v>
      </c>
      <c r="C2" t="s">
        <v>888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1616</v>
      </c>
      <c r="H2" s="40" t="s">
        <v>1625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4">
      <c r="A3" s="5" t="s">
        <v>682</v>
      </c>
      <c r="B3" s="5" t="s">
        <v>683</v>
      </c>
      <c r="C3" t="s">
        <v>1593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1616</v>
      </c>
      <c r="H3" s="5" t="s">
        <v>1625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4">
      <c r="A4" s="5" t="s">
        <v>1613</v>
      </c>
      <c r="B4" s="5" t="s">
        <v>758</v>
      </c>
      <c r="C4" t="s">
        <v>1622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1612</v>
      </c>
      <c r="H4" s="41" t="s">
        <v>1625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4">
      <c r="A5" s="5" t="s">
        <v>496</v>
      </c>
      <c r="B5" s="5" t="s">
        <v>497</v>
      </c>
      <c r="C5" t="s">
        <v>1601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148</v>
      </c>
      <c r="H5" s="40" t="s">
        <v>1625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4">
      <c r="A6" s="5" t="s">
        <v>1604</v>
      </c>
      <c r="B6" s="5" t="s">
        <v>205</v>
      </c>
      <c r="C6" t="s">
        <v>1592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1616</v>
      </c>
      <c r="H6" s="5" t="s">
        <v>1625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4">
      <c r="A7" s="5" t="s">
        <v>1614</v>
      </c>
      <c r="B7" s="5" t="s">
        <v>1615</v>
      </c>
      <c r="C7" t="s">
        <v>1623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1616</v>
      </c>
      <c r="H7" s="40" t="s">
        <v>1625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4">
      <c r="A8" s="5" t="s">
        <v>392</v>
      </c>
      <c r="B8" s="5" t="s">
        <v>393</v>
      </c>
      <c r="C8" t="s">
        <v>1597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1617</v>
      </c>
      <c r="H8" s="40" t="s">
        <v>1625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4">
      <c r="A9" s="5" t="s">
        <v>1606</v>
      </c>
      <c r="B9" s="5" t="s">
        <v>159</v>
      </c>
      <c r="C9" t="s">
        <v>1607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1616</v>
      </c>
      <c r="H9" s="40" t="s">
        <v>1625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4">
      <c r="A10" s="5" t="s">
        <v>532</v>
      </c>
      <c r="B10" s="5" t="s">
        <v>473</v>
      </c>
      <c r="C10" t="s">
        <v>1618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1616</v>
      </c>
      <c r="H10" s="40" t="s">
        <v>1625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4">
      <c r="A11" s="5" t="s">
        <v>673</v>
      </c>
      <c r="B11" s="5" t="s">
        <v>674</v>
      </c>
      <c r="C11" t="s">
        <v>1602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1616</v>
      </c>
      <c r="H11" s="40" t="s">
        <v>1625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4">
      <c r="A12" s="5" t="s">
        <v>197</v>
      </c>
      <c r="B12" s="5" t="s">
        <v>426</v>
      </c>
      <c r="C12" t="s">
        <v>1594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1616</v>
      </c>
      <c r="H12" s="5" t="s">
        <v>1625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4">
      <c r="A13" s="5" t="s">
        <v>668</v>
      </c>
      <c r="B13" s="5" t="s">
        <v>669</v>
      </c>
      <c r="C13" t="s">
        <v>1600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1616</v>
      </c>
      <c r="H13" s="5" t="s">
        <v>1625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4">
      <c r="A14" s="5" t="s">
        <v>578</v>
      </c>
      <c r="B14" s="5" t="s">
        <v>583</v>
      </c>
      <c r="C14" t="s">
        <v>1620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1616</v>
      </c>
      <c r="H14" s="40" t="s">
        <v>1625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4">
      <c r="A15" s="5" t="s">
        <v>1605</v>
      </c>
      <c r="B15" s="5" t="s">
        <v>25</v>
      </c>
      <c r="C15" t="s">
        <v>1599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1617</v>
      </c>
      <c r="H15" s="5" t="s">
        <v>1625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4">
      <c r="A16" s="5" t="s">
        <v>21</v>
      </c>
      <c r="B16" s="5" t="s">
        <v>25</v>
      </c>
      <c r="C16" t="s">
        <v>1599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1617</v>
      </c>
      <c r="H16" s="5" t="s">
        <v>1625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4">
      <c r="A17" s="5" t="s">
        <v>776</v>
      </c>
      <c r="B17" s="5" t="s">
        <v>779</v>
      </c>
      <c r="C17" t="s">
        <v>1619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1617</v>
      </c>
      <c r="H17" s="5" t="s">
        <v>1625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4">
      <c r="A18" s="5" t="s">
        <v>19</v>
      </c>
      <c r="B18" s="5" t="s">
        <v>991</v>
      </c>
      <c r="C18" t="s">
        <v>1596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1617</v>
      </c>
      <c r="H18" s="5" t="s">
        <v>1625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4">
      <c r="A19" s="5" t="s">
        <v>509</v>
      </c>
      <c r="B19" s="5" t="s">
        <v>507</v>
      </c>
      <c r="C19" t="s">
        <v>1603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1616</v>
      </c>
      <c r="H19" s="5" t="s">
        <v>1625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4">
      <c r="A20" s="5" t="s">
        <v>661</v>
      </c>
      <c r="B20" s="5" t="s">
        <v>662</v>
      </c>
      <c r="C20" t="s">
        <v>1621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1616</v>
      </c>
      <c r="H20" s="40" t="s">
        <v>1625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4">
      <c r="A21" s="5" t="s">
        <v>486</v>
      </c>
      <c r="B21" s="5" t="s">
        <v>436</v>
      </c>
      <c r="C21" t="s">
        <v>1591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1616</v>
      </c>
      <c r="H21" s="40" t="s">
        <v>1625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4">
      <c r="A22" s="5" t="s">
        <v>168</v>
      </c>
      <c r="B22" s="5" t="s">
        <v>169</v>
      </c>
      <c r="C22" t="s">
        <v>1598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1617</v>
      </c>
      <c r="H22" s="5" t="s">
        <v>1625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4">
      <c r="A23" s="5" t="s">
        <v>460</v>
      </c>
      <c r="B23" s="5" t="s">
        <v>405</v>
      </c>
      <c r="C23" t="s">
        <v>1595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1616</v>
      </c>
      <c r="H23" s="40" t="s">
        <v>1625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4">
      <c r="A25" s="36" t="s">
        <v>1450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4">
      <c r="B26"/>
      <c r="C26"/>
      <c r="D26"/>
      <c r="E26"/>
      <c r="F26"/>
      <c r="G26"/>
      <c r="H26"/>
    </row>
    <row r="27" spans="1:26" x14ac:dyDescent="0.4">
      <c r="B27"/>
      <c r="C27"/>
      <c r="D27"/>
      <c r="E27"/>
      <c r="G27" s="2"/>
      <c r="H27"/>
      <c r="I27"/>
      <c r="S27" s="2">
        <v>62.5</v>
      </c>
    </row>
    <row r="28" spans="1:26" x14ac:dyDescent="0.4">
      <c r="B28"/>
      <c r="C28"/>
      <c r="D28"/>
      <c r="E28"/>
      <c r="F28"/>
    </row>
    <row r="29" spans="1:26" x14ac:dyDescent="0.4">
      <c r="B29"/>
      <c r="C29"/>
      <c r="D29"/>
      <c r="E29"/>
      <c r="F29"/>
      <c r="O29" s="12"/>
      <c r="P29" s="12"/>
    </row>
    <row r="30" spans="1:26" x14ac:dyDescent="0.4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86328125" style="5" bestFit="1" customWidth="1"/>
    <col min="11" max="26" width="9" style="5"/>
    <col min="27" max="27" width="25.19921875" style="5" customWidth="1"/>
    <col min="28" max="28" width="32.79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0" x14ac:dyDescent="0.4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3"/>
  <sheetViews>
    <sheetView workbookViewId="0">
      <selection activeCell="A34" sqref="A34"/>
    </sheetView>
  </sheetViews>
  <sheetFormatPr defaultRowHeight="12.75" x14ac:dyDescent="0.35"/>
  <cols>
    <col min="1" max="1" width="26.6640625" bestFit="1" customWidth="1"/>
  </cols>
  <sheetData>
    <row r="1" spans="1:2" ht="13.15" x14ac:dyDescent="0.4">
      <c r="A1" s="22" t="s">
        <v>78</v>
      </c>
      <c r="B1" s="22" t="s">
        <v>106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104</v>
      </c>
    </row>
    <row r="4" spans="1:2" x14ac:dyDescent="0.35">
      <c r="A4" s="1" t="s">
        <v>86</v>
      </c>
      <c r="B4" t="s">
        <v>105</v>
      </c>
    </row>
    <row r="5" spans="1:2" x14ac:dyDescent="0.35">
      <c r="A5" s="1" t="s">
        <v>90</v>
      </c>
      <c r="B5" t="s">
        <v>1668</v>
      </c>
    </row>
    <row r="6" spans="1:2" x14ac:dyDescent="0.35">
      <c r="A6" s="2" t="s">
        <v>85</v>
      </c>
    </row>
    <row r="7" spans="1:2" x14ac:dyDescent="0.35">
      <c r="A7" s="2" t="s">
        <v>68</v>
      </c>
    </row>
    <row r="8" spans="1:2" x14ac:dyDescent="0.35">
      <c r="A8" s="2" t="s">
        <v>112</v>
      </c>
    </row>
    <row r="9" spans="1:2" x14ac:dyDescent="0.35">
      <c r="A9" s="2" t="s">
        <v>145</v>
      </c>
    </row>
    <row r="10" spans="1:2" x14ac:dyDescent="0.35">
      <c r="A10" s="2" t="s">
        <v>60</v>
      </c>
    </row>
    <row r="11" spans="1:2" x14ac:dyDescent="0.35">
      <c r="A11" s="2" t="s">
        <v>5</v>
      </c>
    </row>
    <row r="12" spans="1:2" x14ac:dyDescent="0.35">
      <c r="A12" s="2" t="s">
        <v>87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88</v>
      </c>
    </row>
    <row r="18" spans="1:1" x14ac:dyDescent="0.35">
      <c r="A18" s="1" t="s">
        <v>89</v>
      </c>
    </row>
    <row r="19" spans="1:1" x14ac:dyDescent="0.35">
      <c r="A19" s="2" t="s">
        <v>10</v>
      </c>
    </row>
    <row r="20" spans="1:1" x14ac:dyDescent="0.35">
      <c r="A20" s="1" t="s">
        <v>49</v>
      </c>
    </row>
    <row r="21" spans="1:1" x14ac:dyDescent="0.35">
      <c r="A21" s="2" t="s">
        <v>100</v>
      </c>
    </row>
    <row r="22" spans="1:1" x14ac:dyDescent="0.35">
      <c r="A22" s="1" t="s">
        <v>101</v>
      </c>
    </row>
    <row r="23" spans="1:1" x14ac:dyDescent="0.35">
      <c r="A23" s="2" t="s">
        <v>99</v>
      </c>
    </row>
    <row r="24" spans="1:1" x14ac:dyDescent="0.35">
      <c r="A24" s="1" t="s">
        <v>63</v>
      </c>
    </row>
    <row r="25" spans="1:1" x14ac:dyDescent="0.35">
      <c r="A25" s="2" t="s">
        <v>102</v>
      </c>
    </row>
    <row r="26" spans="1:1" x14ac:dyDescent="0.35">
      <c r="A26" s="1" t="s">
        <v>103</v>
      </c>
    </row>
    <row r="27" spans="1:1" x14ac:dyDescent="0.35">
      <c r="A27" s="2" t="s">
        <v>113</v>
      </c>
    </row>
    <row r="28" spans="1:1" x14ac:dyDescent="0.35">
      <c r="A28" s="1" t="s">
        <v>170</v>
      </c>
    </row>
    <row r="29" spans="1:1" x14ac:dyDescent="0.35">
      <c r="A29" s="2" t="s">
        <v>180</v>
      </c>
    </row>
    <row r="30" spans="1:1" x14ac:dyDescent="0.35">
      <c r="A30" s="1" t="s">
        <v>983</v>
      </c>
    </row>
    <row r="31" spans="1:1" x14ac:dyDescent="0.35">
      <c r="A31" s="2" t="s">
        <v>990</v>
      </c>
    </row>
    <row r="32" spans="1:1" x14ac:dyDescent="0.35">
      <c r="A32" s="1" t="s">
        <v>1776</v>
      </c>
    </row>
    <row r="33" spans="1:1" x14ac:dyDescent="0.35">
      <c r="A33" s="2" t="s">
        <v>1777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79"/>
  <sheetViews>
    <sheetView tabSelected="1" topLeftCell="A350" workbookViewId="0">
      <selection activeCell="H380" sqref="H380"/>
    </sheetView>
  </sheetViews>
  <sheetFormatPr defaultRowHeight="12.75" x14ac:dyDescent="0.35"/>
  <cols>
    <col min="1" max="1" width="9.86328125" bestFit="1" customWidth="1"/>
    <col min="3" max="3" width="43.1328125" bestFit="1" customWidth="1"/>
    <col min="4" max="4" width="10.1328125" bestFit="1" customWidth="1"/>
    <col min="6" max="6" width="11.19921875" style="24" bestFit="1" customWidth="1"/>
    <col min="7" max="7" width="21.59765625" bestFit="1" customWidth="1"/>
    <col min="8" max="8" width="11.46484375" bestFit="1" customWidth="1"/>
  </cols>
  <sheetData>
    <row r="1" spans="1:9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35">
      <c r="A2" s="23">
        <v>45658</v>
      </c>
      <c r="C2" t="s">
        <v>252</v>
      </c>
      <c r="F2" s="24">
        <v>5823.88</v>
      </c>
    </row>
    <row r="3" spans="1:9" x14ac:dyDescent="0.3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3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3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3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3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3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3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3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3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3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3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3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3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3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3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3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3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3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3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3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3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3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3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3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3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3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3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3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3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3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3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3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3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3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3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3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3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3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3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3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3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3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3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3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3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3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3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3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3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3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3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3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3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3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3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3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3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3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3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3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3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3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3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3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3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3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3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3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3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3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3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3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3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3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3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3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3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3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3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3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3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3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3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3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3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3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3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3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3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3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3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3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3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3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3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3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3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3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3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3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3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3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3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3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3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3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3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3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3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3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3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3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3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3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3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3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3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3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3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3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3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3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3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3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3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3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3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3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3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3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3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3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3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3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3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3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3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3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3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3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3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3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3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3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3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3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3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3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3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3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3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3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3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3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3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3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3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3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3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3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3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3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3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3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3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3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3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3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3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3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3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3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3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3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3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3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3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3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3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3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3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3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3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3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3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3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3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3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3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3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3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3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3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3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3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3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3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3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3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3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3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3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3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3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3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3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3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3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3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3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3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3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3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3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3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3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3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3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3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3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3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3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9" x14ac:dyDescent="0.3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9" x14ac:dyDescent="0.3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9" x14ac:dyDescent="0.3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9" x14ac:dyDescent="0.3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9" x14ac:dyDescent="0.3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9" x14ac:dyDescent="0.3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9" x14ac:dyDescent="0.3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9" x14ac:dyDescent="0.3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9" x14ac:dyDescent="0.3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9" x14ac:dyDescent="0.3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  <c r="I234" t="s">
        <v>1762</v>
      </c>
    </row>
    <row r="235" spans="1:9" x14ac:dyDescent="0.3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9" x14ac:dyDescent="0.3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9" x14ac:dyDescent="0.3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9" x14ac:dyDescent="0.3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9" x14ac:dyDescent="0.3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9" x14ac:dyDescent="0.3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3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3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3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3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3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3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3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3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3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3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3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3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3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3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3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3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3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3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3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3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3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3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35">
      <c r="A263" s="23">
        <v>45740</v>
      </c>
      <c r="B263" t="s">
        <v>264</v>
      </c>
      <c r="C263" t="s">
        <v>1437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35">
      <c r="A264" s="23">
        <v>45740</v>
      </c>
      <c r="B264" t="s">
        <v>264</v>
      </c>
      <c r="C264" t="s">
        <v>1438</v>
      </c>
      <c r="D264">
        <v>63.6</v>
      </c>
      <c r="F264" s="24">
        <f t="shared" si="4"/>
        <v>11761.400000000007</v>
      </c>
      <c r="G264" t="s">
        <v>89</v>
      </c>
      <c r="H264" t="s">
        <v>104</v>
      </c>
      <c r="I264" t="s">
        <v>1763</v>
      </c>
    </row>
    <row r="265" spans="1:9" x14ac:dyDescent="0.35">
      <c r="A265" s="23">
        <v>45740</v>
      </c>
      <c r="B265" t="s">
        <v>264</v>
      </c>
      <c r="C265" t="s">
        <v>1438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  <c r="I265" t="s">
        <v>1764</v>
      </c>
    </row>
    <row r="266" spans="1:9" x14ac:dyDescent="0.35">
      <c r="A266" s="23">
        <v>45740</v>
      </c>
      <c r="B266" t="s">
        <v>1073</v>
      </c>
      <c r="C266" t="s">
        <v>1439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35">
      <c r="A267" s="23">
        <v>45740</v>
      </c>
      <c r="B267" t="s">
        <v>1073</v>
      </c>
      <c r="C267" t="s">
        <v>1440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35">
      <c r="A268" s="23">
        <v>45741</v>
      </c>
      <c r="B268" t="s">
        <v>259</v>
      </c>
      <c r="C268" t="s">
        <v>1571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35">
      <c r="A269" s="23">
        <v>45742</v>
      </c>
      <c r="B269" t="s">
        <v>259</v>
      </c>
      <c r="C269" t="s">
        <v>1573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35">
      <c r="A270" s="23">
        <v>45742</v>
      </c>
      <c r="B270" t="s">
        <v>259</v>
      </c>
      <c r="C270" t="s">
        <v>1572</v>
      </c>
      <c r="E270">
        <v>80.599999999999994</v>
      </c>
      <c r="F270" s="24">
        <f t="shared" ref="F270:F335" si="5">F269+E270-D270</f>
        <v>14864.150000000009</v>
      </c>
      <c r="G270" t="s">
        <v>145</v>
      </c>
      <c r="H270" t="s">
        <v>104</v>
      </c>
    </row>
    <row r="271" spans="1:9" x14ac:dyDescent="0.35">
      <c r="A271" s="23">
        <v>45743</v>
      </c>
      <c r="B271" t="s">
        <v>259</v>
      </c>
      <c r="C271" t="s">
        <v>1574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3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3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35">
      <c r="A274" s="23">
        <v>45744</v>
      </c>
      <c r="B274" t="s">
        <v>259</v>
      </c>
      <c r="C274" t="s">
        <v>1575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35">
      <c r="A275" s="23">
        <v>45744</v>
      </c>
      <c r="B275" t="s">
        <v>259</v>
      </c>
      <c r="C275" t="s">
        <v>1576</v>
      </c>
      <c r="E275">
        <v>30</v>
      </c>
      <c r="F275" s="24">
        <f t="shared" si="5"/>
        <v>15687.970000000008</v>
      </c>
      <c r="G275" t="s">
        <v>180</v>
      </c>
    </row>
    <row r="276" spans="1:9" x14ac:dyDescent="0.35">
      <c r="A276" s="23">
        <v>45746</v>
      </c>
      <c r="B276" t="s">
        <v>259</v>
      </c>
      <c r="C276" t="s">
        <v>1578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35">
      <c r="A277" s="23">
        <v>45747</v>
      </c>
      <c r="B277" t="s">
        <v>259</v>
      </c>
      <c r="C277" t="s">
        <v>1582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35">
      <c r="A278" s="23">
        <v>45751</v>
      </c>
      <c r="B278" t="s">
        <v>259</v>
      </c>
      <c r="C278" t="s">
        <v>1590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35">
      <c r="A279" s="23">
        <v>45754</v>
      </c>
      <c r="B279" t="s">
        <v>264</v>
      </c>
      <c r="C279" t="s">
        <v>1627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35">
      <c r="A280" s="23">
        <v>45754</v>
      </c>
      <c r="B280" t="s">
        <v>264</v>
      </c>
      <c r="C280" t="s">
        <v>1628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1640</v>
      </c>
    </row>
    <row r="281" spans="1:9" x14ac:dyDescent="0.35">
      <c r="A281" s="23">
        <v>45754</v>
      </c>
      <c r="B281" t="s">
        <v>264</v>
      </c>
      <c r="C281" t="s">
        <v>1629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35">
      <c r="A282" s="23">
        <v>45754</v>
      </c>
      <c r="B282" t="s">
        <v>264</v>
      </c>
      <c r="C282" t="s">
        <v>1630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35">
      <c r="A283" s="23">
        <v>45754</v>
      </c>
      <c r="B283" t="s">
        <v>264</v>
      </c>
      <c r="C283" t="s">
        <v>1631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35">
      <c r="A284" s="23">
        <v>45754</v>
      </c>
      <c r="B284" t="s">
        <v>264</v>
      </c>
      <c r="C284" t="s">
        <v>1632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35">
      <c r="A285" s="23">
        <v>45754</v>
      </c>
      <c r="B285" t="s">
        <v>264</v>
      </c>
      <c r="C285" t="s">
        <v>1633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35">
      <c r="A286" s="23">
        <v>45754</v>
      </c>
      <c r="B286" t="s">
        <v>264</v>
      </c>
      <c r="C286" t="s">
        <v>1634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35">
      <c r="A287" s="23">
        <v>45754</v>
      </c>
      <c r="B287" t="s">
        <v>264</v>
      </c>
      <c r="C287" t="s">
        <v>1635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35">
      <c r="A288" s="23">
        <v>45754</v>
      </c>
      <c r="B288" t="s">
        <v>264</v>
      </c>
      <c r="C288" t="s">
        <v>1636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35">
      <c r="A289" s="23">
        <v>45754</v>
      </c>
      <c r="B289" t="s">
        <v>264</v>
      </c>
      <c r="C289" t="s">
        <v>1637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35">
      <c r="A290" s="23">
        <v>45754</v>
      </c>
      <c r="B290" t="s">
        <v>264</v>
      </c>
      <c r="C290" t="s">
        <v>1638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35">
      <c r="A291" s="23">
        <v>45754</v>
      </c>
      <c r="B291" t="s">
        <v>264</v>
      </c>
      <c r="C291" t="s">
        <v>1639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35">
      <c r="A292" s="23">
        <v>45754</v>
      </c>
      <c r="B292" t="s">
        <v>264</v>
      </c>
      <c r="C292" t="s">
        <v>1642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35">
      <c r="A293" s="23">
        <v>45754</v>
      </c>
      <c r="B293" t="s">
        <v>259</v>
      </c>
      <c r="C293" t="s">
        <v>1643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35">
      <c r="A294" s="23">
        <v>45755</v>
      </c>
      <c r="B294" t="s">
        <v>264</v>
      </c>
      <c r="C294" t="s">
        <v>1641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35">
      <c r="A295" s="23">
        <v>45755</v>
      </c>
      <c r="B295" t="s">
        <v>259</v>
      </c>
      <c r="C295" t="s">
        <v>501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35">
      <c r="A296" s="23">
        <v>45755</v>
      </c>
      <c r="B296" t="s">
        <v>264</v>
      </c>
      <c r="C296" t="s">
        <v>1644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35">
      <c r="A297" s="23">
        <v>45755</v>
      </c>
      <c r="B297" t="s">
        <v>264</v>
      </c>
      <c r="C297" t="s">
        <v>1645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35">
      <c r="A298" s="23">
        <v>45760</v>
      </c>
      <c r="B298" t="s">
        <v>264</v>
      </c>
      <c r="C298" t="s">
        <v>1655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35">
      <c r="A299" s="23">
        <v>45761</v>
      </c>
      <c r="B299" t="s">
        <v>264</v>
      </c>
      <c r="C299" t="s">
        <v>1656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  <row r="300" spans="1:8" x14ac:dyDescent="0.35">
      <c r="A300" s="23">
        <v>45762</v>
      </c>
      <c r="B300" t="s">
        <v>264</v>
      </c>
      <c r="C300" t="s">
        <v>1657</v>
      </c>
      <c r="D300">
        <v>281.25</v>
      </c>
      <c r="F300" s="24">
        <f t="shared" si="5"/>
        <v>14323.500000000007</v>
      </c>
      <c r="G300" t="s">
        <v>87</v>
      </c>
      <c r="H300" t="s">
        <v>104</v>
      </c>
    </row>
    <row r="301" spans="1:8" x14ac:dyDescent="0.35">
      <c r="A301" s="23">
        <v>45763</v>
      </c>
      <c r="B301" t="s">
        <v>264</v>
      </c>
      <c r="C301" t="s">
        <v>1658</v>
      </c>
      <c r="D301">
        <v>750</v>
      </c>
      <c r="F301" s="24">
        <f t="shared" si="5"/>
        <v>13573.500000000007</v>
      </c>
      <c r="G301" t="s">
        <v>103</v>
      </c>
      <c r="H301" t="s">
        <v>104</v>
      </c>
    </row>
    <row r="302" spans="1:8" x14ac:dyDescent="0.35">
      <c r="A302" s="23">
        <v>45763</v>
      </c>
      <c r="B302" t="s">
        <v>264</v>
      </c>
      <c r="C302" t="s">
        <v>1658</v>
      </c>
      <c r="D302">
        <v>43.17</v>
      </c>
      <c r="F302" s="24">
        <f t="shared" si="5"/>
        <v>13530.330000000007</v>
      </c>
      <c r="G302" t="s">
        <v>89</v>
      </c>
      <c r="H302" t="s">
        <v>104</v>
      </c>
    </row>
    <row r="303" spans="1:8" x14ac:dyDescent="0.35">
      <c r="A303" s="23">
        <v>45765</v>
      </c>
      <c r="B303" t="s">
        <v>264</v>
      </c>
      <c r="C303" t="s">
        <v>1659</v>
      </c>
      <c r="D303">
        <v>124.65</v>
      </c>
      <c r="F303" s="24">
        <f t="shared" si="5"/>
        <v>13405.680000000008</v>
      </c>
      <c r="G303" t="s">
        <v>89</v>
      </c>
      <c r="H303" t="s">
        <v>104</v>
      </c>
    </row>
    <row r="304" spans="1:8" x14ac:dyDescent="0.35">
      <c r="A304" s="23">
        <v>45765</v>
      </c>
      <c r="B304" t="s">
        <v>264</v>
      </c>
      <c r="C304" t="s">
        <v>1659</v>
      </c>
      <c r="D304">
        <v>750</v>
      </c>
      <c r="F304" s="24">
        <f t="shared" si="5"/>
        <v>12655.680000000008</v>
      </c>
      <c r="G304" t="s">
        <v>103</v>
      </c>
      <c r="H304" t="s">
        <v>104</v>
      </c>
    </row>
    <row r="305" spans="1:9" x14ac:dyDescent="0.35">
      <c r="A305" s="23">
        <v>45768</v>
      </c>
      <c r="B305" t="s">
        <v>264</v>
      </c>
      <c r="C305" t="s">
        <v>1659</v>
      </c>
      <c r="D305">
        <v>66.790000000000006</v>
      </c>
      <c r="F305" s="24">
        <f t="shared" si="5"/>
        <v>12588.890000000007</v>
      </c>
      <c r="G305" t="s">
        <v>89</v>
      </c>
      <c r="H305" t="s">
        <v>104</v>
      </c>
    </row>
    <row r="306" spans="1:9" x14ac:dyDescent="0.35">
      <c r="A306" s="23">
        <v>45768</v>
      </c>
      <c r="B306" t="s">
        <v>782</v>
      </c>
      <c r="C306" t="s">
        <v>1661</v>
      </c>
      <c r="D306">
        <v>5.72</v>
      </c>
      <c r="F306" s="24">
        <f t="shared" si="5"/>
        <v>12583.170000000007</v>
      </c>
      <c r="G306" t="s">
        <v>113</v>
      </c>
    </row>
    <row r="307" spans="1:9" x14ac:dyDescent="0.35">
      <c r="A307" s="23">
        <v>45771</v>
      </c>
      <c r="B307" t="s">
        <v>264</v>
      </c>
      <c r="C307" t="s">
        <v>807</v>
      </c>
      <c r="D307">
        <v>213</v>
      </c>
      <c r="F307" s="24">
        <f t="shared" si="5"/>
        <v>12370.170000000007</v>
      </c>
      <c r="G307" t="s">
        <v>87</v>
      </c>
      <c r="H307" t="s">
        <v>104</v>
      </c>
    </row>
    <row r="308" spans="1:9" x14ac:dyDescent="0.35">
      <c r="A308" s="23">
        <v>45771</v>
      </c>
      <c r="B308" t="s">
        <v>264</v>
      </c>
      <c r="C308" t="s">
        <v>1662</v>
      </c>
      <c r="D308">
        <v>15</v>
      </c>
      <c r="F308" s="24">
        <f t="shared" si="5"/>
        <v>12355.170000000007</v>
      </c>
      <c r="G308" t="s">
        <v>5</v>
      </c>
      <c r="H308" t="s">
        <v>104</v>
      </c>
    </row>
    <row r="309" spans="1:9" x14ac:dyDescent="0.35">
      <c r="A309" s="23">
        <v>45771</v>
      </c>
      <c r="B309" t="s">
        <v>264</v>
      </c>
      <c r="C309" t="s">
        <v>725</v>
      </c>
      <c r="D309">
        <v>17.75</v>
      </c>
      <c r="F309" s="24">
        <f t="shared" si="5"/>
        <v>12337.420000000007</v>
      </c>
      <c r="G309" t="s">
        <v>6</v>
      </c>
      <c r="I309" t="s">
        <v>1663</v>
      </c>
    </row>
    <row r="310" spans="1:9" x14ac:dyDescent="0.35">
      <c r="A310" s="23">
        <v>45771</v>
      </c>
      <c r="B310" t="s">
        <v>1073</v>
      </c>
      <c r="C310" t="s">
        <v>1664</v>
      </c>
      <c r="D310">
        <v>1500</v>
      </c>
      <c r="F310" s="24">
        <f t="shared" si="5"/>
        <v>10837.420000000007</v>
      </c>
      <c r="G310" t="s">
        <v>170</v>
      </c>
      <c r="H310" t="s">
        <v>104</v>
      </c>
    </row>
    <row r="311" spans="1:9" x14ac:dyDescent="0.35">
      <c r="A311" s="23">
        <v>45771</v>
      </c>
      <c r="B311" t="s">
        <v>1073</v>
      </c>
      <c r="C311" t="s">
        <v>1664</v>
      </c>
      <c r="D311">
        <v>264.14999999999998</v>
      </c>
      <c r="F311" s="24">
        <f t="shared" si="5"/>
        <v>10573.270000000008</v>
      </c>
      <c r="G311" t="s">
        <v>7</v>
      </c>
    </row>
    <row r="312" spans="1:9" x14ac:dyDescent="0.35">
      <c r="A312" s="23">
        <v>45772</v>
      </c>
      <c r="B312" t="s">
        <v>259</v>
      </c>
      <c r="C312" t="s">
        <v>192</v>
      </c>
      <c r="E312">
        <v>47.5</v>
      </c>
      <c r="F312" s="24">
        <f t="shared" si="5"/>
        <v>10620.770000000008</v>
      </c>
      <c r="G312" t="s">
        <v>86</v>
      </c>
      <c r="H312" t="s">
        <v>104</v>
      </c>
      <c r="I312" t="s">
        <v>1665</v>
      </c>
    </row>
    <row r="313" spans="1:9" x14ac:dyDescent="0.35">
      <c r="A313" s="23">
        <v>45778</v>
      </c>
      <c r="B313" t="s">
        <v>1666</v>
      </c>
      <c r="C313" t="s">
        <v>982</v>
      </c>
      <c r="D313">
        <v>240</v>
      </c>
      <c r="F313" s="24">
        <f t="shared" si="5"/>
        <v>10380.770000000008</v>
      </c>
      <c r="G313" t="s">
        <v>983</v>
      </c>
    </row>
    <row r="314" spans="1:9" x14ac:dyDescent="0.35">
      <c r="A314" s="23">
        <v>45786</v>
      </c>
      <c r="B314" t="s">
        <v>264</v>
      </c>
      <c r="C314" t="s">
        <v>1667</v>
      </c>
      <c r="D314">
        <v>41.42</v>
      </c>
      <c r="F314" s="24">
        <f t="shared" si="5"/>
        <v>10339.350000000008</v>
      </c>
      <c r="G314" t="s">
        <v>49</v>
      </c>
      <c r="H314" t="s">
        <v>1668</v>
      </c>
      <c r="I314" t="s">
        <v>1759</v>
      </c>
    </row>
    <row r="315" spans="1:9" x14ac:dyDescent="0.35">
      <c r="A315" s="23">
        <v>45786</v>
      </c>
      <c r="B315" t="s">
        <v>264</v>
      </c>
      <c r="C315" t="s">
        <v>1667</v>
      </c>
      <c r="D315">
        <v>122.1</v>
      </c>
      <c r="F315" s="24">
        <f t="shared" si="5"/>
        <v>10217.250000000007</v>
      </c>
      <c r="G315" t="s">
        <v>103</v>
      </c>
      <c r="H315" t="s">
        <v>1668</v>
      </c>
    </row>
    <row r="316" spans="1:9" x14ac:dyDescent="0.35">
      <c r="A316" s="23">
        <v>45789</v>
      </c>
      <c r="B316" t="s">
        <v>264</v>
      </c>
      <c r="C316" t="s">
        <v>1669</v>
      </c>
      <c r="D316">
        <v>1952.11</v>
      </c>
      <c r="F316" s="24">
        <f t="shared" si="5"/>
        <v>8265.1400000000067</v>
      </c>
      <c r="G316" t="s">
        <v>102</v>
      </c>
      <c r="H316" t="s">
        <v>104</v>
      </c>
    </row>
    <row r="317" spans="1:9" x14ac:dyDescent="0.35">
      <c r="A317" s="23">
        <v>45792</v>
      </c>
      <c r="B317" t="s">
        <v>259</v>
      </c>
      <c r="C317" t="s">
        <v>1670</v>
      </c>
      <c r="E317">
        <v>50</v>
      </c>
      <c r="F317" s="24">
        <f t="shared" si="5"/>
        <v>8315.1400000000067</v>
      </c>
      <c r="G317" t="s">
        <v>90</v>
      </c>
      <c r="H317" t="s">
        <v>1668</v>
      </c>
    </row>
    <row r="318" spans="1:9" x14ac:dyDescent="0.35">
      <c r="A318" s="23">
        <v>45795</v>
      </c>
      <c r="B318" t="s">
        <v>259</v>
      </c>
      <c r="C318" t="s">
        <v>1671</v>
      </c>
      <c r="E318">
        <v>100</v>
      </c>
      <c r="F318" s="24">
        <f t="shared" si="5"/>
        <v>8415.1400000000067</v>
      </c>
      <c r="G318" t="s">
        <v>90</v>
      </c>
      <c r="H318" t="s">
        <v>1668</v>
      </c>
    </row>
    <row r="319" spans="1:9" x14ac:dyDescent="0.35">
      <c r="A319" s="23">
        <v>45797</v>
      </c>
      <c r="B319" t="s">
        <v>259</v>
      </c>
      <c r="C319" t="s">
        <v>1674</v>
      </c>
      <c r="E319">
        <v>25</v>
      </c>
      <c r="F319" s="24">
        <f t="shared" si="5"/>
        <v>8440.1400000000067</v>
      </c>
      <c r="G319" t="s">
        <v>90</v>
      </c>
      <c r="H319" t="s">
        <v>1668</v>
      </c>
    </row>
    <row r="320" spans="1:9" x14ac:dyDescent="0.35">
      <c r="A320" s="23">
        <v>45798</v>
      </c>
      <c r="B320" t="s">
        <v>782</v>
      </c>
      <c r="C320" t="s">
        <v>1675</v>
      </c>
      <c r="D320">
        <v>5</v>
      </c>
      <c r="F320" s="24">
        <f t="shared" si="5"/>
        <v>8435.1400000000067</v>
      </c>
      <c r="G320" t="s">
        <v>113</v>
      </c>
    </row>
    <row r="321" spans="1:9" x14ac:dyDescent="0.35">
      <c r="A321" s="23">
        <v>45800</v>
      </c>
      <c r="B321" t="s">
        <v>259</v>
      </c>
      <c r="C321" t="s">
        <v>1676</v>
      </c>
      <c r="E321">
        <v>25</v>
      </c>
      <c r="F321" s="24">
        <f t="shared" si="5"/>
        <v>8460.1400000000067</v>
      </c>
      <c r="G321" t="s">
        <v>90</v>
      </c>
      <c r="H321" t="s">
        <v>1668</v>
      </c>
    </row>
    <row r="322" spans="1:9" x14ac:dyDescent="0.35">
      <c r="A322" s="23">
        <v>45810</v>
      </c>
      <c r="B322" t="s">
        <v>264</v>
      </c>
      <c r="C322" t="s">
        <v>1677</v>
      </c>
      <c r="D322">
        <v>177</v>
      </c>
      <c r="F322" s="24">
        <f t="shared" si="5"/>
        <v>8283.1400000000067</v>
      </c>
      <c r="G322" t="s">
        <v>7</v>
      </c>
      <c r="I322" t="s">
        <v>1680</v>
      </c>
    </row>
    <row r="323" spans="1:9" x14ac:dyDescent="0.35">
      <c r="A323" s="23">
        <v>45811</v>
      </c>
      <c r="B323" t="s">
        <v>259</v>
      </c>
      <c r="C323" t="s">
        <v>1678</v>
      </c>
      <c r="E323">
        <v>90</v>
      </c>
      <c r="F323" s="24">
        <f t="shared" si="5"/>
        <v>8373.1400000000067</v>
      </c>
      <c r="G323" t="s">
        <v>1</v>
      </c>
      <c r="H323" t="s">
        <v>1668</v>
      </c>
    </row>
    <row r="324" spans="1:9" x14ac:dyDescent="0.35">
      <c r="A324" s="23">
        <v>45811</v>
      </c>
      <c r="B324" t="s">
        <v>259</v>
      </c>
      <c r="C324" t="s">
        <v>1679</v>
      </c>
      <c r="E324">
        <v>157.41999999999999</v>
      </c>
      <c r="F324" s="24">
        <f t="shared" si="5"/>
        <v>8530.5600000000068</v>
      </c>
      <c r="G324" t="s">
        <v>1</v>
      </c>
      <c r="H324" t="s">
        <v>1668</v>
      </c>
    </row>
    <row r="325" spans="1:9" x14ac:dyDescent="0.35">
      <c r="A325" s="23">
        <v>45812</v>
      </c>
      <c r="B325" t="s">
        <v>264</v>
      </c>
      <c r="C325" t="s">
        <v>1740</v>
      </c>
      <c r="D325">
        <v>880</v>
      </c>
      <c r="F325" s="24">
        <f t="shared" si="5"/>
        <v>7650.5600000000068</v>
      </c>
      <c r="G325" t="s">
        <v>7</v>
      </c>
      <c r="I325" t="s">
        <v>1741</v>
      </c>
    </row>
    <row r="326" spans="1:9" x14ac:dyDescent="0.35">
      <c r="A326" s="23">
        <v>45813</v>
      </c>
      <c r="B326" t="s">
        <v>264</v>
      </c>
      <c r="C326" t="s">
        <v>1742</v>
      </c>
      <c r="D326">
        <v>187.5</v>
      </c>
      <c r="F326" s="24">
        <f t="shared" si="5"/>
        <v>7463.0600000000068</v>
      </c>
      <c r="G326" t="s">
        <v>990</v>
      </c>
      <c r="I326" t="s">
        <v>1743</v>
      </c>
    </row>
    <row r="327" spans="1:9" x14ac:dyDescent="0.35">
      <c r="A327" s="23">
        <v>45813</v>
      </c>
      <c r="B327" t="s">
        <v>264</v>
      </c>
      <c r="C327" t="s">
        <v>1667</v>
      </c>
      <c r="D327">
        <v>27.86</v>
      </c>
      <c r="F327" s="24">
        <f t="shared" si="5"/>
        <v>7435.2000000000071</v>
      </c>
      <c r="G327" t="s">
        <v>49</v>
      </c>
      <c r="H327" t="s">
        <v>1668</v>
      </c>
      <c r="I327" t="s">
        <v>1760</v>
      </c>
    </row>
    <row r="328" spans="1:9" x14ac:dyDescent="0.35">
      <c r="A328" s="23">
        <v>45814</v>
      </c>
      <c r="B328" t="s">
        <v>259</v>
      </c>
      <c r="C328" t="s">
        <v>1744</v>
      </c>
      <c r="E328">
        <v>5</v>
      </c>
      <c r="F328" s="24">
        <f t="shared" si="5"/>
        <v>7440.2000000000071</v>
      </c>
      <c r="G328" t="s">
        <v>1</v>
      </c>
      <c r="H328" t="s">
        <v>1668</v>
      </c>
    </row>
    <row r="329" spans="1:9" x14ac:dyDescent="0.35">
      <c r="A329" s="23">
        <v>45814</v>
      </c>
      <c r="B329" t="s">
        <v>259</v>
      </c>
      <c r="C329" t="s">
        <v>1745</v>
      </c>
      <c r="E329">
        <v>5</v>
      </c>
      <c r="F329" s="24">
        <f t="shared" si="5"/>
        <v>7445.2000000000071</v>
      </c>
      <c r="G329" t="s">
        <v>1</v>
      </c>
      <c r="H329" t="s">
        <v>1668</v>
      </c>
    </row>
    <row r="330" spans="1:9" x14ac:dyDescent="0.35">
      <c r="A330" s="23">
        <v>45815</v>
      </c>
      <c r="B330" t="s">
        <v>264</v>
      </c>
      <c r="C330" t="s">
        <v>1746</v>
      </c>
      <c r="D330">
        <v>15.5</v>
      </c>
      <c r="F330" s="24">
        <f t="shared" si="5"/>
        <v>7429.7000000000071</v>
      </c>
      <c r="G330" t="s">
        <v>89</v>
      </c>
      <c r="H330" t="s">
        <v>1668</v>
      </c>
      <c r="I330" t="s">
        <v>1747</v>
      </c>
    </row>
    <row r="331" spans="1:9" x14ac:dyDescent="0.35">
      <c r="A331" s="23">
        <v>45815</v>
      </c>
      <c r="B331" t="s">
        <v>264</v>
      </c>
      <c r="C331" t="s">
        <v>1746</v>
      </c>
      <c r="D331">
        <v>50</v>
      </c>
      <c r="F331" s="24">
        <f t="shared" si="5"/>
        <v>7379.7000000000071</v>
      </c>
      <c r="G331" t="s">
        <v>101</v>
      </c>
      <c r="H331" t="s">
        <v>1668</v>
      </c>
      <c r="I331" t="s">
        <v>1748</v>
      </c>
    </row>
    <row r="332" spans="1:9" x14ac:dyDescent="0.35">
      <c r="A332" s="23">
        <v>45818</v>
      </c>
      <c r="B332" t="s">
        <v>264</v>
      </c>
      <c r="C332" t="s">
        <v>1749</v>
      </c>
      <c r="D332">
        <v>100</v>
      </c>
      <c r="F332" s="24">
        <f t="shared" si="5"/>
        <v>7279.7000000000071</v>
      </c>
      <c r="G332" t="s">
        <v>10</v>
      </c>
      <c r="H332" t="s">
        <v>1668</v>
      </c>
    </row>
    <row r="333" spans="1:9" x14ac:dyDescent="0.35">
      <c r="A333" s="23">
        <v>45818</v>
      </c>
      <c r="B333" t="s">
        <v>264</v>
      </c>
      <c r="C333" t="s">
        <v>1750</v>
      </c>
      <c r="D333">
        <v>100</v>
      </c>
      <c r="F333" s="24">
        <f t="shared" si="5"/>
        <v>7179.7000000000071</v>
      </c>
      <c r="G333" t="s">
        <v>10</v>
      </c>
      <c r="H333" t="s">
        <v>1668</v>
      </c>
    </row>
    <row r="334" spans="1:9" x14ac:dyDescent="0.35">
      <c r="A334" s="23">
        <v>45818</v>
      </c>
      <c r="B334" t="s">
        <v>264</v>
      </c>
      <c r="C334" t="s">
        <v>1751</v>
      </c>
      <c r="D334">
        <v>220.68</v>
      </c>
      <c r="F334" s="24">
        <f t="shared" si="5"/>
        <v>6959.0200000000068</v>
      </c>
      <c r="G334" t="s">
        <v>89</v>
      </c>
      <c r="H334" t="s">
        <v>1668</v>
      </c>
      <c r="I334" t="s">
        <v>1752</v>
      </c>
    </row>
    <row r="335" spans="1:9" x14ac:dyDescent="0.35">
      <c r="A335" s="23">
        <v>45821</v>
      </c>
      <c r="B335" t="s">
        <v>264</v>
      </c>
      <c r="C335" t="s">
        <v>1753</v>
      </c>
      <c r="D335">
        <v>225</v>
      </c>
      <c r="F335" s="24">
        <f t="shared" si="5"/>
        <v>6734.0200000000068</v>
      </c>
      <c r="G335" t="s">
        <v>6</v>
      </c>
      <c r="I335" t="s">
        <v>1754</v>
      </c>
    </row>
    <row r="336" spans="1:9" x14ac:dyDescent="0.35">
      <c r="A336" s="23">
        <v>45821</v>
      </c>
      <c r="B336" t="s">
        <v>264</v>
      </c>
      <c r="C336" t="s">
        <v>1753</v>
      </c>
      <c r="D336">
        <v>700</v>
      </c>
      <c r="F336" s="24">
        <f t="shared" ref="F336:F379" si="6">F335+E336-D336</f>
        <v>6034.0200000000068</v>
      </c>
      <c r="G336" t="s">
        <v>102</v>
      </c>
      <c r="H336" t="s">
        <v>1668</v>
      </c>
    </row>
    <row r="337" spans="1:9" x14ac:dyDescent="0.35">
      <c r="A337" s="23">
        <v>45824</v>
      </c>
      <c r="B337" t="s">
        <v>264</v>
      </c>
      <c r="C337" t="s">
        <v>1755</v>
      </c>
      <c r="D337">
        <v>319.2</v>
      </c>
      <c r="F337" s="24">
        <f t="shared" si="6"/>
        <v>5714.820000000007</v>
      </c>
      <c r="G337" t="s">
        <v>103</v>
      </c>
      <c r="H337" t="s">
        <v>1668</v>
      </c>
      <c r="I337" t="s">
        <v>1756</v>
      </c>
    </row>
    <row r="338" spans="1:9" x14ac:dyDescent="0.35">
      <c r="A338" s="23">
        <v>45824</v>
      </c>
      <c r="B338" t="s">
        <v>264</v>
      </c>
      <c r="C338" t="s">
        <v>1667</v>
      </c>
      <c r="D338">
        <v>197.1</v>
      </c>
      <c r="F338" s="24">
        <f t="shared" si="6"/>
        <v>5517.7200000000066</v>
      </c>
      <c r="G338" t="s">
        <v>103</v>
      </c>
      <c r="H338" t="s">
        <v>1668</v>
      </c>
      <c r="I338" t="s">
        <v>1757</v>
      </c>
    </row>
    <row r="339" spans="1:9" x14ac:dyDescent="0.35">
      <c r="A339" s="23">
        <v>45827</v>
      </c>
      <c r="B339" t="s">
        <v>264</v>
      </c>
      <c r="C339" t="s">
        <v>1761</v>
      </c>
      <c r="D339">
        <v>100</v>
      </c>
      <c r="F339" s="24">
        <f t="shared" si="6"/>
        <v>5417.7200000000066</v>
      </c>
      <c r="G339" t="s">
        <v>10</v>
      </c>
      <c r="H339" t="s">
        <v>1668</v>
      </c>
    </row>
    <row r="340" spans="1:9" x14ac:dyDescent="0.35">
      <c r="A340" s="23">
        <v>45827</v>
      </c>
      <c r="B340" t="s">
        <v>264</v>
      </c>
      <c r="C340" t="s">
        <v>1766</v>
      </c>
      <c r="D340">
        <v>100</v>
      </c>
      <c r="F340" s="24">
        <f t="shared" si="6"/>
        <v>5317.7200000000066</v>
      </c>
      <c r="G340" t="s">
        <v>10</v>
      </c>
      <c r="H340" t="s">
        <v>1668</v>
      </c>
    </row>
    <row r="341" spans="1:9" x14ac:dyDescent="0.35">
      <c r="A341" s="23">
        <v>45827</v>
      </c>
      <c r="B341" t="s">
        <v>264</v>
      </c>
      <c r="C341" t="s">
        <v>725</v>
      </c>
      <c r="D341">
        <v>12.5</v>
      </c>
      <c r="F341" s="24">
        <f t="shared" si="6"/>
        <v>5305.2200000000066</v>
      </c>
      <c r="G341" t="s">
        <v>6</v>
      </c>
      <c r="I341" t="s">
        <v>1663</v>
      </c>
    </row>
    <row r="342" spans="1:9" x14ac:dyDescent="0.35">
      <c r="A342" s="23">
        <v>45828</v>
      </c>
      <c r="B342" t="s">
        <v>264</v>
      </c>
      <c r="C342" t="s">
        <v>1667</v>
      </c>
      <c r="D342">
        <v>488.4</v>
      </c>
      <c r="F342" s="24">
        <f t="shared" si="6"/>
        <v>4816.820000000007</v>
      </c>
      <c r="G342" t="s">
        <v>103</v>
      </c>
      <c r="H342" t="s">
        <v>1668</v>
      </c>
      <c r="I342" t="s">
        <v>1767</v>
      </c>
    </row>
    <row r="343" spans="1:9" x14ac:dyDescent="0.35">
      <c r="A343" s="23">
        <v>45829</v>
      </c>
      <c r="B343" t="s">
        <v>782</v>
      </c>
      <c r="C343" t="s">
        <v>1768</v>
      </c>
      <c r="D343">
        <v>5</v>
      </c>
      <c r="F343" s="24">
        <f t="shared" si="6"/>
        <v>4811.820000000007</v>
      </c>
      <c r="G343" t="s">
        <v>113</v>
      </c>
    </row>
    <row r="344" spans="1:9" x14ac:dyDescent="0.35">
      <c r="A344" s="23">
        <v>45833</v>
      </c>
      <c r="B344" t="s">
        <v>264</v>
      </c>
      <c r="C344" t="s">
        <v>1746</v>
      </c>
      <c r="D344">
        <v>47.85</v>
      </c>
      <c r="F344" s="24">
        <f t="shared" si="6"/>
        <v>4763.9700000000066</v>
      </c>
      <c r="G344" t="s">
        <v>6</v>
      </c>
      <c r="I344" t="s">
        <v>1769</v>
      </c>
    </row>
    <row r="345" spans="1:9" x14ac:dyDescent="0.35">
      <c r="A345" s="23">
        <v>45835</v>
      </c>
      <c r="B345" t="s">
        <v>264</v>
      </c>
      <c r="C345" t="s">
        <v>1755</v>
      </c>
      <c r="D345">
        <v>122.1</v>
      </c>
      <c r="F345" s="24">
        <f t="shared" si="6"/>
        <v>4641.8700000000063</v>
      </c>
      <c r="G345" t="s">
        <v>103</v>
      </c>
      <c r="H345" t="s">
        <v>1668</v>
      </c>
    </row>
    <row r="346" spans="1:9" x14ac:dyDescent="0.35">
      <c r="A346" s="23">
        <v>45842</v>
      </c>
      <c r="B346" t="s">
        <v>259</v>
      </c>
      <c r="C346" t="s">
        <v>1773</v>
      </c>
      <c r="E346">
        <v>200</v>
      </c>
      <c r="F346" s="24">
        <f t="shared" si="6"/>
        <v>4841.8700000000063</v>
      </c>
      <c r="G346" t="s">
        <v>102</v>
      </c>
      <c r="H346" t="s">
        <v>1668</v>
      </c>
    </row>
    <row r="347" spans="1:9" x14ac:dyDescent="0.35">
      <c r="A347" s="23">
        <v>45849</v>
      </c>
      <c r="B347" t="s">
        <v>264</v>
      </c>
      <c r="C347" t="s">
        <v>1774</v>
      </c>
      <c r="D347">
        <v>2016</v>
      </c>
      <c r="F347" s="24">
        <f t="shared" si="6"/>
        <v>2825.8700000000063</v>
      </c>
      <c r="G347" t="s">
        <v>1776</v>
      </c>
      <c r="I347" t="s">
        <v>1775</v>
      </c>
    </row>
    <row r="348" spans="1:9" x14ac:dyDescent="0.35">
      <c r="A348" s="23">
        <v>45852</v>
      </c>
      <c r="B348" t="s">
        <v>264</v>
      </c>
      <c r="C348" t="s">
        <v>1315</v>
      </c>
      <c r="D348">
        <v>192.5</v>
      </c>
      <c r="F348" s="24">
        <f t="shared" si="6"/>
        <v>2633.3700000000063</v>
      </c>
      <c r="G348" t="s">
        <v>1777</v>
      </c>
      <c r="I348" t="s">
        <v>1778</v>
      </c>
    </row>
    <row r="349" spans="1:9" x14ac:dyDescent="0.35">
      <c r="A349" s="23">
        <v>45859</v>
      </c>
      <c r="B349" t="s">
        <v>782</v>
      </c>
      <c r="C349" t="s">
        <v>1779</v>
      </c>
      <c r="D349">
        <v>5</v>
      </c>
      <c r="F349" s="24">
        <f t="shared" si="6"/>
        <v>2628.3700000000063</v>
      </c>
      <c r="G349" t="s">
        <v>113</v>
      </c>
    </row>
    <row r="350" spans="1:9" x14ac:dyDescent="0.35">
      <c r="A350" s="23">
        <v>45867</v>
      </c>
      <c r="B350" t="s">
        <v>264</v>
      </c>
      <c r="C350" t="s">
        <v>1438</v>
      </c>
      <c r="D350">
        <v>314</v>
      </c>
      <c r="F350" s="24">
        <f t="shared" si="6"/>
        <v>2314.3700000000063</v>
      </c>
      <c r="G350" t="s">
        <v>49</v>
      </c>
      <c r="H350" t="s">
        <v>105</v>
      </c>
      <c r="I350" t="s">
        <v>1760</v>
      </c>
    </row>
    <row r="351" spans="1:9" x14ac:dyDescent="0.35">
      <c r="A351" s="23">
        <v>45867</v>
      </c>
      <c r="B351" t="s">
        <v>264</v>
      </c>
      <c r="C351" t="s">
        <v>982</v>
      </c>
      <c r="D351">
        <v>240</v>
      </c>
      <c r="F351" s="24">
        <f t="shared" si="6"/>
        <v>2074.3700000000063</v>
      </c>
      <c r="G351" t="s">
        <v>983</v>
      </c>
    </row>
    <row r="352" spans="1:9" x14ac:dyDescent="0.35">
      <c r="A352" s="23">
        <v>45869</v>
      </c>
      <c r="B352" t="s">
        <v>264</v>
      </c>
      <c r="C352" t="s">
        <v>1781</v>
      </c>
      <c r="D352">
        <v>186.96</v>
      </c>
      <c r="F352" s="24">
        <f t="shared" si="6"/>
        <v>1887.4100000000062</v>
      </c>
      <c r="G352" t="s">
        <v>63</v>
      </c>
    </row>
    <row r="353" spans="1:8" x14ac:dyDescent="0.35">
      <c r="A353" s="23">
        <v>45870</v>
      </c>
      <c r="B353" t="s">
        <v>1666</v>
      </c>
      <c r="C353" t="s">
        <v>1782</v>
      </c>
      <c r="D353">
        <v>240</v>
      </c>
      <c r="F353" s="24">
        <f t="shared" si="6"/>
        <v>1647.4100000000062</v>
      </c>
      <c r="G353" t="s">
        <v>983</v>
      </c>
    </row>
    <row r="354" spans="1:8" x14ac:dyDescent="0.35">
      <c r="A354" s="23">
        <v>45883</v>
      </c>
      <c r="B354" t="s">
        <v>259</v>
      </c>
      <c r="C354" t="s">
        <v>501</v>
      </c>
      <c r="E354">
        <v>153</v>
      </c>
      <c r="F354" s="24">
        <f t="shared" si="6"/>
        <v>1800.4100000000062</v>
      </c>
      <c r="G354" t="s">
        <v>1</v>
      </c>
      <c r="H354" t="s">
        <v>105</v>
      </c>
    </row>
    <row r="355" spans="1:8" x14ac:dyDescent="0.35">
      <c r="A355" s="23">
        <v>45884</v>
      </c>
      <c r="B355" t="s">
        <v>259</v>
      </c>
      <c r="C355" t="s">
        <v>501</v>
      </c>
      <c r="E355">
        <v>191.21</v>
      </c>
      <c r="F355" s="24">
        <f t="shared" si="6"/>
        <v>1991.6200000000063</v>
      </c>
      <c r="G355" t="s">
        <v>1</v>
      </c>
      <c r="H355" t="s">
        <v>105</v>
      </c>
    </row>
    <row r="356" spans="1:8" x14ac:dyDescent="0.35">
      <c r="A356" s="23">
        <v>45887</v>
      </c>
      <c r="B356" t="s">
        <v>259</v>
      </c>
      <c r="C356" t="s">
        <v>501</v>
      </c>
      <c r="E356">
        <v>170.05</v>
      </c>
      <c r="F356" s="24">
        <f t="shared" si="6"/>
        <v>2161.6700000000064</v>
      </c>
      <c r="G356" t="s">
        <v>1</v>
      </c>
      <c r="H356" t="s">
        <v>105</v>
      </c>
    </row>
    <row r="357" spans="1:8" x14ac:dyDescent="0.35">
      <c r="A357" s="23">
        <v>45888</v>
      </c>
      <c r="B357" t="s">
        <v>259</v>
      </c>
      <c r="C357" t="s">
        <v>501</v>
      </c>
      <c r="E357">
        <v>88.05</v>
      </c>
      <c r="F357" s="24">
        <f t="shared" si="6"/>
        <v>2249.7200000000066</v>
      </c>
      <c r="G357" t="s">
        <v>1</v>
      </c>
      <c r="H357" t="s">
        <v>105</v>
      </c>
    </row>
    <row r="358" spans="1:8" x14ac:dyDescent="0.35">
      <c r="A358" s="23">
        <v>45889</v>
      </c>
      <c r="B358" t="s">
        <v>259</v>
      </c>
      <c r="C358" t="s">
        <v>501</v>
      </c>
      <c r="E358">
        <v>70.52</v>
      </c>
      <c r="F358" s="24">
        <f t="shared" si="6"/>
        <v>2320.2400000000066</v>
      </c>
      <c r="G358" t="s">
        <v>1</v>
      </c>
      <c r="H358" t="s">
        <v>105</v>
      </c>
    </row>
    <row r="359" spans="1:8" x14ac:dyDescent="0.35">
      <c r="A359" s="23">
        <v>45890</v>
      </c>
      <c r="B359" t="s">
        <v>259</v>
      </c>
      <c r="C359" t="s">
        <v>501</v>
      </c>
      <c r="E359">
        <v>369.16</v>
      </c>
      <c r="F359" s="24">
        <f t="shared" si="6"/>
        <v>2689.4000000000065</v>
      </c>
      <c r="G359" t="s">
        <v>1</v>
      </c>
      <c r="H359" t="s">
        <v>105</v>
      </c>
    </row>
    <row r="360" spans="1:8" x14ac:dyDescent="0.35">
      <c r="A360" s="23">
        <v>45890</v>
      </c>
      <c r="B360" t="s">
        <v>782</v>
      </c>
      <c r="C360" t="s">
        <v>1784</v>
      </c>
      <c r="D360">
        <v>5</v>
      </c>
      <c r="F360" s="24">
        <f t="shared" si="6"/>
        <v>2684.4000000000065</v>
      </c>
      <c r="G360" t="s">
        <v>113</v>
      </c>
    </row>
    <row r="361" spans="1:8" x14ac:dyDescent="0.35">
      <c r="A361" s="23">
        <v>45891</v>
      </c>
      <c r="B361" t="s">
        <v>259</v>
      </c>
      <c r="C361" t="s">
        <v>501</v>
      </c>
      <c r="E361">
        <v>70.52</v>
      </c>
      <c r="F361" s="24">
        <f t="shared" si="6"/>
        <v>2754.9200000000064</v>
      </c>
      <c r="G361" t="s">
        <v>1</v>
      </c>
      <c r="H361" t="s">
        <v>105</v>
      </c>
    </row>
    <row r="362" spans="1:8" x14ac:dyDescent="0.35">
      <c r="A362" s="23">
        <v>45895</v>
      </c>
      <c r="B362" t="s">
        <v>264</v>
      </c>
      <c r="C362" t="s">
        <v>1785</v>
      </c>
      <c r="D362">
        <v>280</v>
      </c>
      <c r="F362" s="24">
        <f t="shared" si="6"/>
        <v>2474.9200000000064</v>
      </c>
      <c r="G362" t="s">
        <v>1776</v>
      </c>
    </row>
    <row r="363" spans="1:8" x14ac:dyDescent="0.35">
      <c r="A363" s="23">
        <v>45895</v>
      </c>
      <c r="B363" t="s">
        <v>259</v>
      </c>
      <c r="C363" t="s">
        <v>501</v>
      </c>
      <c r="E363">
        <v>99.73</v>
      </c>
      <c r="F363" s="24">
        <f t="shared" si="6"/>
        <v>2574.6500000000065</v>
      </c>
      <c r="G363" t="s">
        <v>1</v>
      </c>
      <c r="H363" t="s">
        <v>105</v>
      </c>
    </row>
    <row r="364" spans="1:8" x14ac:dyDescent="0.35">
      <c r="A364" s="23">
        <v>45896</v>
      </c>
      <c r="B364" t="s">
        <v>259</v>
      </c>
      <c r="C364" t="s">
        <v>501</v>
      </c>
      <c r="E364">
        <v>37.270000000000003</v>
      </c>
      <c r="F364" s="24">
        <f t="shared" si="6"/>
        <v>2611.9200000000064</v>
      </c>
      <c r="G364" t="s">
        <v>1</v>
      </c>
      <c r="H364" t="s">
        <v>105</v>
      </c>
    </row>
    <row r="365" spans="1:8" x14ac:dyDescent="0.35">
      <c r="A365" s="23">
        <v>45897</v>
      </c>
      <c r="B365" t="s">
        <v>259</v>
      </c>
      <c r="C365" t="s">
        <v>501</v>
      </c>
      <c r="E365">
        <v>175.7</v>
      </c>
      <c r="F365" s="24">
        <f t="shared" si="6"/>
        <v>2787.6200000000063</v>
      </c>
      <c r="G365" t="s">
        <v>1</v>
      </c>
      <c r="H365" t="s">
        <v>105</v>
      </c>
    </row>
    <row r="366" spans="1:8" x14ac:dyDescent="0.35">
      <c r="A366" s="23">
        <v>45898</v>
      </c>
      <c r="B366" t="s">
        <v>259</v>
      </c>
      <c r="C366" t="s">
        <v>501</v>
      </c>
      <c r="E366">
        <v>531.04</v>
      </c>
      <c r="F366" s="24">
        <f t="shared" si="6"/>
        <v>3318.6600000000062</v>
      </c>
      <c r="G366" t="s">
        <v>1</v>
      </c>
      <c r="H366" t="s">
        <v>105</v>
      </c>
    </row>
    <row r="367" spans="1:8" x14ac:dyDescent="0.35">
      <c r="A367" s="23">
        <v>45901</v>
      </c>
      <c r="B367" t="s">
        <v>259</v>
      </c>
      <c r="C367" t="s">
        <v>501</v>
      </c>
      <c r="E367">
        <v>298.99</v>
      </c>
      <c r="F367" s="24">
        <f t="shared" si="6"/>
        <v>3617.650000000006</v>
      </c>
      <c r="G367" t="s">
        <v>1</v>
      </c>
      <c r="H367" t="s">
        <v>105</v>
      </c>
    </row>
    <row r="368" spans="1:8" x14ac:dyDescent="0.35">
      <c r="A368" s="23">
        <v>45902</v>
      </c>
      <c r="B368" t="s">
        <v>259</v>
      </c>
      <c r="C368" t="s">
        <v>501</v>
      </c>
      <c r="E368">
        <v>187.71</v>
      </c>
      <c r="F368" s="24">
        <f t="shared" si="6"/>
        <v>3805.360000000006</v>
      </c>
      <c r="G368" t="s">
        <v>1</v>
      </c>
      <c r="H368" t="s">
        <v>105</v>
      </c>
    </row>
    <row r="369" spans="1:8" x14ac:dyDescent="0.35">
      <c r="A369" s="23">
        <v>45903</v>
      </c>
      <c r="B369" t="s">
        <v>259</v>
      </c>
      <c r="C369" t="s">
        <v>501</v>
      </c>
      <c r="E369">
        <v>126.06</v>
      </c>
      <c r="F369" s="24">
        <f t="shared" si="6"/>
        <v>3931.420000000006</v>
      </c>
      <c r="G369" t="s">
        <v>1</v>
      </c>
      <c r="H369" t="s">
        <v>105</v>
      </c>
    </row>
    <row r="370" spans="1:8" x14ac:dyDescent="0.35">
      <c r="A370" s="23">
        <v>45904</v>
      </c>
      <c r="B370" t="s">
        <v>259</v>
      </c>
      <c r="C370" t="s">
        <v>501</v>
      </c>
      <c r="E370">
        <v>782.89</v>
      </c>
      <c r="F370" s="24">
        <f t="shared" si="6"/>
        <v>4714.3100000000059</v>
      </c>
      <c r="G370" t="s">
        <v>1</v>
      </c>
      <c r="H370" t="s">
        <v>105</v>
      </c>
    </row>
    <row r="371" spans="1:8" x14ac:dyDescent="0.35">
      <c r="A371" s="23">
        <v>45905</v>
      </c>
      <c r="B371" t="s">
        <v>259</v>
      </c>
      <c r="C371" t="s">
        <v>501</v>
      </c>
      <c r="E371">
        <v>425.46</v>
      </c>
      <c r="F371" s="24">
        <f t="shared" si="6"/>
        <v>5139.7700000000059</v>
      </c>
      <c r="G371" t="s">
        <v>1</v>
      </c>
      <c r="H371" t="s">
        <v>105</v>
      </c>
    </row>
    <row r="372" spans="1:8" x14ac:dyDescent="0.35">
      <c r="A372" s="23">
        <v>45908</v>
      </c>
      <c r="B372" t="s">
        <v>264</v>
      </c>
      <c r="C372" t="s">
        <v>2005</v>
      </c>
      <c r="D372">
        <v>40.75</v>
      </c>
      <c r="F372" s="24">
        <f t="shared" si="6"/>
        <v>5099.0200000000059</v>
      </c>
      <c r="G372" t="s">
        <v>7</v>
      </c>
      <c r="H372" t="s">
        <v>105</v>
      </c>
    </row>
    <row r="373" spans="1:8" x14ac:dyDescent="0.35">
      <c r="A373" s="23">
        <v>45908</v>
      </c>
      <c r="B373" t="s">
        <v>259</v>
      </c>
      <c r="C373" t="s">
        <v>501</v>
      </c>
      <c r="E373">
        <v>460.12</v>
      </c>
      <c r="F373" s="24">
        <f t="shared" si="6"/>
        <v>5559.1400000000058</v>
      </c>
      <c r="G373" t="s">
        <v>1</v>
      </c>
      <c r="H373" t="s">
        <v>105</v>
      </c>
    </row>
    <row r="374" spans="1:8" x14ac:dyDescent="0.35">
      <c r="A374" s="23">
        <v>45908</v>
      </c>
      <c r="B374" t="s">
        <v>259</v>
      </c>
      <c r="C374" t="s">
        <v>2006</v>
      </c>
      <c r="E374">
        <v>30</v>
      </c>
      <c r="F374" s="24">
        <f t="shared" si="6"/>
        <v>5589.1400000000058</v>
      </c>
      <c r="G374" t="s">
        <v>1</v>
      </c>
      <c r="H374" t="s">
        <v>105</v>
      </c>
    </row>
    <row r="375" spans="1:8" x14ac:dyDescent="0.35">
      <c r="A375" s="23">
        <v>45909</v>
      </c>
      <c r="B375" t="s">
        <v>259</v>
      </c>
      <c r="C375" t="s">
        <v>501</v>
      </c>
      <c r="E375">
        <v>436.8</v>
      </c>
      <c r="F375" s="24">
        <f t="shared" si="6"/>
        <v>6025.940000000006</v>
      </c>
      <c r="G375" t="s">
        <v>1</v>
      </c>
      <c r="H375" t="s">
        <v>105</v>
      </c>
    </row>
    <row r="376" spans="1:8" x14ac:dyDescent="0.35">
      <c r="A376" s="23">
        <v>45910</v>
      </c>
      <c r="B376" t="s">
        <v>259</v>
      </c>
      <c r="C376" t="s">
        <v>501</v>
      </c>
      <c r="E376">
        <v>554.41</v>
      </c>
      <c r="F376" s="24">
        <f t="shared" si="6"/>
        <v>6580.3500000000058</v>
      </c>
      <c r="G376" t="s">
        <v>1</v>
      </c>
      <c r="H376" t="s">
        <v>105</v>
      </c>
    </row>
    <row r="377" spans="1:8" x14ac:dyDescent="0.35">
      <c r="A377" s="23">
        <v>45911</v>
      </c>
      <c r="B377" t="s">
        <v>259</v>
      </c>
      <c r="C377" t="s">
        <v>501</v>
      </c>
      <c r="E377">
        <v>2170.2800000000002</v>
      </c>
      <c r="F377" s="24">
        <f t="shared" si="6"/>
        <v>8750.6300000000065</v>
      </c>
      <c r="G377" t="s">
        <v>1</v>
      </c>
      <c r="H377" t="s">
        <v>105</v>
      </c>
    </row>
    <row r="378" spans="1:8" x14ac:dyDescent="0.35">
      <c r="A378" s="23">
        <v>45916</v>
      </c>
      <c r="B378" t="s">
        <v>264</v>
      </c>
      <c r="C378" t="s">
        <v>1434</v>
      </c>
      <c r="D378">
        <v>30</v>
      </c>
      <c r="F378" s="24">
        <f t="shared" si="6"/>
        <v>8720.6300000000065</v>
      </c>
      <c r="G378" t="s">
        <v>145</v>
      </c>
      <c r="H378" t="s">
        <v>105</v>
      </c>
    </row>
    <row r="379" spans="1:8" x14ac:dyDescent="0.35">
      <c r="A379" s="23">
        <v>45916</v>
      </c>
      <c r="B379" t="s">
        <v>264</v>
      </c>
      <c r="C379" t="s">
        <v>1434</v>
      </c>
      <c r="D379">
        <v>200</v>
      </c>
      <c r="F379" s="24">
        <f t="shared" si="6"/>
        <v>8520.6300000000065</v>
      </c>
      <c r="G379" t="s">
        <v>10</v>
      </c>
      <c r="H379" t="s">
        <v>105</v>
      </c>
    </row>
  </sheetData>
  <autoFilter ref="A1:I356" xr:uid="{5956F534-76F9-4C2C-AE0C-5DBCF3D7B234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5FBF1F7E-70E4-4F92-A226-94216AF53046}">
          <x14:formula1>
            <xm:f>Lists!$B$3:$B$5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291" activePane="bottomRight" state="frozen"/>
      <selection pane="topRight" activeCell="B1" sqref="B1"/>
      <selection pane="bottomLeft" activeCell="A2" sqref="A2"/>
      <selection pane="bottomRight" activeCell="A303" sqref="A303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3125" style="2" customWidth="1"/>
  </cols>
  <sheetData>
    <row r="1" spans="1:20" x14ac:dyDescent="0.35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T2" s="2">
        <v>5823.88</v>
      </c>
    </row>
    <row r="3" spans="1:20" x14ac:dyDescent="0.35">
      <c r="A3" s="23">
        <v>45658</v>
      </c>
      <c r="D3">
        <v>30</v>
      </c>
      <c r="T3" s="24">
        <v>5853.88</v>
      </c>
    </row>
    <row r="4" spans="1:20" x14ac:dyDescent="0.35">
      <c r="A4" s="23">
        <v>45658</v>
      </c>
      <c r="D4">
        <v>30</v>
      </c>
      <c r="T4" s="24">
        <v>5883.88</v>
      </c>
    </row>
    <row r="5" spans="1:20" x14ac:dyDescent="0.35">
      <c r="A5" s="23">
        <v>45659</v>
      </c>
      <c r="D5">
        <v>30</v>
      </c>
      <c r="T5" s="24">
        <v>5913.88</v>
      </c>
    </row>
    <row r="6" spans="1:20" x14ac:dyDescent="0.35">
      <c r="A6" s="23">
        <v>45659</v>
      </c>
      <c r="D6">
        <v>30</v>
      </c>
      <c r="T6" s="24">
        <v>5943.88</v>
      </c>
    </row>
    <row r="7" spans="1:20" x14ac:dyDescent="0.35">
      <c r="A7" s="23">
        <v>45659</v>
      </c>
      <c r="D7">
        <v>30</v>
      </c>
      <c r="T7" s="24">
        <v>5973.88</v>
      </c>
    </row>
    <row r="8" spans="1:20" x14ac:dyDescent="0.35">
      <c r="A8" s="23">
        <v>45659</v>
      </c>
      <c r="D8">
        <v>30</v>
      </c>
      <c r="T8" s="24">
        <v>6003.88</v>
      </c>
    </row>
    <row r="9" spans="1:20" x14ac:dyDescent="0.35">
      <c r="A9" s="23">
        <v>45659</v>
      </c>
      <c r="D9">
        <v>30</v>
      </c>
      <c r="T9" s="24">
        <v>6033.88</v>
      </c>
    </row>
    <row r="10" spans="1:20" x14ac:dyDescent="0.35">
      <c r="A10" s="23">
        <v>45659</v>
      </c>
      <c r="D10">
        <v>30</v>
      </c>
      <c r="T10" s="24">
        <v>6063.88</v>
      </c>
    </row>
    <row r="11" spans="1:20" x14ac:dyDescent="0.35">
      <c r="A11" s="23">
        <v>45659</v>
      </c>
      <c r="D11">
        <v>30</v>
      </c>
      <c r="T11" s="24">
        <v>6093.88</v>
      </c>
    </row>
    <row r="12" spans="1:20" x14ac:dyDescent="0.35">
      <c r="A12" s="23">
        <v>45659</v>
      </c>
      <c r="D12">
        <v>30</v>
      </c>
      <c r="T12" s="24">
        <v>6123.88</v>
      </c>
    </row>
    <row r="13" spans="1:20" x14ac:dyDescent="0.35">
      <c r="A13" s="23">
        <v>45659</v>
      </c>
      <c r="D13">
        <v>30</v>
      </c>
      <c r="T13" s="24">
        <v>6153.88</v>
      </c>
    </row>
    <row r="14" spans="1:20" x14ac:dyDescent="0.35">
      <c r="A14" s="23">
        <v>45659</v>
      </c>
      <c r="D14">
        <v>30</v>
      </c>
      <c r="T14" s="24">
        <v>6183.88</v>
      </c>
    </row>
    <row r="15" spans="1:20" x14ac:dyDescent="0.35">
      <c r="A15" s="23">
        <v>45659</v>
      </c>
      <c r="D15">
        <v>30</v>
      </c>
      <c r="T15" s="24">
        <v>6213.88</v>
      </c>
    </row>
    <row r="16" spans="1:20" x14ac:dyDescent="0.35">
      <c r="A16" s="23">
        <v>45659</v>
      </c>
      <c r="D16">
        <v>30</v>
      </c>
      <c r="T16" s="24">
        <v>6243.88</v>
      </c>
    </row>
    <row r="17" spans="1:20" x14ac:dyDescent="0.35">
      <c r="A17" s="23">
        <v>45659</v>
      </c>
      <c r="D17">
        <v>30</v>
      </c>
      <c r="T17" s="24">
        <v>6273.88</v>
      </c>
    </row>
    <row r="18" spans="1:20" x14ac:dyDescent="0.35">
      <c r="A18" s="23">
        <v>45659</v>
      </c>
      <c r="D18">
        <v>50</v>
      </c>
      <c r="T18" s="24">
        <v>6323.88</v>
      </c>
    </row>
    <row r="19" spans="1:20" x14ac:dyDescent="0.35">
      <c r="A19" s="23">
        <v>45659</v>
      </c>
      <c r="D19">
        <v>30</v>
      </c>
      <c r="T19" s="24">
        <v>6353.88</v>
      </c>
    </row>
    <row r="20" spans="1:20" x14ac:dyDescent="0.35">
      <c r="A20" s="23">
        <v>45659</v>
      </c>
      <c r="D20">
        <v>30</v>
      </c>
      <c r="T20" s="24">
        <v>6383.88</v>
      </c>
    </row>
    <row r="21" spans="1:20" x14ac:dyDescent="0.35">
      <c r="A21" s="23">
        <v>45659</v>
      </c>
      <c r="D21">
        <v>30</v>
      </c>
      <c r="T21" s="24">
        <v>6413.88</v>
      </c>
    </row>
    <row r="22" spans="1:20" x14ac:dyDescent="0.35">
      <c r="A22" s="23">
        <v>45659</v>
      </c>
      <c r="D22">
        <v>30</v>
      </c>
      <c r="T22" s="24">
        <v>6443.88</v>
      </c>
    </row>
    <row r="23" spans="1:20" x14ac:dyDescent="0.35">
      <c r="A23" s="23">
        <v>45659</v>
      </c>
      <c r="D23">
        <v>30</v>
      </c>
      <c r="T23" s="24">
        <v>6473.88</v>
      </c>
    </row>
    <row r="24" spans="1:20" x14ac:dyDescent="0.35">
      <c r="A24" s="23">
        <v>45659</v>
      </c>
      <c r="D24">
        <v>30</v>
      </c>
      <c r="T24" s="24">
        <v>6503.88</v>
      </c>
    </row>
    <row r="25" spans="1:20" x14ac:dyDescent="0.35">
      <c r="A25" s="23">
        <v>45659</v>
      </c>
      <c r="D25">
        <v>30</v>
      </c>
      <c r="T25" s="24">
        <v>6533.88</v>
      </c>
    </row>
    <row r="26" spans="1:20" x14ac:dyDescent="0.35">
      <c r="A26" s="23">
        <v>45659</v>
      </c>
      <c r="D26">
        <v>30</v>
      </c>
      <c r="T26" s="24">
        <v>6563.88</v>
      </c>
    </row>
    <row r="27" spans="1:20" x14ac:dyDescent="0.35">
      <c r="A27" s="23">
        <v>45659</v>
      </c>
      <c r="D27">
        <v>30</v>
      </c>
      <c r="T27" s="24">
        <v>6593.88</v>
      </c>
    </row>
    <row r="28" spans="1:20" x14ac:dyDescent="0.35">
      <c r="A28" s="23">
        <v>45659</v>
      </c>
      <c r="D28">
        <v>30</v>
      </c>
      <c r="T28" s="24">
        <v>6623.88</v>
      </c>
    </row>
    <row r="29" spans="1:20" x14ac:dyDescent="0.35">
      <c r="A29" s="23">
        <v>45659</v>
      </c>
      <c r="D29">
        <v>30</v>
      </c>
      <c r="T29" s="24">
        <v>6653.88</v>
      </c>
    </row>
    <row r="30" spans="1:20" x14ac:dyDescent="0.35">
      <c r="A30" s="23">
        <v>45659</v>
      </c>
      <c r="D30">
        <v>30</v>
      </c>
      <c r="T30" s="24">
        <v>6683.88</v>
      </c>
    </row>
    <row r="31" spans="1:20" x14ac:dyDescent="0.35">
      <c r="A31" s="23">
        <v>45659</v>
      </c>
      <c r="D31">
        <v>30</v>
      </c>
      <c r="T31" s="24">
        <v>6713.88</v>
      </c>
    </row>
    <row r="32" spans="1:20" x14ac:dyDescent="0.35">
      <c r="A32" s="23">
        <v>45659</v>
      </c>
      <c r="D32">
        <v>30</v>
      </c>
      <c r="T32" s="24">
        <v>6743.88</v>
      </c>
    </row>
    <row r="33" spans="1:20" x14ac:dyDescent="0.35">
      <c r="A33" s="23">
        <v>45659</v>
      </c>
      <c r="D33">
        <v>30</v>
      </c>
      <c r="T33" s="24">
        <v>6773.88</v>
      </c>
    </row>
    <row r="34" spans="1:20" x14ac:dyDescent="0.35">
      <c r="A34" s="23">
        <v>45659</v>
      </c>
      <c r="D34">
        <v>30</v>
      </c>
      <c r="T34" s="24">
        <v>6803.88</v>
      </c>
    </row>
    <row r="35" spans="1:20" x14ac:dyDescent="0.35">
      <c r="A35" s="23">
        <v>45659</v>
      </c>
      <c r="D35">
        <v>25</v>
      </c>
      <c r="T35" s="24">
        <v>6828.88</v>
      </c>
    </row>
    <row r="36" spans="1:20" x14ac:dyDescent="0.35">
      <c r="A36" s="23">
        <v>45659</v>
      </c>
      <c r="D36">
        <v>30</v>
      </c>
      <c r="T36" s="24">
        <v>6858.88</v>
      </c>
    </row>
    <row r="37" spans="1:20" x14ac:dyDescent="0.35">
      <c r="A37" s="23">
        <v>45659</v>
      </c>
      <c r="D37">
        <v>30</v>
      </c>
      <c r="T37" s="24">
        <v>6888.88</v>
      </c>
    </row>
    <row r="38" spans="1:20" x14ac:dyDescent="0.35">
      <c r="A38" s="23">
        <v>45659</v>
      </c>
      <c r="D38">
        <v>30</v>
      </c>
      <c r="T38" s="24">
        <v>6918.88</v>
      </c>
    </row>
    <row r="39" spans="1:20" x14ac:dyDescent="0.35">
      <c r="A39" s="23">
        <v>45659</v>
      </c>
      <c r="D39">
        <v>30</v>
      </c>
      <c r="T39" s="24">
        <v>6948.88</v>
      </c>
    </row>
    <row r="40" spans="1:20" x14ac:dyDescent="0.35">
      <c r="A40" s="23">
        <v>45659</v>
      </c>
      <c r="D40">
        <v>30</v>
      </c>
      <c r="T40" s="24">
        <v>6978.88</v>
      </c>
    </row>
    <row r="41" spans="1:20" x14ac:dyDescent="0.35">
      <c r="A41" s="23">
        <v>45659</v>
      </c>
      <c r="D41">
        <v>30</v>
      </c>
      <c r="T41" s="24">
        <v>7008.88</v>
      </c>
    </row>
    <row r="42" spans="1:20" x14ac:dyDescent="0.35">
      <c r="A42" s="23">
        <v>45659</v>
      </c>
      <c r="D42">
        <v>30</v>
      </c>
      <c r="T42" s="24">
        <v>7038.88</v>
      </c>
    </row>
    <row r="43" spans="1:20" x14ac:dyDescent="0.35">
      <c r="A43" s="23">
        <v>45659</v>
      </c>
      <c r="D43">
        <v>30</v>
      </c>
      <c r="T43" s="24">
        <v>7068.88</v>
      </c>
    </row>
    <row r="44" spans="1:20" x14ac:dyDescent="0.35">
      <c r="A44" s="23">
        <v>45659</v>
      </c>
      <c r="D44">
        <v>30</v>
      </c>
      <c r="T44" s="24">
        <v>7098.88</v>
      </c>
    </row>
    <row r="45" spans="1:20" x14ac:dyDescent="0.35">
      <c r="A45" s="23">
        <v>45659</v>
      </c>
      <c r="D45">
        <v>30</v>
      </c>
      <c r="T45" s="24">
        <v>7128.88</v>
      </c>
    </row>
    <row r="46" spans="1:20" x14ac:dyDescent="0.35">
      <c r="A46" s="23">
        <v>45659</v>
      </c>
      <c r="D46">
        <v>30</v>
      </c>
      <c r="T46" s="24">
        <v>7158.88</v>
      </c>
    </row>
    <row r="47" spans="1:20" x14ac:dyDescent="0.35">
      <c r="A47" s="23">
        <v>45659</v>
      </c>
      <c r="D47">
        <v>30</v>
      </c>
      <c r="T47" s="24">
        <v>7188.88</v>
      </c>
    </row>
    <row r="48" spans="1:20" x14ac:dyDescent="0.35">
      <c r="A48" s="23">
        <v>45659</v>
      </c>
      <c r="D48">
        <v>30</v>
      </c>
      <c r="T48" s="24">
        <v>7218.88</v>
      </c>
    </row>
    <row r="49" spans="1:20" x14ac:dyDescent="0.35">
      <c r="A49" s="23">
        <v>45659</v>
      </c>
      <c r="D49">
        <v>30</v>
      </c>
      <c r="T49" s="24">
        <v>7248.88</v>
      </c>
    </row>
    <row r="50" spans="1:20" x14ac:dyDescent="0.35">
      <c r="A50" s="23">
        <v>45659</v>
      </c>
      <c r="D50">
        <v>30</v>
      </c>
      <c r="T50" s="24">
        <v>7278.88</v>
      </c>
    </row>
    <row r="51" spans="1:20" x14ac:dyDescent="0.35">
      <c r="A51" s="23">
        <v>45659</v>
      </c>
      <c r="D51">
        <v>30</v>
      </c>
      <c r="T51" s="24">
        <v>7308.88</v>
      </c>
    </row>
    <row r="52" spans="1:20" x14ac:dyDescent="0.35">
      <c r="A52" s="23">
        <v>45659</v>
      </c>
      <c r="D52">
        <v>30</v>
      </c>
      <c r="T52" s="24">
        <v>7338.88</v>
      </c>
    </row>
    <row r="53" spans="1:20" x14ac:dyDescent="0.35">
      <c r="A53" s="23">
        <v>45659</v>
      </c>
      <c r="D53">
        <v>30</v>
      </c>
      <c r="T53" s="24">
        <v>7368.88</v>
      </c>
    </row>
    <row r="54" spans="1:20" x14ac:dyDescent="0.35">
      <c r="A54" s="23">
        <v>45659</v>
      </c>
      <c r="D54">
        <v>30</v>
      </c>
      <c r="T54" s="24">
        <v>7398.88</v>
      </c>
    </row>
    <row r="55" spans="1:20" x14ac:dyDescent="0.35">
      <c r="A55" s="23">
        <v>45659</v>
      </c>
      <c r="D55">
        <v>30</v>
      </c>
      <c r="T55" s="24">
        <v>7428.88</v>
      </c>
    </row>
    <row r="56" spans="1:20" x14ac:dyDescent="0.35">
      <c r="A56" s="23">
        <v>45659</v>
      </c>
      <c r="D56">
        <v>30</v>
      </c>
      <c r="T56" s="24">
        <v>7458.88</v>
      </c>
    </row>
    <row r="57" spans="1:20" x14ac:dyDescent="0.35">
      <c r="A57" s="23">
        <v>45659</v>
      </c>
      <c r="D57">
        <v>30</v>
      </c>
      <c r="T57" s="24">
        <v>7488.88</v>
      </c>
    </row>
    <row r="58" spans="1:20" x14ac:dyDescent="0.35">
      <c r="A58" s="23">
        <v>45659</v>
      </c>
      <c r="D58">
        <v>30</v>
      </c>
      <c r="T58" s="24">
        <v>7518.88</v>
      </c>
    </row>
    <row r="59" spans="1:20" x14ac:dyDescent="0.35">
      <c r="A59" s="23">
        <v>45659</v>
      </c>
      <c r="D59">
        <v>30</v>
      </c>
      <c r="T59" s="24">
        <v>7548.88</v>
      </c>
    </row>
    <row r="60" spans="1:20" x14ac:dyDescent="0.35">
      <c r="A60" s="23">
        <v>45659</v>
      </c>
      <c r="D60">
        <v>30</v>
      </c>
      <c r="T60" s="24">
        <v>7578.88</v>
      </c>
    </row>
    <row r="61" spans="1:20" x14ac:dyDescent="0.35">
      <c r="A61" s="23">
        <v>45659</v>
      </c>
      <c r="D61">
        <v>30</v>
      </c>
      <c r="T61" s="24">
        <v>7608.88</v>
      </c>
    </row>
    <row r="62" spans="1:20" x14ac:dyDescent="0.35">
      <c r="A62" s="23">
        <v>45659</v>
      </c>
      <c r="D62">
        <v>30</v>
      </c>
      <c r="T62" s="24">
        <v>7638.88</v>
      </c>
    </row>
    <row r="63" spans="1:20" x14ac:dyDescent="0.35">
      <c r="A63" s="23">
        <v>45659</v>
      </c>
      <c r="D63">
        <v>30</v>
      </c>
      <c r="T63" s="24">
        <v>7668.88</v>
      </c>
    </row>
    <row r="64" spans="1:20" x14ac:dyDescent="0.35">
      <c r="A64" s="23">
        <v>45659</v>
      </c>
      <c r="D64">
        <v>30</v>
      </c>
      <c r="T64" s="24">
        <v>7698.88</v>
      </c>
    </row>
    <row r="65" spans="1:20" x14ac:dyDescent="0.35">
      <c r="A65" s="23">
        <v>45659</v>
      </c>
      <c r="D65">
        <v>30</v>
      </c>
      <c r="T65" s="24">
        <v>7728.88</v>
      </c>
    </row>
    <row r="66" spans="1:20" x14ac:dyDescent="0.35">
      <c r="A66" s="23">
        <v>45659</v>
      </c>
      <c r="D66">
        <v>30</v>
      </c>
      <c r="T66" s="24">
        <v>7758.88</v>
      </c>
    </row>
    <row r="67" spans="1:20" x14ac:dyDescent="0.35">
      <c r="A67" s="23">
        <v>45659</v>
      </c>
      <c r="D67">
        <v>30</v>
      </c>
      <c r="T67" s="24">
        <v>7788.88</v>
      </c>
    </row>
    <row r="68" spans="1:20" x14ac:dyDescent="0.35">
      <c r="A68" s="23">
        <v>45659</v>
      </c>
      <c r="D68">
        <v>30</v>
      </c>
      <c r="T68" s="24">
        <v>7818.88</v>
      </c>
    </row>
    <row r="69" spans="1:20" x14ac:dyDescent="0.35">
      <c r="A69" s="23">
        <v>45659</v>
      </c>
      <c r="D69">
        <v>30</v>
      </c>
      <c r="T69" s="24">
        <v>7848.88</v>
      </c>
    </row>
    <row r="70" spans="1:20" x14ac:dyDescent="0.35">
      <c r="A70" s="23">
        <v>45659</v>
      </c>
      <c r="D70">
        <v>30</v>
      </c>
      <c r="T70" s="24">
        <v>7878.88</v>
      </c>
    </row>
    <row r="71" spans="1:20" x14ac:dyDescent="0.35">
      <c r="A71" s="23">
        <v>45659</v>
      </c>
      <c r="D71">
        <v>30</v>
      </c>
      <c r="T71" s="24">
        <v>7908.88</v>
      </c>
    </row>
    <row r="72" spans="1:20" x14ac:dyDescent="0.35">
      <c r="A72" s="23">
        <v>45659</v>
      </c>
      <c r="D72">
        <v>30</v>
      </c>
      <c r="T72" s="24">
        <v>7938.88</v>
      </c>
    </row>
    <row r="73" spans="1:20" x14ac:dyDescent="0.35">
      <c r="A73" s="23">
        <v>45659</v>
      </c>
      <c r="D73">
        <v>30</v>
      </c>
      <c r="T73" s="24">
        <v>7968.88</v>
      </c>
    </row>
    <row r="74" spans="1:20" x14ac:dyDescent="0.35">
      <c r="A74" s="23">
        <v>45659</v>
      </c>
      <c r="D74">
        <v>30</v>
      </c>
      <c r="T74" s="24">
        <v>7998.88</v>
      </c>
    </row>
    <row r="75" spans="1:20" x14ac:dyDescent="0.35">
      <c r="A75" s="23">
        <v>45659</v>
      </c>
      <c r="D75">
        <v>30</v>
      </c>
      <c r="T75" s="24">
        <v>8028.88</v>
      </c>
    </row>
    <row r="76" spans="1:20" x14ac:dyDescent="0.35">
      <c r="A76" s="23">
        <v>45659</v>
      </c>
      <c r="D76">
        <v>30</v>
      </c>
      <c r="T76" s="24">
        <v>8058.88</v>
      </c>
    </row>
    <row r="77" spans="1:20" x14ac:dyDescent="0.35">
      <c r="A77" s="23">
        <v>45659</v>
      </c>
      <c r="D77">
        <v>30</v>
      </c>
      <c r="T77" s="24">
        <v>8088.88</v>
      </c>
    </row>
    <row r="78" spans="1:20" x14ac:dyDescent="0.35">
      <c r="A78" s="23">
        <v>45659</v>
      </c>
      <c r="D78">
        <v>30</v>
      </c>
      <c r="T78" s="24">
        <v>8118.88</v>
      </c>
    </row>
    <row r="79" spans="1:20" x14ac:dyDescent="0.35">
      <c r="A79" s="23">
        <v>45659</v>
      </c>
      <c r="D79">
        <v>30</v>
      </c>
      <c r="T79" s="24">
        <v>8148.88</v>
      </c>
    </row>
    <row r="80" spans="1:20" x14ac:dyDescent="0.35">
      <c r="A80" s="23">
        <v>45659</v>
      </c>
      <c r="D80">
        <v>25</v>
      </c>
      <c r="T80" s="24">
        <v>8173.88</v>
      </c>
    </row>
    <row r="81" spans="1:20" x14ac:dyDescent="0.35">
      <c r="A81" s="23">
        <v>45659</v>
      </c>
      <c r="D81">
        <v>30</v>
      </c>
      <c r="T81" s="24">
        <v>8203.880000000001</v>
      </c>
    </row>
    <row r="82" spans="1:20" x14ac:dyDescent="0.35">
      <c r="A82" s="23">
        <v>45659</v>
      </c>
      <c r="D82">
        <v>30</v>
      </c>
      <c r="T82" s="24">
        <v>8233.880000000001</v>
      </c>
    </row>
    <row r="83" spans="1:20" x14ac:dyDescent="0.35">
      <c r="A83" s="23">
        <v>45659</v>
      </c>
      <c r="D83">
        <v>30</v>
      </c>
      <c r="T83" s="24">
        <v>8263.880000000001</v>
      </c>
    </row>
    <row r="84" spans="1:20" x14ac:dyDescent="0.35">
      <c r="A84" s="23">
        <v>45659</v>
      </c>
      <c r="D84">
        <v>30</v>
      </c>
      <c r="T84" s="24">
        <v>8293.880000000001</v>
      </c>
    </row>
    <row r="85" spans="1:20" x14ac:dyDescent="0.35">
      <c r="A85" s="23">
        <v>45659</v>
      </c>
      <c r="D85">
        <v>30</v>
      </c>
      <c r="T85" s="24">
        <v>8323.880000000001</v>
      </c>
    </row>
    <row r="86" spans="1:20" x14ac:dyDescent="0.35">
      <c r="A86" s="23">
        <v>45659</v>
      </c>
      <c r="D86">
        <v>30</v>
      </c>
      <c r="T86" s="24">
        <v>8353.880000000001</v>
      </c>
    </row>
    <row r="87" spans="1:20" x14ac:dyDescent="0.35">
      <c r="A87" s="23">
        <v>45659</v>
      </c>
      <c r="D87">
        <v>30</v>
      </c>
      <c r="T87" s="24">
        <v>8383.880000000001</v>
      </c>
    </row>
    <row r="88" spans="1:20" x14ac:dyDescent="0.35">
      <c r="A88" s="23">
        <v>45659</v>
      </c>
      <c r="D88">
        <v>30</v>
      </c>
      <c r="T88" s="24">
        <v>8413.880000000001</v>
      </c>
    </row>
    <row r="89" spans="1:20" x14ac:dyDescent="0.35">
      <c r="A89" s="23">
        <v>45659</v>
      </c>
      <c r="D89">
        <v>30</v>
      </c>
      <c r="T89" s="24">
        <v>8443.880000000001</v>
      </c>
    </row>
    <row r="90" spans="1:20" x14ac:dyDescent="0.35">
      <c r="A90" s="23">
        <v>45659</v>
      </c>
      <c r="D90">
        <v>30</v>
      </c>
      <c r="T90" s="24">
        <v>8473.880000000001</v>
      </c>
    </row>
    <row r="91" spans="1:20" x14ac:dyDescent="0.35">
      <c r="A91" s="23">
        <v>45659</v>
      </c>
      <c r="D91">
        <v>30</v>
      </c>
      <c r="T91" s="24">
        <v>8503.880000000001</v>
      </c>
    </row>
    <row r="92" spans="1:20" x14ac:dyDescent="0.35">
      <c r="A92" s="23">
        <v>45659</v>
      </c>
      <c r="D92">
        <v>25</v>
      </c>
      <c r="T92" s="24">
        <v>8528.880000000001</v>
      </c>
    </row>
    <row r="93" spans="1:20" x14ac:dyDescent="0.35">
      <c r="A93" s="23">
        <v>45659</v>
      </c>
      <c r="D93">
        <v>25</v>
      </c>
      <c r="T93" s="24">
        <v>8553.880000000001</v>
      </c>
    </row>
    <row r="94" spans="1:20" x14ac:dyDescent="0.35">
      <c r="A94" s="23">
        <v>45659</v>
      </c>
      <c r="D94">
        <v>30</v>
      </c>
      <c r="T94" s="24">
        <v>8583.880000000001</v>
      </c>
    </row>
    <row r="95" spans="1:20" x14ac:dyDescent="0.35">
      <c r="A95" s="23">
        <v>45659</v>
      </c>
      <c r="D95">
        <v>30</v>
      </c>
      <c r="T95" s="24">
        <v>8613.880000000001</v>
      </c>
    </row>
    <row r="96" spans="1:20" x14ac:dyDescent="0.35">
      <c r="A96" s="23">
        <v>45659</v>
      </c>
      <c r="D96">
        <v>25</v>
      </c>
      <c r="T96" s="24">
        <v>8638.880000000001</v>
      </c>
    </row>
    <row r="97" spans="1:20" x14ac:dyDescent="0.35">
      <c r="A97" s="23">
        <v>45659</v>
      </c>
      <c r="D97">
        <v>30</v>
      </c>
      <c r="T97" s="24">
        <v>8668.880000000001</v>
      </c>
    </row>
    <row r="98" spans="1:20" x14ac:dyDescent="0.35">
      <c r="A98" s="23">
        <v>45659</v>
      </c>
      <c r="D98">
        <v>30</v>
      </c>
      <c r="T98" s="24">
        <v>8698.880000000001</v>
      </c>
    </row>
    <row r="99" spans="1:20" x14ac:dyDescent="0.35">
      <c r="A99" s="23">
        <v>45659</v>
      </c>
      <c r="D99">
        <v>35</v>
      </c>
      <c r="T99" s="24">
        <v>8733.880000000001</v>
      </c>
    </row>
    <row r="100" spans="1:20" x14ac:dyDescent="0.35">
      <c r="A100" s="23">
        <v>45659</v>
      </c>
      <c r="D100">
        <v>30</v>
      </c>
      <c r="T100" s="24">
        <v>8763.880000000001</v>
      </c>
    </row>
    <row r="101" spans="1:20" x14ac:dyDescent="0.35">
      <c r="A101" s="23">
        <v>45659</v>
      </c>
      <c r="D101">
        <v>30</v>
      </c>
      <c r="T101" s="24">
        <v>8793.880000000001</v>
      </c>
    </row>
    <row r="102" spans="1:20" x14ac:dyDescent="0.35">
      <c r="A102" s="23">
        <v>45659</v>
      </c>
      <c r="D102">
        <v>30</v>
      </c>
      <c r="T102" s="24">
        <v>8823.880000000001</v>
      </c>
    </row>
    <row r="103" spans="1:20" x14ac:dyDescent="0.35">
      <c r="A103" s="23">
        <v>45659</v>
      </c>
      <c r="D103">
        <v>30</v>
      </c>
      <c r="T103" s="24">
        <v>8853.880000000001</v>
      </c>
    </row>
    <row r="104" spans="1:20" x14ac:dyDescent="0.35">
      <c r="A104" s="23">
        <v>45659</v>
      </c>
      <c r="D104">
        <v>30</v>
      </c>
      <c r="T104" s="24">
        <v>8883.880000000001</v>
      </c>
    </row>
    <row r="105" spans="1:20" x14ac:dyDescent="0.35">
      <c r="A105" s="23">
        <v>45659</v>
      </c>
      <c r="D105">
        <v>30</v>
      </c>
      <c r="T105" s="24">
        <v>8913.880000000001</v>
      </c>
    </row>
    <row r="106" spans="1:20" x14ac:dyDescent="0.35">
      <c r="A106" s="23">
        <v>45659</v>
      </c>
      <c r="D106">
        <v>30</v>
      </c>
      <c r="T106" s="24">
        <v>8943.880000000001</v>
      </c>
    </row>
    <row r="107" spans="1:20" x14ac:dyDescent="0.35">
      <c r="A107" s="23">
        <v>45659</v>
      </c>
      <c r="D107">
        <v>30</v>
      </c>
      <c r="T107" s="24">
        <v>8973.880000000001</v>
      </c>
    </row>
    <row r="108" spans="1:20" x14ac:dyDescent="0.35">
      <c r="A108" s="23">
        <v>45659</v>
      </c>
      <c r="D108">
        <v>30</v>
      </c>
      <c r="T108" s="24">
        <v>9003.880000000001</v>
      </c>
    </row>
    <row r="109" spans="1:20" x14ac:dyDescent="0.35">
      <c r="A109" s="23">
        <v>45659</v>
      </c>
      <c r="D109">
        <v>30</v>
      </c>
      <c r="T109" s="24">
        <v>9033.880000000001</v>
      </c>
    </row>
    <row r="110" spans="1:20" x14ac:dyDescent="0.35">
      <c r="A110" s="23">
        <v>45659</v>
      </c>
      <c r="D110">
        <v>30</v>
      </c>
      <c r="T110" s="24">
        <v>9063.880000000001</v>
      </c>
    </row>
    <row r="111" spans="1:20" x14ac:dyDescent="0.35">
      <c r="A111" s="23">
        <v>45659</v>
      </c>
      <c r="D111">
        <v>30</v>
      </c>
      <c r="T111" s="24">
        <v>9093.880000000001</v>
      </c>
    </row>
    <row r="112" spans="1:20" x14ac:dyDescent="0.35">
      <c r="A112" s="23">
        <v>45659</v>
      </c>
      <c r="D112">
        <v>30</v>
      </c>
      <c r="T112" s="24">
        <v>9123.880000000001</v>
      </c>
    </row>
    <row r="113" spans="1:20" x14ac:dyDescent="0.35">
      <c r="A113" s="23">
        <v>45659</v>
      </c>
      <c r="D113">
        <v>30</v>
      </c>
      <c r="T113" s="24">
        <v>9153.880000000001</v>
      </c>
    </row>
    <row r="114" spans="1:20" x14ac:dyDescent="0.35">
      <c r="A114" s="23">
        <v>45659</v>
      </c>
      <c r="D114">
        <v>30</v>
      </c>
      <c r="T114" s="24">
        <v>9183.880000000001</v>
      </c>
    </row>
    <row r="115" spans="1:20" x14ac:dyDescent="0.35">
      <c r="A115" s="23">
        <v>45659</v>
      </c>
      <c r="D115">
        <v>30</v>
      </c>
      <c r="T115" s="24">
        <v>9213.880000000001</v>
      </c>
    </row>
    <row r="116" spans="1:20" x14ac:dyDescent="0.35">
      <c r="A116" s="23">
        <v>45659</v>
      </c>
      <c r="D116">
        <v>30</v>
      </c>
      <c r="T116" s="24">
        <v>9243.880000000001</v>
      </c>
    </row>
    <row r="117" spans="1:20" x14ac:dyDescent="0.35">
      <c r="A117" s="23">
        <v>45659</v>
      </c>
      <c r="D117">
        <v>30</v>
      </c>
      <c r="T117" s="24">
        <v>9273.880000000001</v>
      </c>
    </row>
    <row r="118" spans="1:20" x14ac:dyDescent="0.35">
      <c r="A118" s="23">
        <v>45659</v>
      </c>
      <c r="D118">
        <v>30</v>
      </c>
      <c r="T118" s="24">
        <v>9303.880000000001</v>
      </c>
    </row>
    <row r="119" spans="1:20" x14ac:dyDescent="0.35">
      <c r="A119" s="23">
        <v>45659</v>
      </c>
      <c r="D119">
        <v>30</v>
      </c>
      <c r="T119" s="24">
        <v>9333.880000000001</v>
      </c>
    </row>
    <row r="120" spans="1:20" x14ac:dyDescent="0.35">
      <c r="A120" s="23">
        <v>45659</v>
      </c>
      <c r="D120">
        <v>30</v>
      </c>
      <c r="T120" s="24">
        <v>9363.880000000001</v>
      </c>
    </row>
    <row r="121" spans="1:20" x14ac:dyDescent="0.35">
      <c r="A121" s="23">
        <v>45659</v>
      </c>
      <c r="D121">
        <v>30</v>
      </c>
      <c r="T121" s="24">
        <v>9393.880000000001</v>
      </c>
    </row>
    <row r="122" spans="1:20" x14ac:dyDescent="0.35">
      <c r="A122" s="23">
        <v>45659</v>
      </c>
      <c r="D122">
        <v>30</v>
      </c>
      <c r="T122" s="24">
        <v>9423.880000000001</v>
      </c>
    </row>
    <row r="123" spans="1:20" x14ac:dyDescent="0.35">
      <c r="A123" s="23">
        <v>45659</v>
      </c>
      <c r="D123">
        <v>30</v>
      </c>
      <c r="T123" s="24">
        <v>9453.880000000001</v>
      </c>
    </row>
    <row r="124" spans="1:20" x14ac:dyDescent="0.35">
      <c r="A124" s="23">
        <v>45659</v>
      </c>
      <c r="D124">
        <v>30</v>
      </c>
      <c r="T124" s="24">
        <v>9483.880000000001</v>
      </c>
    </row>
    <row r="125" spans="1:20" x14ac:dyDescent="0.35">
      <c r="A125" s="23">
        <v>45659</v>
      </c>
      <c r="D125">
        <v>30</v>
      </c>
      <c r="T125" s="24">
        <v>9513.880000000001</v>
      </c>
    </row>
    <row r="126" spans="1:20" x14ac:dyDescent="0.35">
      <c r="A126" s="23">
        <v>45660</v>
      </c>
      <c r="D126" s="2">
        <v>30</v>
      </c>
    </row>
    <row r="127" spans="1:20" x14ac:dyDescent="0.35">
      <c r="A127" s="23">
        <v>45660</v>
      </c>
      <c r="D127" s="2">
        <v>143.94</v>
      </c>
    </row>
    <row r="128" spans="1:20" x14ac:dyDescent="0.35">
      <c r="A128" s="23">
        <v>45663</v>
      </c>
      <c r="B128" t="s">
        <v>567</v>
      </c>
      <c r="D128" s="2">
        <v>30</v>
      </c>
    </row>
    <row r="129" spans="1:4" x14ac:dyDescent="0.35">
      <c r="A129" s="23">
        <v>45663</v>
      </c>
      <c r="B129" t="s">
        <v>568</v>
      </c>
      <c r="D129" s="2">
        <v>30</v>
      </c>
    </row>
    <row r="130" spans="1:4" x14ac:dyDescent="0.35">
      <c r="A130" s="23">
        <v>45663</v>
      </c>
      <c r="B130" t="s">
        <v>569</v>
      </c>
      <c r="D130" s="2">
        <v>30</v>
      </c>
    </row>
    <row r="131" spans="1:4" x14ac:dyDescent="0.35">
      <c r="A131" s="23">
        <v>45663</v>
      </c>
      <c r="B131" t="s">
        <v>570</v>
      </c>
      <c r="D131" s="2">
        <v>30</v>
      </c>
    </row>
    <row r="132" spans="1:4" x14ac:dyDescent="0.35">
      <c r="A132" s="23">
        <v>45663</v>
      </c>
      <c r="B132" t="s">
        <v>571</v>
      </c>
      <c r="D132" s="2">
        <v>30</v>
      </c>
    </row>
    <row r="133" spans="1:4" x14ac:dyDescent="0.35">
      <c r="A133" s="23">
        <v>45663</v>
      </c>
      <c r="B133" t="s">
        <v>572</v>
      </c>
      <c r="D133" s="2">
        <v>30</v>
      </c>
    </row>
    <row r="134" spans="1:4" x14ac:dyDescent="0.35">
      <c r="A134" s="23">
        <v>45663</v>
      </c>
      <c r="B134" t="s">
        <v>573</v>
      </c>
      <c r="D134" s="2">
        <v>30</v>
      </c>
    </row>
    <row r="135" spans="1:4" x14ac:dyDescent="0.35">
      <c r="A135" s="23">
        <v>45663</v>
      </c>
      <c r="B135" t="s">
        <v>574</v>
      </c>
      <c r="D135" s="2">
        <v>30</v>
      </c>
    </row>
    <row r="136" spans="1:4" x14ac:dyDescent="0.35">
      <c r="A136" s="23">
        <v>45663</v>
      </c>
      <c r="B136" t="s">
        <v>575</v>
      </c>
      <c r="D136" s="2">
        <v>30</v>
      </c>
    </row>
    <row r="137" spans="1:4" x14ac:dyDescent="0.35">
      <c r="A137" s="23">
        <v>45663</v>
      </c>
      <c r="B137" t="s">
        <v>576</v>
      </c>
      <c r="D137" s="2">
        <v>30</v>
      </c>
    </row>
    <row r="138" spans="1:4" x14ac:dyDescent="0.35">
      <c r="A138" s="23">
        <v>45664</v>
      </c>
      <c r="B138" t="s">
        <v>501</v>
      </c>
      <c r="D138">
        <v>56.7</v>
      </c>
    </row>
    <row r="139" spans="1:4" x14ac:dyDescent="0.35">
      <c r="A139" s="23">
        <v>45664</v>
      </c>
      <c r="B139" t="s">
        <v>188</v>
      </c>
      <c r="D139">
        <v>30</v>
      </c>
    </row>
    <row r="140" spans="1:4" x14ac:dyDescent="0.35">
      <c r="A140" s="23">
        <v>45665</v>
      </c>
      <c r="B140" t="s">
        <v>630</v>
      </c>
      <c r="D140">
        <v>30</v>
      </c>
    </row>
    <row r="141" spans="1:4" x14ac:dyDescent="0.35">
      <c r="A141" s="23">
        <v>45665</v>
      </c>
      <c r="B141" t="s">
        <v>501</v>
      </c>
      <c r="D141">
        <v>86.56</v>
      </c>
    </row>
    <row r="142" spans="1:4" x14ac:dyDescent="0.35">
      <c r="A142" s="23">
        <v>45666</v>
      </c>
      <c r="B142" t="s">
        <v>648</v>
      </c>
      <c r="D142">
        <v>30</v>
      </c>
    </row>
    <row r="143" spans="1:4" x14ac:dyDescent="0.35">
      <c r="A143" s="23">
        <v>45666</v>
      </c>
      <c r="B143" t="s">
        <v>501</v>
      </c>
      <c r="D143">
        <v>86.59</v>
      </c>
    </row>
    <row r="144" spans="1:4" x14ac:dyDescent="0.35">
      <c r="A144" s="23">
        <v>45666</v>
      </c>
      <c r="B144" t="s">
        <v>649</v>
      </c>
      <c r="D144">
        <v>30</v>
      </c>
    </row>
    <row r="145" spans="1:18" x14ac:dyDescent="0.35">
      <c r="A145" s="23">
        <v>45666</v>
      </c>
      <c r="B145" t="s">
        <v>656</v>
      </c>
      <c r="D145">
        <v>30</v>
      </c>
    </row>
    <row r="146" spans="1:18" x14ac:dyDescent="0.35">
      <c r="A146" s="23">
        <v>45667</v>
      </c>
      <c r="B146" t="s">
        <v>654</v>
      </c>
      <c r="D146">
        <v>30</v>
      </c>
    </row>
    <row r="147" spans="1:18" x14ac:dyDescent="0.35">
      <c r="A147" s="23">
        <v>45670</v>
      </c>
      <c r="B147" t="s">
        <v>501</v>
      </c>
      <c r="D147">
        <v>115.78</v>
      </c>
    </row>
    <row r="148" spans="1:18" x14ac:dyDescent="0.35">
      <c r="A148" s="23">
        <v>45670</v>
      </c>
      <c r="B148" t="s">
        <v>655</v>
      </c>
      <c r="D148">
        <v>30</v>
      </c>
    </row>
    <row r="149" spans="1:18" x14ac:dyDescent="0.35">
      <c r="A149" s="23">
        <v>45670</v>
      </c>
      <c r="B149" t="s">
        <v>681</v>
      </c>
      <c r="D149">
        <v>30</v>
      </c>
    </row>
    <row r="150" spans="1:18" x14ac:dyDescent="0.35">
      <c r="A150" s="23">
        <v>45671</v>
      </c>
      <c r="B150" t="s">
        <v>667</v>
      </c>
      <c r="D150">
        <v>30</v>
      </c>
    </row>
    <row r="151" spans="1:18" x14ac:dyDescent="0.35">
      <c r="A151" s="23">
        <v>45672</v>
      </c>
      <c r="B151" t="s">
        <v>501</v>
      </c>
      <c r="D151">
        <v>29.35</v>
      </c>
    </row>
    <row r="152" spans="1:18" x14ac:dyDescent="0.35">
      <c r="A152" s="23">
        <v>45673</v>
      </c>
      <c r="B152" t="s">
        <v>501</v>
      </c>
      <c r="D152">
        <v>29.2</v>
      </c>
    </row>
    <row r="153" spans="1:18" x14ac:dyDescent="0.35">
      <c r="A153" s="23">
        <v>45673</v>
      </c>
      <c r="J153" s="2">
        <v>30</v>
      </c>
    </row>
    <row r="154" spans="1:18" x14ac:dyDescent="0.35">
      <c r="A154" s="23">
        <v>45673</v>
      </c>
      <c r="R154">
        <v>245.4</v>
      </c>
    </row>
    <row r="155" spans="1:18" x14ac:dyDescent="0.35">
      <c r="A155" s="23">
        <v>45673</v>
      </c>
      <c r="M155">
        <v>14.4</v>
      </c>
    </row>
    <row r="156" spans="1:18" x14ac:dyDescent="0.35">
      <c r="A156" s="23">
        <v>45674</v>
      </c>
      <c r="B156" t="s">
        <v>722</v>
      </c>
      <c r="D156">
        <v>30</v>
      </c>
    </row>
    <row r="157" spans="1:18" x14ac:dyDescent="0.35">
      <c r="A157" s="23">
        <v>45674</v>
      </c>
      <c r="B157" t="s">
        <v>723</v>
      </c>
      <c r="D157">
        <v>30</v>
      </c>
    </row>
    <row r="158" spans="1:18" x14ac:dyDescent="0.35">
      <c r="A158" s="23">
        <v>45674</v>
      </c>
      <c r="B158" t="s">
        <v>724</v>
      </c>
      <c r="D158">
        <v>30</v>
      </c>
    </row>
    <row r="159" spans="1:18" x14ac:dyDescent="0.35">
      <c r="A159" s="23">
        <v>45675</v>
      </c>
      <c r="B159" t="s">
        <v>740</v>
      </c>
      <c r="D159">
        <v>30</v>
      </c>
    </row>
    <row r="160" spans="1:18" x14ac:dyDescent="0.35">
      <c r="A160" s="23">
        <v>45676</v>
      </c>
      <c r="B160" t="s">
        <v>741</v>
      </c>
      <c r="D160" s="2">
        <v>30</v>
      </c>
    </row>
    <row r="161" spans="1:4" x14ac:dyDescent="0.35">
      <c r="A161" s="23">
        <v>45677</v>
      </c>
      <c r="B161" t="s">
        <v>751</v>
      </c>
      <c r="D161" s="2">
        <v>30</v>
      </c>
    </row>
    <row r="162" spans="1:4" x14ac:dyDescent="0.35">
      <c r="A162" s="23">
        <v>45677</v>
      </c>
      <c r="B162" t="s">
        <v>80</v>
      </c>
      <c r="D162" s="2">
        <v>30</v>
      </c>
    </row>
    <row r="163" spans="1:4" x14ac:dyDescent="0.35">
      <c r="A163" s="23">
        <v>45677</v>
      </c>
      <c r="B163" t="s">
        <v>752</v>
      </c>
      <c r="D163" s="2">
        <v>30</v>
      </c>
    </row>
    <row r="164" spans="1:4" x14ac:dyDescent="0.35">
      <c r="A164" s="23">
        <v>45677</v>
      </c>
      <c r="B164" t="s">
        <v>753</v>
      </c>
      <c r="D164" s="2">
        <v>30</v>
      </c>
    </row>
    <row r="165" spans="1:4" x14ac:dyDescent="0.35">
      <c r="A165" s="23">
        <v>45677</v>
      </c>
      <c r="B165" t="s">
        <v>754</v>
      </c>
      <c r="D165" s="2">
        <v>30</v>
      </c>
    </row>
    <row r="166" spans="1:4" x14ac:dyDescent="0.35">
      <c r="A166" s="23">
        <v>45677</v>
      </c>
      <c r="B166" t="s">
        <v>755</v>
      </c>
      <c r="D166" s="2">
        <v>30</v>
      </c>
    </row>
    <row r="167" spans="1:4" x14ac:dyDescent="0.35">
      <c r="A167" s="23">
        <v>45677</v>
      </c>
      <c r="B167" t="s">
        <v>771</v>
      </c>
      <c r="D167" s="2">
        <v>30</v>
      </c>
    </row>
    <row r="168" spans="1:4" x14ac:dyDescent="0.35">
      <c r="A168" s="23">
        <v>45677</v>
      </c>
      <c r="B168" t="s">
        <v>770</v>
      </c>
      <c r="D168" s="2">
        <v>30</v>
      </c>
    </row>
    <row r="169" spans="1:4" x14ac:dyDescent="0.35">
      <c r="A169" s="23">
        <v>45677</v>
      </c>
      <c r="B169" t="s">
        <v>769</v>
      </c>
      <c r="D169" s="2">
        <v>30</v>
      </c>
    </row>
    <row r="170" spans="1:4" x14ac:dyDescent="0.35">
      <c r="A170" s="23">
        <v>45677</v>
      </c>
      <c r="B170" t="s">
        <v>768</v>
      </c>
      <c r="D170" s="2">
        <v>30</v>
      </c>
    </row>
    <row r="171" spans="1:4" x14ac:dyDescent="0.35">
      <c r="A171" s="23">
        <v>45677</v>
      </c>
      <c r="B171" t="s">
        <v>767</v>
      </c>
      <c r="D171" s="2">
        <v>30</v>
      </c>
    </row>
    <row r="172" spans="1:4" x14ac:dyDescent="0.35">
      <c r="A172" s="23">
        <v>45677</v>
      </c>
      <c r="B172" t="s">
        <v>766</v>
      </c>
      <c r="D172" s="2">
        <v>30</v>
      </c>
    </row>
    <row r="173" spans="1:4" x14ac:dyDescent="0.35">
      <c r="A173" s="23">
        <v>45677</v>
      </c>
      <c r="B173" t="s">
        <v>765</v>
      </c>
      <c r="D173" s="2">
        <v>30</v>
      </c>
    </row>
    <row r="174" spans="1:4" x14ac:dyDescent="0.35">
      <c r="A174" s="23">
        <v>45677</v>
      </c>
      <c r="B174" t="s">
        <v>764</v>
      </c>
      <c r="D174" s="2">
        <v>30</v>
      </c>
    </row>
    <row r="175" spans="1:4" x14ac:dyDescent="0.35">
      <c r="A175" s="23">
        <v>45677</v>
      </c>
      <c r="B175" t="s">
        <v>763</v>
      </c>
      <c r="D175" s="2">
        <v>30</v>
      </c>
    </row>
    <row r="176" spans="1:4" x14ac:dyDescent="0.35">
      <c r="A176" s="23">
        <v>45677</v>
      </c>
      <c r="B176" t="s">
        <v>177</v>
      </c>
      <c r="D176" s="2">
        <v>30</v>
      </c>
    </row>
    <row r="177" spans="1:11" x14ac:dyDescent="0.35">
      <c r="A177" s="23">
        <v>45678</v>
      </c>
      <c r="B177" t="s">
        <v>794</v>
      </c>
      <c r="D177" s="2">
        <v>30</v>
      </c>
    </row>
    <row r="178" spans="1:11" x14ac:dyDescent="0.35">
      <c r="A178" s="23">
        <v>45678</v>
      </c>
      <c r="B178" t="s">
        <v>795</v>
      </c>
      <c r="D178" s="2">
        <v>30</v>
      </c>
    </row>
    <row r="179" spans="1:11" x14ac:dyDescent="0.35">
      <c r="A179" s="23">
        <v>45678</v>
      </c>
      <c r="B179" t="s">
        <v>781</v>
      </c>
      <c r="D179" s="2">
        <v>30</v>
      </c>
    </row>
    <row r="180" spans="1:11" x14ac:dyDescent="0.35">
      <c r="A180" s="23">
        <v>45678</v>
      </c>
      <c r="K180" s="2">
        <v>5</v>
      </c>
    </row>
    <row r="181" spans="1:11" x14ac:dyDescent="0.35">
      <c r="A181" s="23">
        <v>45678</v>
      </c>
      <c r="B181" t="s">
        <v>784</v>
      </c>
      <c r="D181" s="2">
        <v>30</v>
      </c>
    </row>
    <row r="182" spans="1:11" x14ac:dyDescent="0.35">
      <c r="A182" s="23">
        <v>45678</v>
      </c>
      <c r="B182" t="s">
        <v>796</v>
      </c>
      <c r="D182" s="2">
        <v>30</v>
      </c>
    </row>
    <row r="183" spans="1:11" x14ac:dyDescent="0.35">
      <c r="A183" s="23">
        <v>45678</v>
      </c>
      <c r="B183" t="s">
        <v>797</v>
      </c>
      <c r="D183" s="2">
        <v>30</v>
      </c>
    </row>
    <row r="184" spans="1:11" x14ac:dyDescent="0.35">
      <c r="A184" s="23">
        <v>45678</v>
      </c>
      <c r="B184" t="s">
        <v>798</v>
      </c>
      <c r="D184" s="2">
        <v>30</v>
      </c>
    </row>
    <row r="185" spans="1:11" x14ac:dyDescent="0.35">
      <c r="A185" s="23">
        <v>45679</v>
      </c>
      <c r="B185" t="s">
        <v>793</v>
      </c>
      <c r="D185" s="2">
        <v>30</v>
      </c>
    </row>
    <row r="186" spans="1:11" x14ac:dyDescent="0.35">
      <c r="A186" s="23">
        <v>45679</v>
      </c>
      <c r="J186" s="2">
        <v>30</v>
      </c>
    </row>
    <row r="187" spans="1:11" x14ac:dyDescent="0.35">
      <c r="A187" s="23">
        <v>45680</v>
      </c>
      <c r="B187" t="s">
        <v>805</v>
      </c>
      <c r="D187" s="2">
        <v>30</v>
      </c>
    </row>
    <row r="188" spans="1:11" x14ac:dyDescent="0.35">
      <c r="A188" s="23">
        <v>45680</v>
      </c>
      <c r="B188" t="s">
        <v>806</v>
      </c>
      <c r="D188" s="2">
        <v>30</v>
      </c>
    </row>
    <row r="189" spans="1:11" x14ac:dyDescent="0.35">
      <c r="A189" s="23">
        <v>45680</v>
      </c>
      <c r="B189" t="s">
        <v>810</v>
      </c>
      <c r="D189" s="2">
        <v>30</v>
      </c>
    </row>
    <row r="190" spans="1:11" x14ac:dyDescent="0.35">
      <c r="A190" s="23">
        <v>45680</v>
      </c>
      <c r="J190" s="2">
        <v>30</v>
      </c>
    </row>
    <row r="191" spans="1:11" x14ac:dyDescent="0.35">
      <c r="A191" s="23">
        <v>45680</v>
      </c>
      <c r="B191" t="s">
        <v>812</v>
      </c>
      <c r="D191" s="2">
        <v>30</v>
      </c>
    </row>
    <row r="192" spans="1:11" x14ac:dyDescent="0.35">
      <c r="A192" s="23">
        <v>45681</v>
      </c>
      <c r="B192" t="s">
        <v>813</v>
      </c>
      <c r="D192" s="2">
        <v>30</v>
      </c>
    </row>
    <row r="193" spans="1:21" x14ac:dyDescent="0.35">
      <c r="A193" s="23">
        <v>45681</v>
      </c>
      <c r="B193" t="s">
        <v>826</v>
      </c>
      <c r="D193" s="2">
        <v>30</v>
      </c>
    </row>
    <row r="194" spans="1:21" x14ac:dyDescent="0.35">
      <c r="A194" s="23">
        <v>45682</v>
      </c>
      <c r="B194" t="s">
        <v>814</v>
      </c>
      <c r="D194" s="2">
        <v>30</v>
      </c>
    </row>
    <row r="195" spans="1:21" x14ac:dyDescent="0.35">
      <c r="A195" s="23">
        <v>45683</v>
      </c>
      <c r="J195" s="2">
        <v>30</v>
      </c>
    </row>
    <row r="196" spans="1:21" x14ac:dyDescent="0.35">
      <c r="A196" s="23">
        <v>45684</v>
      </c>
      <c r="B196" t="s">
        <v>501</v>
      </c>
      <c r="D196">
        <v>26.1</v>
      </c>
    </row>
    <row r="197" spans="1:21" x14ac:dyDescent="0.35">
      <c r="A197" s="23">
        <v>45684</v>
      </c>
      <c r="B197" t="s">
        <v>816</v>
      </c>
      <c r="D197">
        <v>30</v>
      </c>
    </row>
    <row r="198" spans="1:21" x14ac:dyDescent="0.35">
      <c r="A198" s="23">
        <v>45684</v>
      </c>
      <c r="Q198" s="2">
        <v>200</v>
      </c>
    </row>
    <row r="199" spans="1:21" x14ac:dyDescent="0.35">
      <c r="A199" s="23">
        <v>45684</v>
      </c>
      <c r="M199" s="2">
        <v>60</v>
      </c>
    </row>
    <row r="200" spans="1:21" x14ac:dyDescent="0.35">
      <c r="A200" s="23">
        <v>45684</v>
      </c>
      <c r="J200" s="2">
        <v>30</v>
      </c>
    </row>
    <row r="201" spans="1:21" x14ac:dyDescent="0.35">
      <c r="A201" s="23">
        <v>45685</v>
      </c>
      <c r="B201" t="s">
        <v>501</v>
      </c>
      <c r="D201" s="2">
        <v>27.1</v>
      </c>
    </row>
    <row r="202" spans="1:21" x14ac:dyDescent="0.35">
      <c r="A202" s="23">
        <v>45685</v>
      </c>
      <c r="B202" t="s">
        <v>934</v>
      </c>
      <c r="D202" s="2">
        <v>30</v>
      </c>
    </row>
    <row r="203" spans="1:21" x14ac:dyDescent="0.35">
      <c r="A203" s="23">
        <v>45686</v>
      </c>
      <c r="M203" s="2">
        <v>72</v>
      </c>
    </row>
    <row r="204" spans="1:21" x14ac:dyDescent="0.35">
      <c r="A204" s="23">
        <v>45686</v>
      </c>
      <c r="B204" t="s">
        <v>939</v>
      </c>
      <c r="D204" s="2">
        <v>30</v>
      </c>
    </row>
    <row r="205" spans="1:21" x14ac:dyDescent="0.35">
      <c r="A205" s="23">
        <v>45687</v>
      </c>
      <c r="J205" s="2">
        <v>30</v>
      </c>
    </row>
    <row r="206" spans="1:21" x14ac:dyDescent="0.35">
      <c r="A206" s="23">
        <v>45687</v>
      </c>
      <c r="B206" t="s">
        <v>501</v>
      </c>
      <c r="D206">
        <v>21.54</v>
      </c>
    </row>
    <row r="207" spans="1:21" x14ac:dyDescent="0.35">
      <c r="A207" s="23">
        <v>45689</v>
      </c>
      <c r="B207" t="s">
        <v>942</v>
      </c>
      <c r="D207" s="2">
        <v>30</v>
      </c>
    </row>
    <row r="208" spans="1:21" x14ac:dyDescent="0.35">
      <c r="A208" s="23">
        <v>45689</v>
      </c>
      <c r="M208" s="2">
        <v>210</v>
      </c>
      <c r="U208" t="s">
        <v>983</v>
      </c>
    </row>
    <row r="209" spans="1:14" x14ac:dyDescent="0.35">
      <c r="A209" s="23">
        <v>45691</v>
      </c>
      <c r="B209" t="s">
        <v>984</v>
      </c>
      <c r="D209" s="2">
        <v>30</v>
      </c>
    </row>
    <row r="210" spans="1:14" x14ac:dyDescent="0.35">
      <c r="A210" s="23">
        <v>45691</v>
      </c>
      <c r="B210" t="s">
        <v>985</v>
      </c>
      <c r="D210" s="2">
        <v>30</v>
      </c>
    </row>
    <row r="211" spans="1:14" x14ac:dyDescent="0.35">
      <c r="A211" s="23">
        <v>45692</v>
      </c>
      <c r="M211">
        <v>9.6999999999999993</v>
      </c>
    </row>
    <row r="212" spans="1:14" x14ac:dyDescent="0.35">
      <c r="A212" s="23">
        <v>45692</v>
      </c>
      <c r="M212">
        <v>30.49</v>
      </c>
    </row>
    <row r="213" spans="1:14" x14ac:dyDescent="0.35">
      <c r="A213" s="23">
        <v>45692</v>
      </c>
      <c r="M213">
        <v>625</v>
      </c>
    </row>
    <row r="214" spans="1:14" x14ac:dyDescent="0.35">
      <c r="A214" s="23">
        <v>45694</v>
      </c>
      <c r="B214" t="s">
        <v>501</v>
      </c>
      <c r="D214">
        <v>26.67</v>
      </c>
    </row>
    <row r="215" spans="1:14" x14ac:dyDescent="0.35">
      <c r="A215" s="23">
        <v>45695</v>
      </c>
      <c r="B215" t="s">
        <v>994</v>
      </c>
      <c r="D215" s="2">
        <v>30</v>
      </c>
    </row>
    <row r="216" spans="1:14" x14ac:dyDescent="0.35">
      <c r="A216" s="23">
        <v>45695</v>
      </c>
      <c r="B216" t="s">
        <v>995</v>
      </c>
      <c r="D216" s="2">
        <v>30</v>
      </c>
    </row>
    <row r="217" spans="1:14" x14ac:dyDescent="0.35">
      <c r="A217" s="23">
        <v>45696</v>
      </c>
      <c r="B217" t="s">
        <v>998</v>
      </c>
      <c r="D217" s="2">
        <v>30</v>
      </c>
    </row>
    <row r="218" spans="1:14" x14ac:dyDescent="0.35">
      <c r="A218" s="23">
        <v>45697</v>
      </c>
      <c r="N218" s="2">
        <v>7.95</v>
      </c>
    </row>
    <row r="219" spans="1:14" x14ac:dyDescent="0.35">
      <c r="A219" s="23">
        <v>45698</v>
      </c>
      <c r="G219" s="2">
        <v>1.77</v>
      </c>
    </row>
    <row r="220" spans="1:14" x14ac:dyDescent="0.35">
      <c r="A220" s="23">
        <v>45701</v>
      </c>
      <c r="B220" t="s">
        <v>1007</v>
      </c>
      <c r="D220" s="2">
        <v>30</v>
      </c>
    </row>
    <row r="221" spans="1:14" x14ac:dyDescent="0.35">
      <c r="A221" s="23">
        <v>45701</v>
      </c>
      <c r="D221" s="2">
        <v>29.35</v>
      </c>
    </row>
    <row r="222" spans="1:14" x14ac:dyDescent="0.35">
      <c r="A222" s="23">
        <v>45701</v>
      </c>
      <c r="E222">
        <v>43.11</v>
      </c>
    </row>
    <row r="223" spans="1:14" x14ac:dyDescent="0.35">
      <c r="A223" s="23">
        <v>45705</v>
      </c>
      <c r="B223" t="s">
        <v>1108</v>
      </c>
      <c r="D223" s="2">
        <v>30</v>
      </c>
    </row>
    <row r="224" spans="1:14" x14ac:dyDescent="0.35">
      <c r="A224" s="23">
        <v>45706</v>
      </c>
      <c r="G224">
        <v>116.08</v>
      </c>
    </row>
    <row r="225" spans="1:18" x14ac:dyDescent="0.35">
      <c r="A225" s="23">
        <v>45707</v>
      </c>
      <c r="G225">
        <v>14.57</v>
      </c>
    </row>
    <row r="226" spans="1:18" x14ac:dyDescent="0.35">
      <c r="A226" s="23">
        <v>45707</v>
      </c>
      <c r="D226">
        <v>30</v>
      </c>
    </row>
    <row r="227" spans="1:18" x14ac:dyDescent="0.35">
      <c r="A227" s="23">
        <v>45707</v>
      </c>
      <c r="D227">
        <v>30</v>
      </c>
    </row>
    <row r="228" spans="1:18" x14ac:dyDescent="0.35">
      <c r="A228" s="23">
        <v>45708</v>
      </c>
      <c r="E228">
        <v>131.81</v>
      </c>
    </row>
    <row r="229" spans="1:18" x14ac:dyDescent="0.35">
      <c r="A229" s="23">
        <v>45709</v>
      </c>
      <c r="E229">
        <v>14.57</v>
      </c>
    </row>
    <row r="230" spans="1:18" x14ac:dyDescent="0.35">
      <c r="A230" s="23">
        <v>45709</v>
      </c>
      <c r="K230" s="2">
        <v>5</v>
      </c>
    </row>
    <row r="231" spans="1:18" x14ac:dyDescent="0.35">
      <c r="A231" s="23">
        <v>45712</v>
      </c>
      <c r="E231">
        <v>43.8</v>
      </c>
    </row>
    <row r="232" spans="1:18" x14ac:dyDescent="0.35">
      <c r="A232" s="23">
        <v>45713</v>
      </c>
      <c r="E232">
        <v>43.28</v>
      </c>
    </row>
    <row r="233" spans="1:18" x14ac:dyDescent="0.35">
      <c r="A233" s="23">
        <v>45713</v>
      </c>
      <c r="R233">
        <v>231</v>
      </c>
    </row>
    <row r="234" spans="1:18" x14ac:dyDescent="0.35">
      <c r="A234" s="23">
        <v>45714</v>
      </c>
      <c r="R234">
        <v>175</v>
      </c>
    </row>
    <row r="235" spans="1:18" x14ac:dyDescent="0.35">
      <c r="A235" s="23">
        <v>45714</v>
      </c>
      <c r="E235">
        <v>14.57</v>
      </c>
    </row>
    <row r="236" spans="1:18" x14ac:dyDescent="0.35">
      <c r="A236" s="23">
        <v>45715</v>
      </c>
      <c r="E236">
        <v>132.11000000000001</v>
      </c>
    </row>
    <row r="237" spans="1:18" x14ac:dyDescent="0.35">
      <c r="A237" s="23">
        <v>45716</v>
      </c>
      <c r="E237">
        <v>29.35</v>
      </c>
    </row>
    <row r="238" spans="1:18" x14ac:dyDescent="0.35">
      <c r="A238" s="23">
        <v>45719</v>
      </c>
      <c r="E238">
        <v>73</v>
      </c>
    </row>
    <row r="239" spans="1:18" x14ac:dyDescent="0.35">
      <c r="A239" s="23">
        <v>45719</v>
      </c>
      <c r="D239" s="2">
        <v>30</v>
      </c>
    </row>
    <row r="240" spans="1:18" x14ac:dyDescent="0.35">
      <c r="A240" s="23">
        <v>45719</v>
      </c>
      <c r="D240" s="2">
        <v>30</v>
      </c>
    </row>
    <row r="241" spans="1:13" x14ac:dyDescent="0.35">
      <c r="A241" s="23">
        <v>45719</v>
      </c>
      <c r="E241" s="2">
        <v>15</v>
      </c>
    </row>
    <row r="242" spans="1:13" x14ac:dyDescent="0.35">
      <c r="A242" s="23">
        <v>45719</v>
      </c>
      <c r="J242" s="2">
        <v>30</v>
      </c>
    </row>
    <row r="243" spans="1:13" x14ac:dyDescent="0.35">
      <c r="A243" s="23">
        <v>45720</v>
      </c>
      <c r="E243">
        <v>43.92</v>
      </c>
    </row>
    <row r="244" spans="1:13" x14ac:dyDescent="0.35">
      <c r="A244" s="23">
        <v>45722</v>
      </c>
      <c r="E244">
        <v>586.42999999999995</v>
      </c>
    </row>
    <row r="245" spans="1:13" x14ac:dyDescent="0.35">
      <c r="A245" s="23">
        <v>45722</v>
      </c>
      <c r="D245">
        <v>30</v>
      </c>
    </row>
    <row r="246" spans="1:13" x14ac:dyDescent="0.35">
      <c r="A246" s="23">
        <v>45722</v>
      </c>
      <c r="D246">
        <v>30</v>
      </c>
    </row>
    <row r="247" spans="1:13" x14ac:dyDescent="0.35">
      <c r="A247" s="23">
        <v>45723</v>
      </c>
      <c r="M247">
        <v>58.5</v>
      </c>
    </row>
    <row r="248" spans="1:13" x14ac:dyDescent="0.35">
      <c r="A248" s="23">
        <v>45723</v>
      </c>
      <c r="E248">
        <v>73.27</v>
      </c>
    </row>
    <row r="249" spans="1:13" x14ac:dyDescent="0.35">
      <c r="A249" s="23">
        <v>45724</v>
      </c>
      <c r="E249">
        <v>30</v>
      </c>
    </row>
    <row r="250" spans="1:13" x14ac:dyDescent="0.35">
      <c r="A250" s="23">
        <v>45724</v>
      </c>
      <c r="E250">
        <v>15</v>
      </c>
    </row>
    <row r="251" spans="1:13" x14ac:dyDescent="0.35">
      <c r="A251" s="23">
        <v>45725</v>
      </c>
      <c r="D251">
        <v>30</v>
      </c>
    </row>
    <row r="252" spans="1:13" x14ac:dyDescent="0.35">
      <c r="A252" s="23">
        <v>45726</v>
      </c>
      <c r="E252">
        <v>145.80000000000001</v>
      </c>
    </row>
    <row r="253" spans="1:13" x14ac:dyDescent="0.35">
      <c r="A253" s="23">
        <v>45727</v>
      </c>
      <c r="E253">
        <v>131.22999999999999</v>
      </c>
    </row>
    <row r="254" spans="1:13" x14ac:dyDescent="0.35">
      <c r="A254" s="23">
        <v>45728</v>
      </c>
      <c r="E254">
        <v>146.54</v>
      </c>
    </row>
    <row r="255" spans="1:13" x14ac:dyDescent="0.35">
      <c r="A255" s="23">
        <v>45729</v>
      </c>
      <c r="E255">
        <v>30</v>
      </c>
    </row>
    <row r="256" spans="1:13" x14ac:dyDescent="0.35">
      <c r="A256" s="23">
        <v>45729</v>
      </c>
      <c r="E256">
        <v>570.09</v>
      </c>
    </row>
    <row r="257" spans="1:19" x14ac:dyDescent="0.35">
      <c r="A257" s="23">
        <v>45734</v>
      </c>
      <c r="J257">
        <v>30</v>
      </c>
    </row>
    <row r="258" spans="1:19" x14ac:dyDescent="0.35">
      <c r="A258" s="23">
        <v>45736</v>
      </c>
      <c r="R258" s="2">
        <v>30</v>
      </c>
    </row>
    <row r="259" spans="1:19" x14ac:dyDescent="0.35">
      <c r="A259" s="23">
        <v>45736</v>
      </c>
      <c r="S259" s="2">
        <v>200</v>
      </c>
    </row>
    <row r="260" spans="1:19" x14ac:dyDescent="0.35">
      <c r="A260" s="23">
        <v>45736</v>
      </c>
      <c r="M260">
        <v>25.4</v>
      </c>
    </row>
    <row r="261" spans="1:19" x14ac:dyDescent="0.35">
      <c r="A261" s="23">
        <v>45737</v>
      </c>
      <c r="K261">
        <v>5</v>
      </c>
    </row>
    <row r="262" spans="1:19" x14ac:dyDescent="0.35">
      <c r="A262" s="23">
        <v>45740</v>
      </c>
      <c r="M262">
        <v>613.22</v>
      </c>
    </row>
    <row r="263" spans="1:19" x14ac:dyDescent="0.35">
      <c r="A263" s="23">
        <v>45740</v>
      </c>
      <c r="R263">
        <v>63.6</v>
      </c>
    </row>
    <row r="264" spans="1:19" x14ac:dyDescent="0.35">
      <c r="A264" s="23">
        <v>45740</v>
      </c>
      <c r="R264">
        <v>137</v>
      </c>
    </row>
    <row r="265" spans="1:19" x14ac:dyDescent="0.35">
      <c r="A265" s="23">
        <v>45740</v>
      </c>
      <c r="F265">
        <v>1690.92</v>
      </c>
    </row>
    <row r="266" spans="1:19" x14ac:dyDescent="0.35">
      <c r="A266" s="23">
        <v>45740</v>
      </c>
      <c r="H266">
        <v>159.37</v>
      </c>
    </row>
    <row r="267" spans="1:19" x14ac:dyDescent="0.35">
      <c r="A267" s="23">
        <v>45741</v>
      </c>
      <c r="F267">
        <v>589.86</v>
      </c>
    </row>
    <row r="268" spans="1:19" x14ac:dyDescent="0.35">
      <c r="A268" s="23">
        <v>45742</v>
      </c>
      <c r="F268">
        <v>719</v>
      </c>
    </row>
    <row r="269" spans="1:19" x14ac:dyDescent="0.35">
      <c r="A269" s="23">
        <v>45742</v>
      </c>
      <c r="H269">
        <v>80.599999999999994</v>
      </c>
    </row>
    <row r="270" spans="1:19" x14ac:dyDescent="0.35">
      <c r="A270" s="23">
        <v>45743</v>
      </c>
      <c r="F270">
        <v>700</v>
      </c>
    </row>
    <row r="271" spans="1:19" x14ac:dyDescent="0.35">
      <c r="A271" s="23">
        <v>45744</v>
      </c>
      <c r="N271">
        <v>15.59</v>
      </c>
    </row>
    <row r="272" spans="1:19" x14ac:dyDescent="0.35">
      <c r="A272" s="23">
        <v>45744</v>
      </c>
      <c r="N272">
        <v>15.59</v>
      </c>
    </row>
    <row r="273" spans="1:12" x14ac:dyDescent="0.35">
      <c r="A273" s="23">
        <v>45744</v>
      </c>
      <c r="D273">
        <v>30</v>
      </c>
    </row>
    <row r="274" spans="1:12" x14ac:dyDescent="0.35">
      <c r="A274" s="23">
        <v>45744</v>
      </c>
      <c r="F274">
        <v>125</v>
      </c>
    </row>
    <row r="275" spans="1:12" x14ac:dyDescent="0.35">
      <c r="A275" s="23">
        <v>45746</v>
      </c>
      <c r="F275">
        <v>325</v>
      </c>
    </row>
    <row r="276" spans="1:12" x14ac:dyDescent="0.35">
      <c r="A276" s="23">
        <v>45747</v>
      </c>
      <c r="F276">
        <v>1400.91</v>
      </c>
    </row>
    <row r="277" spans="1:12" x14ac:dyDescent="0.35">
      <c r="A277" s="23">
        <v>45751</v>
      </c>
      <c r="F277">
        <v>712.75</v>
      </c>
      <c r="L277" s="2">
        <v>90</v>
      </c>
    </row>
    <row r="278" spans="1:12" x14ac:dyDescent="0.35">
      <c r="A278" s="23">
        <v>45754</v>
      </c>
    </row>
    <row r="279" spans="1:12" x14ac:dyDescent="0.35">
      <c r="A279" s="23">
        <v>45754</v>
      </c>
      <c r="F279" s="2">
        <v>375</v>
      </c>
    </row>
    <row r="280" spans="1:12" x14ac:dyDescent="0.35">
      <c r="A280" s="23">
        <v>45754</v>
      </c>
      <c r="L280">
        <v>187.5</v>
      </c>
    </row>
    <row r="281" spans="1:12" x14ac:dyDescent="0.35">
      <c r="A281" s="23">
        <v>45754</v>
      </c>
      <c r="L281">
        <v>270</v>
      </c>
    </row>
    <row r="282" spans="1:12" x14ac:dyDescent="0.35">
      <c r="A282" s="23">
        <v>45754</v>
      </c>
      <c r="L282">
        <v>431.25</v>
      </c>
    </row>
    <row r="283" spans="1:12" x14ac:dyDescent="0.35">
      <c r="A283" s="23">
        <v>45754</v>
      </c>
      <c r="L283">
        <v>180</v>
      </c>
    </row>
    <row r="284" spans="1:12" x14ac:dyDescent="0.35">
      <c r="A284" s="23">
        <v>45754</v>
      </c>
      <c r="L284">
        <v>138.75</v>
      </c>
    </row>
    <row r="285" spans="1:12" x14ac:dyDescent="0.35">
      <c r="A285" s="23">
        <v>45754</v>
      </c>
      <c r="L285">
        <v>525</v>
      </c>
    </row>
    <row r="286" spans="1:12" x14ac:dyDescent="0.35">
      <c r="A286" s="23">
        <v>45754</v>
      </c>
      <c r="L286">
        <v>450</v>
      </c>
    </row>
    <row r="287" spans="1:12" x14ac:dyDescent="0.35">
      <c r="A287" s="23">
        <v>45754</v>
      </c>
      <c r="L287">
        <v>543.75</v>
      </c>
    </row>
    <row r="288" spans="1:12" x14ac:dyDescent="0.35">
      <c r="A288" s="23">
        <v>45754</v>
      </c>
      <c r="L288">
        <v>146.25</v>
      </c>
    </row>
    <row r="289" spans="1:18" x14ac:dyDescent="0.35">
      <c r="A289" s="23">
        <v>45754</v>
      </c>
      <c r="L289">
        <v>180</v>
      </c>
    </row>
    <row r="290" spans="1:18" x14ac:dyDescent="0.35">
      <c r="A290" s="23">
        <v>45754</v>
      </c>
      <c r="L290">
        <v>337.5</v>
      </c>
    </row>
    <row r="291" spans="1:18" x14ac:dyDescent="0.35">
      <c r="A291" s="23">
        <v>45754</v>
      </c>
      <c r="L291">
        <v>131.25</v>
      </c>
    </row>
    <row r="292" spans="1:18" x14ac:dyDescent="0.35">
      <c r="A292" s="23">
        <v>45754</v>
      </c>
      <c r="F292">
        <v>1086.32</v>
      </c>
    </row>
    <row r="293" spans="1:18" x14ac:dyDescent="0.35">
      <c r="A293" s="23">
        <v>45755</v>
      </c>
      <c r="L293">
        <v>108.75</v>
      </c>
    </row>
    <row r="294" spans="1:18" x14ac:dyDescent="0.35">
      <c r="A294" s="23">
        <v>45755</v>
      </c>
      <c r="F294">
        <v>443.05</v>
      </c>
    </row>
    <row r="295" spans="1:18" x14ac:dyDescent="0.35">
      <c r="A295" s="23">
        <v>45755</v>
      </c>
      <c r="L295">
        <v>937.5</v>
      </c>
    </row>
    <row r="296" spans="1:18" x14ac:dyDescent="0.35">
      <c r="A296" s="23">
        <v>45755</v>
      </c>
      <c r="L296">
        <v>281.25</v>
      </c>
    </row>
    <row r="297" spans="1:18" x14ac:dyDescent="0.35">
      <c r="A297" s="23">
        <v>45760</v>
      </c>
      <c r="L297">
        <v>337.5</v>
      </c>
    </row>
    <row r="298" spans="1:18" x14ac:dyDescent="0.35">
      <c r="A298" s="23">
        <v>45761</v>
      </c>
      <c r="L298">
        <v>150</v>
      </c>
    </row>
    <row r="299" spans="1:18" x14ac:dyDescent="0.35">
      <c r="A299" s="23">
        <v>45762</v>
      </c>
      <c r="L299">
        <v>281.25</v>
      </c>
    </row>
    <row r="300" spans="1:18" x14ac:dyDescent="0.35">
      <c r="A300" s="23">
        <v>45763</v>
      </c>
      <c r="R300">
        <v>750</v>
      </c>
    </row>
    <row r="301" spans="1:18" x14ac:dyDescent="0.35">
      <c r="A301" s="23">
        <v>45763</v>
      </c>
      <c r="R301">
        <v>43.17</v>
      </c>
    </row>
    <row r="302" spans="1:18" x14ac:dyDescent="0.35">
      <c r="A302" s="23">
        <v>45765</v>
      </c>
      <c r="R302">
        <v>124.65</v>
      </c>
    </row>
    <row r="303" spans="1:18" x14ac:dyDescent="0.35">
      <c r="A303" s="23">
        <v>45765</v>
      </c>
      <c r="R303">
        <v>750</v>
      </c>
    </row>
    <row r="304" spans="1:18" x14ac:dyDescent="0.35">
      <c r="A304" s="23">
        <v>45768</v>
      </c>
      <c r="R304">
        <v>66.790000000000006</v>
      </c>
    </row>
    <row r="305" spans="1:18" x14ac:dyDescent="0.35">
      <c r="A305" s="23">
        <v>45768</v>
      </c>
      <c r="K305">
        <v>5.72</v>
      </c>
    </row>
    <row r="306" spans="1:18" x14ac:dyDescent="0.35">
      <c r="A306" s="23">
        <v>45771</v>
      </c>
      <c r="R306">
        <v>213</v>
      </c>
    </row>
    <row r="307" spans="1:18" x14ac:dyDescent="0.35">
      <c r="A307" s="23">
        <v>45771</v>
      </c>
      <c r="J307">
        <v>15</v>
      </c>
    </row>
    <row r="308" spans="1:18" x14ac:dyDescent="0.35">
      <c r="A308" s="23">
        <v>45771</v>
      </c>
      <c r="M308">
        <v>17.75</v>
      </c>
    </row>
    <row r="309" spans="1:18" x14ac:dyDescent="0.35">
      <c r="A309" s="23">
        <v>45771</v>
      </c>
      <c r="N309" s="2">
        <v>1500</v>
      </c>
    </row>
    <row r="310" spans="1:18" x14ac:dyDescent="0.35">
      <c r="A310" s="23">
        <v>45771</v>
      </c>
      <c r="N310">
        <v>264.14999999999998</v>
      </c>
    </row>
    <row r="311" spans="1:18" x14ac:dyDescent="0.35">
      <c r="A311" s="23">
        <v>45772</v>
      </c>
      <c r="F311">
        <v>47.5</v>
      </c>
    </row>
    <row r="312" spans="1:18" x14ac:dyDescent="0.35">
      <c r="A312" s="23">
        <v>45778</v>
      </c>
      <c r="M312">
        <v>240</v>
      </c>
    </row>
    <row r="313" spans="1:18" x14ac:dyDescent="0.35">
      <c r="A313" s="23">
        <v>45786</v>
      </c>
      <c r="R313">
        <v>41.42</v>
      </c>
    </row>
    <row r="314" spans="1:18" x14ac:dyDescent="0.35">
      <c r="A314" s="23">
        <v>45786</v>
      </c>
      <c r="R314">
        <v>122.1</v>
      </c>
    </row>
    <row r="349" spans="25:25" x14ac:dyDescent="0.3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1328125" style="5" customWidth="1"/>
    <col min="4" max="5" width="8.19921875" style="5"/>
    <col min="6" max="6" width="11.06640625" style="5" customWidth="1"/>
    <col min="7" max="7" width="8.19921875" style="5"/>
    <col min="8" max="8" width="10.6640625" style="5" customWidth="1"/>
    <col min="9" max="9" width="9.1328125" style="5" bestFit="1" customWidth="1"/>
    <col min="10" max="16384" width="8.19921875" style="5"/>
  </cols>
  <sheetData>
    <row r="1" spans="1:9" x14ac:dyDescent="0.4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4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4">
      <c r="C3" s="23"/>
      <c r="D3"/>
      <c r="E3"/>
      <c r="F3"/>
      <c r="G3"/>
      <c r="H3" s="7"/>
      <c r="I3" s="12"/>
    </row>
    <row r="4" spans="1:9" x14ac:dyDescent="0.4">
      <c r="C4" s="23"/>
      <c r="E4"/>
      <c r="H4" s="7"/>
    </row>
    <row r="5" spans="1:9" x14ac:dyDescent="0.4">
      <c r="C5" s="23"/>
      <c r="E5"/>
      <c r="H5" s="7"/>
    </row>
    <row r="6" spans="1:9" x14ac:dyDescent="0.4">
      <c r="C6" s="23"/>
      <c r="E6"/>
      <c r="H6" s="7"/>
    </row>
    <row r="7" spans="1:9" x14ac:dyDescent="0.4">
      <c r="C7" s="23"/>
      <c r="E7"/>
      <c r="H7" s="7"/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2"/>
      <c r="I16" s="12">
        <f>H16+Main!T357</f>
        <v>0</v>
      </c>
    </row>
    <row r="17" spans="5:5" x14ac:dyDescent="0.4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3"/>
  <sheetViews>
    <sheetView zoomScale="110" workbookViewId="0">
      <selection activeCell="C3" sqref="C3"/>
    </sheetView>
  </sheetViews>
  <sheetFormatPr defaultColWidth="9" defaultRowHeight="13.15" x14ac:dyDescent="0.4"/>
  <cols>
    <col min="1" max="1" width="42.19921875" style="5" bestFit="1" customWidth="1"/>
    <col min="2" max="2" width="15.265625" style="5" customWidth="1"/>
    <col min="3" max="3" width="16.59765625" style="5" bestFit="1" customWidth="1"/>
    <col min="4" max="13" width="9" style="5"/>
    <col min="14" max="15" width="18.86328125" style="5" customWidth="1"/>
    <col min="16" max="18" width="9" style="5"/>
    <col min="19" max="20" width="32.19921875" style="5" customWidth="1"/>
    <col min="21" max="21" width="18.46484375" style="5" customWidth="1"/>
    <col min="22" max="22" width="9" style="5"/>
    <col min="23" max="23" width="11.06640625" style="5" customWidth="1"/>
    <col min="24" max="24" width="9" style="5"/>
    <col min="25" max="25" width="10.53125" style="5" bestFit="1" customWidth="1"/>
    <col min="26" max="26" width="14.3984375" style="5" customWidth="1"/>
    <col min="27" max="16384" width="9" style="5"/>
  </cols>
  <sheetData>
    <row r="1" spans="1:4" x14ac:dyDescent="0.4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customFormat="1" ht="12.75" x14ac:dyDescent="0.35">
      <c r="A2" t="s">
        <v>1770</v>
      </c>
      <c r="B2" t="s">
        <v>1771</v>
      </c>
      <c r="C2" t="s">
        <v>1772</v>
      </c>
    </row>
    <row r="3" spans="1:4" x14ac:dyDescent="0.4">
      <c r="A3" t="s">
        <v>174</v>
      </c>
      <c r="B3" s="5" t="s">
        <v>162</v>
      </c>
      <c r="C3" s="5" t="s">
        <v>163</v>
      </c>
    </row>
    <row r="4" spans="1:4" x14ac:dyDescent="0.4">
      <c r="A4" t="s">
        <v>175</v>
      </c>
      <c r="B4" s="5" t="s">
        <v>166</v>
      </c>
      <c r="C4" s="5" t="s">
        <v>13</v>
      </c>
    </row>
    <row r="5" spans="1:4" x14ac:dyDescent="0.4">
      <c r="A5" t="s">
        <v>176</v>
      </c>
      <c r="B5" s="5" t="s">
        <v>16</v>
      </c>
      <c r="C5" s="5" t="s">
        <v>182</v>
      </c>
    </row>
    <row r="6" spans="1:4" x14ac:dyDescent="0.4">
      <c r="A6" t="s">
        <v>177</v>
      </c>
      <c r="B6" s="5" t="s">
        <v>164</v>
      </c>
      <c r="C6" s="5" t="s">
        <v>165</v>
      </c>
    </row>
    <row r="7" spans="1:4" x14ac:dyDescent="0.4">
      <c r="A7" t="s">
        <v>178</v>
      </c>
      <c r="B7" s="5" t="s">
        <v>168</v>
      </c>
      <c r="C7" s="5" t="s">
        <v>169</v>
      </c>
    </row>
    <row r="8" spans="1:4" x14ac:dyDescent="0.4">
      <c r="A8" t="s">
        <v>80</v>
      </c>
      <c r="B8" s="5" t="s">
        <v>167</v>
      </c>
      <c r="C8" s="5" t="s">
        <v>731</v>
      </c>
    </row>
    <row r="9" spans="1:4" x14ac:dyDescent="0.4">
      <c r="A9" t="s">
        <v>81</v>
      </c>
      <c r="B9" s="5" t="s">
        <v>21</v>
      </c>
      <c r="C9" s="5" t="s">
        <v>181</v>
      </c>
    </row>
    <row r="10" spans="1:4" x14ac:dyDescent="0.4">
      <c r="A10" t="s">
        <v>179</v>
      </c>
      <c r="B10" s="5" t="s">
        <v>160</v>
      </c>
      <c r="C10" s="5" t="s">
        <v>161</v>
      </c>
    </row>
    <row r="11" spans="1:4" x14ac:dyDescent="0.4">
      <c r="A11" s="22" t="s">
        <v>589</v>
      </c>
      <c r="B11" s="5" t="s">
        <v>185</v>
      </c>
      <c r="C11" s="5" t="s">
        <v>159</v>
      </c>
      <c r="D11" s="5" t="s">
        <v>187</v>
      </c>
    </row>
    <row r="12" spans="1:4" x14ac:dyDescent="0.4">
      <c r="A12" t="s">
        <v>188</v>
      </c>
      <c r="B12" s="5" t="s">
        <v>197</v>
      </c>
      <c r="C12" s="5" t="s">
        <v>200</v>
      </c>
    </row>
    <row r="13" spans="1:4" x14ac:dyDescent="0.4">
      <c r="A13" t="s">
        <v>189</v>
      </c>
      <c r="B13" s="5" t="s">
        <v>209</v>
      </c>
      <c r="C13" s="5" t="s">
        <v>743</v>
      </c>
    </row>
    <row r="14" spans="1:4" x14ac:dyDescent="0.4">
      <c r="A14" t="s">
        <v>190</v>
      </c>
      <c r="B14" s="5" t="s">
        <v>19</v>
      </c>
      <c r="C14" s="5" t="s">
        <v>198</v>
      </c>
    </row>
    <row r="15" spans="1:4" x14ac:dyDescent="0.4">
      <c r="A15" t="s">
        <v>191</v>
      </c>
      <c r="B15" s="5" t="s">
        <v>201</v>
      </c>
      <c r="C15" s="5" t="s">
        <v>199</v>
      </c>
    </row>
    <row r="16" spans="1:4" x14ac:dyDescent="0.4">
      <c r="A16" t="s">
        <v>192</v>
      </c>
      <c r="B16" s="5" t="s">
        <v>210</v>
      </c>
      <c r="C16" s="5" t="s">
        <v>205</v>
      </c>
    </row>
    <row r="17" spans="1:3" x14ac:dyDescent="0.4">
      <c r="A17" t="s">
        <v>193</v>
      </c>
      <c r="B17" s="5" t="s">
        <v>202</v>
      </c>
      <c r="C17" t="s">
        <v>787</v>
      </c>
    </row>
    <row r="18" spans="1:3" x14ac:dyDescent="0.4">
      <c r="A18" t="s">
        <v>194</v>
      </c>
      <c r="B18" s="5" t="s">
        <v>203</v>
      </c>
      <c r="C18" s="5" t="s">
        <v>206</v>
      </c>
    </row>
    <row r="19" spans="1:3" x14ac:dyDescent="0.4">
      <c r="A19" t="s">
        <v>195</v>
      </c>
      <c r="B19" s="5" t="s">
        <v>204</v>
      </c>
      <c r="C19" s="5" t="s">
        <v>207</v>
      </c>
    </row>
    <row r="20" spans="1:3" x14ac:dyDescent="0.4">
      <c r="A20" t="s">
        <v>196</v>
      </c>
      <c r="B20" s="5" t="s">
        <v>211</v>
      </c>
      <c r="C20" s="5" t="s">
        <v>208</v>
      </c>
    </row>
    <row r="21" spans="1:3" x14ac:dyDescent="0.4">
      <c r="A21" t="s">
        <v>212</v>
      </c>
      <c r="B21" s="5" t="s">
        <v>96</v>
      </c>
      <c r="C21" s="5" t="s">
        <v>15</v>
      </c>
    </row>
    <row r="22" spans="1:3" x14ac:dyDescent="0.4">
      <c r="A22" t="s">
        <v>213</v>
      </c>
      <c r="B22" s="5" t="s">
        <v>214</v>
      </c>
      <c r="C22" s="5" t="s">
        <v>732</v>
      </c>
    </row>
    <row r="23" spans="1:3" x14ac:dyDescent="0.4">
      <c r="A23" t="s">
        <v>148</v>
      </c>
      <c r="B23" s="5" t="s">
        <v>216</v>
      </c>
      <c r="C23" s="5" t="s">
        <v>215</v>
      </c>
    </row>
    <row r="24" spans="1:3" x14ac:dyDescent="0.4">
      <c r="A24" t="s">
        <v>221</v>
      </c>
      <c r="B24" s="5" t="s">
        <v>219</v>
      </c>
      <c r="C24" s="5" t="s">
        <v>220</v>
      </c>
    </row>
    <row r="25" spans="1:3" x14ac:dyDescent="0.4">
      <c r="A25" t="s">
        <v>222</v>
      </c>
      <c r="B25" s="5" t="s">
        <v>225</v>
      </c>
      <c r="C25" s="5" t="s">
        <v>226</v>
      </c>
    </row>
    <row r="26" spans="1:3" x14ac:dyDescent="0.4">
      <c r="A26" t="s">
        <v>223</v>
      </c>
      <c r="B26" s="5" t="s">
        <v>227</v>
      </c>
      <c r="C26" s="5" t="s">
        <v>13</v>
      </c>
    </row>
    <row r="27" spans="1:3" x14ac:dyDescent="0.4">
      <c r="A27" t="s">
        <v>224</v>
      </c>
      <c r="B27" t="s">
        <v>791</v>
      </c>
      <c r="C27" s="5" t="s">
        <v>229</v>
      </c>
    </row>
    <row r="28" spans="1:3" x14ac:dyDescent="0.4">
      <c r="A28" t="s">
        <v>230</v>
      </c>
      <c r="B28" s="5" t="s">
        <v>233</v>
      </c>
      <c r="C28" s="5" t="s">
        <v>234</v>
      </c>
    </row>
    <row r="29" spans="1:3" x14ac:dyDescent="0.4">
      <c r="A29" t="s">
        <v>231</v>
      </c>
      <c r="B29" s="5" t="s">
        <v>235</v>
      </c>
      <c r="C29" s="5" t="s">
        <v>236</v>
      </c>
    </row>
    <row r="30" spans="1:3" x14ac:dyDescent="0.4">
      <c r="A30" t="s">
        <v>232</v>
      </c>
      <c r="B30" s="5" t="s">
        <v>237</v>
      </c>
      <c r="C30" s="5" t="s">
        <v>238</v>
      </c>
    </row>
    <row r="31" spans="1:3" x14ac:dyDescent="0.4">
      <c r="A31" t="s">
        <v>239</v>
      </c>
      <c r="B31" s="5" t="s">
        <v>233</v>
      </c>
      <c r="C31" s="5" t="s">
        <v>245</v>
      </c>
    </row>
    <row r="32" spans="1:3" x14ac:dyDescent="0.4">
      <c r="A32" t="s">
        <v>240</v>
      </c>
      <c r="B32" s="5" t="s">
        <v>246</v>
      </c>
      <c r="C32" s="5" t="s">
        <v>244</v>
      </c>
    </row>
    <row r="33" spans="1:3" x14ac:dyDescent="0.4">
      <c r="A33" t="s">
        <v>241</v>
      </c>
      <c r="B33" s="5" t="s">
        <v>248</v>
      </c>
      <c r="C33" s="5" t="s">
        <v>744</v>
      </c>
    </row>
    <row r="34" spans="1:3" x14ac:dyDescent="0.4">
      <c r="A34" t="s">
        <v>242</v>
      </c>
      <c r="B34" s="5" t="s">
        <v>249</v>
      </c>
      <c r="C34" s="5" t="s">
        <v>247</v>
      </c>
    </row>
    <row r="35" spans="1:3" x14ac:dyDescent="0.4">
      <c r="A35" t="s">
        <v>243</v>
      </c>
      <c r="B35" s="5" t="s">
        <v>34</v>
      </c>
      <c r="C35" s="5" t="s">
        <v>35</v>
      </c>
    </row>
    <row r="36" spans="1:3" x14ac:dyDescent="0.4">
      <c r="A36" t="s">
        <v>260</v>
      </c>
      <c r="B36" s="5" t="s">
        <v>384</v>
      </c>
      <c r="C36" s="5" t="s">
        <v>385</v>
      </c>
    </row>
    <row r="37" spans="1:3" x14ac:dyDescent="0.4">
      <c r="A37" t="s">
        <v>261</v>
      </c>
      <c r="B37" s="5" t="s">
        <v>441</v>
      </c>
      <c r="C37" s="5" t="s">
        <v>745</v>
      </c>
    </row>
    <row r="38" spans="1:3" x14ac:dyDescent="0.4">
      <c r="A38" t="s">
        <v>262</v>
      </c>
      <c r="B38" s="5" t="s">
        <v>202</v>
      </c>
      <c r="C38" s="5" t="s">
        <v>386</v>
      </c>
    </row>
    <row r="39" spans="1:3" x14ac:dyDescent="0.4">
      <c r="A39" t="s">
        <v>263</v>
      </c>
      <c r="B39" s="5" t="s">
        <v>506</v>
      </c>
      <c r="C39" s="5" t="s">
        <v>508</v>
      </c>
    </row>
    <row r="40" spans="1:3" x14ac:dyDescent="0.4">
      <c r="A40" t="s">
        <v>265</v>
      </c>
      <c r="B40" s="5" t="s">
        <v>388</v>
      </c>
      <c r="C40" s="5" t="s">
        <v>387</v>
      </c>
    </row>
    <row r="41" spans="1:3" x14ac:dyDescent="0.4">
      <c r="A41" t="s">
        <v>266</v>
      </c>
      <c r="B41" s="5" t="s">
        <v>389</v>
      </c>
      <c r="C41" s="5" t="s">
        <v>390</v>
      </c>
    </row>
    <row r="42" spans="1:3" x14ac:dyDescent="0.4">
      <c r="A42" t="s">
        <v>267</v>
      </c>
      <c r="B42" s="5" t="s">
        <v>250</v>
      </c>
      <c r="C42" s="5" t="s">
        <v>251</v>
      </c>
    </row>
    <row r="43" spans="1:3" x14ac:dyDescent="0.4">
      <c r="A43" t="s">
        <v>268</v>
      </c>
      <c r="B43" s="5" t="s">
        <v>509</v>
      </c>
      <c r="C43" s="5" t="s">
        <v>507</v>
      </c>
    </row>
    <row r="44" spans="1:3" x14ac:dyDescent="0.4">
      <c r="A44" t="s">
        <v>269</v>
      </c>
      <c r="B44" s="5" t="s">
        <v>392</v>
      </c>
      <c r="C44" s="5" t="s">
        <v>393</v>
      </c>
    </row>
    <row r="45" spans="1:3" x14ac:dyDescent="0.4">
      <c r="A45" t="s">
        <v>270</v>
      </c>
      <c r="B45" s="5" t="s">
        <v>17</v>
      </c>
      <c r="C45" s="5" t="s">
        <v>18</v>
      </c>
    </row>
    <row r="46" spans="1:3" x14ac:dyDescent="0.4">
      <c r="A46" t="s">
        <v>271</v>
      </c>
      <c r="B46" s="5" t="s">
        <v>217</v>
      </c>
      <c r="C46" s="5" t="s">
        <v>218</v>
      </c>
    </row>
    <row r="47" spans="1:3" x14ac:dyDescent="0.4">
      <c r="A47" t="s">
        <v>272</v>
      </c>
      <c r="B47" s="5" t="s">
        <v>16</v>
      </c>
      <c r="C47" s="5" t="s">
        <v>391</v>
      </c>
    </row>
    <row r="48" spans="1:3" x14ac:dyDescent="0.4">
      <c r="A48" t="s">
        <v>273</v>
      </c>
      <c r="B48" s="5" t="s">
        <v>510</v>
      </c>
      <c r="C48" s="5" t="s">
        <v>443</v>
      </c>
    </row>
    <row r="49" spans="1:4" x14ac:dyDescent="0.4">
      <c r="A49" t="s">
        <v>275</v>
      </c>
      <c r="B49" s="5" t="s">
        <v>21</v>
      </c>
      <c r="C49" s="5" t="s">
        <v>444</v>
      </c>
    </row>
    <row r="50" spans="1:4" x14ac:dyDescent="0.4">
      <c r="A50" t="s">
        <v>276</v>
      </c>
      <c r="B50" s="5" t="s">
        <v>445</v>
      </c>
      <c r="C50" s="5" t="s">
        <v>394</v>
      </c>
      <c r="D50" s="5" t="s">
        <v>446</v>
      </c>
    </row>
    <row r="51" spans="1:4" x14ac:dyDescent="0.4">
      <c r="A51" t="s">
        <v>277</v>
      </c>
      <c r="B51" s="5" t="s">
        <v>441</v>
      </c>
      <c r="C51" s="5" t="s">
        <v>447</v>
      </c>
    </row>
    <row r="52" spans="1:4" x14ac:dyDescent="0.4">
      <c r="A52" t="s">
        <v>278</v>
      </c>
      <c r="B52" s="5" t="s">
        <v>448</v>
      </c>
      <c r="C52" s="5" t="s">
        <v>395</v>
      </c>
    </row>
    <row r="53" spans="1:4" x14ac:dyDescent="0.4">
      <c r="A53" t="s">
        <v>279</v>
      </c>
      <c r="B53" s="5" t="s">
        <v>449</v>
      </c>
      <c r="C53" s="5" t="s">
        <v>396</v>
      </c>
    </row>
    <row r="54" spans="1:4" x14ac:dyDescent="0.4">
      <c r="A54" t="s">
        <v>280</v>
      </c>
      <c r="B54" s="5" t="s">
        <v>451</v>
      </c>
      <c r="C54" s="5" t="s">
        <v>397</v>
      </c>
    </row>
    <row r="55" spans="1:4" x14ac:dyDescent="0.4">
      <c r="A55" t="s">
        <v>281</v>
      </c>
      <c r="B55" s="5" t="s">
        <v>450</v>
      </c>
      <c r="C55" s="5" t="s">
        <v>452</v>
      </c>
    </row>
    <row r="56" spans="1:4" x14ac:dyDescent="0.4">
      <c r="A56" t="s">
        <v>282</v>
      </c>
      <c r="B56" s="5" t="s">
        <v>512</v>
      </c>
      <c r="C56" s="5" t="s">
        <v>453</v>
      </c>
    </row>
    <row r="57" spans="1:4" x14ac:dyDescent="0.4">
      <c r="A57" t="s">
        <v>283</v>
      </c>
      <c r="B57" s="5" t="s">
        <v>513</v>
      </c>
      <c r="C57" s="5" t="s">
        <v>792</v>
      </c>
    </row>
    <row r="58" spans="1:4" x14ac:dyDescent="0.4">
      <c r="A58" t="s">
        <v>284</v>
      </c>
      <c r="B58" s="5" t="s">
        <v>514</v>
      </c>
      <c r="C58" s="5" t="s">
        <v>454</v>
      </c>
    </row>
    <row r="59" spans="1:4" x14ac:dyDescent="0.4">
      <c r="A59" t="s">
        <v>285</v>
      </c>
      <c r="B59" s="5" t="s">
        <v>733</v>
      </c>
      <c r="C59" s="5" t="s">
        <v>398</v>
      </c>
    </row>
    <row r="60" spans="1:4" x14ac:dyDescent="0.4">
      <c r="A60" t="s">
        <v>286</v>
      </c>
      <c r="B60" s="5" t="s">
        <v>460</v>
      </c>
      <c r="C60" s="5" t="s">
        <v>399</v>
      </c>
    </row>
    <row r="61" spans="1:4" x14ac:dyDescent="0.4">
      <c r="A61" t="s">
        <v>287</v>
      </c>
      <c r="B61" s="5" t="s">
        <v>734</v>
      </c>
      <c r="C61" s="5" t="s">
        <v>400</v>
      </c>
    </row>
    <row r="62" spans="1:4" x14ac:dyDescent="0.4">
      <c r="A62" t="s">
        <v>288</v>
      </c>
      <c r="B62" s="5" t="s">
        <v>515</v>
      </c>
      <c r="C62" s="5" t="s">
        <v>455</v>
      </c>
    </row>
    <row r="63" spans="1:4" x14ac:dyDescent="0.4">
      <c r="A63" t="s">
        <v>289</v>
      </c>
      <c r="B63" s="5" t="s">
        <v>491</v>
      </c>
      <c r="C63" s="5" t="s">
        <v>456</v>
      </c>
    </row>
    <row r="64" spans="1:4" x14ac:dyDescent="0.4">
      <c r="A64" t="s">
        <v>290</v>
      </c>
      <c r="B64" s="5" t="s">
        <v>225</v>
      </c>
      <c r="C64" s="5" t="s">
        <v>401</v>
      </c>
    </row>
    <row r="65" spans="1:4" x14ac:dyDescent="0.4">
      <c r="A65" t="s">
        <v>291</v>
      </c>
      <c r="B65" s="5" t="s">
        <v>457</v>
      </c>
      <c r="C65" s="5" t="s">
        <v>402</v>
      </c>
    </row>
    <row r="66" spans="1:4" x14ac:dyDescent="0.4">
      <c r="A66" t="s">
        <v>292</v>
      </c>
      <c r="B66" s="5" t="s">
        <v>516</v>
      </c>
      <c r="C66" s="5" t="s">
        <v>517</v>
      </c>
    </row>
    <row r="67" spans="1:4" x14ac:dyDescent="0.4">
      <c r="A67" t="s">
        <v>293</v>
      </c>
      <c r="B67" s="5" t="s">
        <v>992</v>
      </c>
      <c r="C67" s="5" t="s">
        <v>993</v>
      </c>
      <c r="D67" s="35">
        <v>25</v>
      </c>
    </row>
    <row r="68" spans="1:4" x14ac:dyDescent="0.4">
      <c r="A68" t="s">
        <v>294</v>
      </c>
      <c r="B68" s="5" t="s">
        <v>21</v>
      </c>
      <c r="C68" s="5" t="s">
        <v>25</v>
      </c>
    </row>
    <row r="69" spans="1:4" x14ac:dyDescent="0.4">
      <c r="A69" t="s">
        <v>295</v>
      </c>
      <c r="B69" s="5" t="s">
        <v>518</v>
      </c>
      <c r="C69" s="5" t="s">
        <v>458</v>
      </c>
    </row>
    <row r="70" spans="1:4" x14ac:dyDescent="0.4">
      <c r="A70" t="s">
        <v>296</v>
      </c>
      <c r="B70" s="5" t="s">
        <v>519</v>
      </c>
      <c r="C70" s="5" t="s">
        <v>459</v>
      </c>
    </row>
    <row r="71" spans="1:4" x14ac:dyDescent="0.4">
      <c r="A71" t="s">
        <v>297</v>
      </c>
      <c r="B71" s="5" t="s">
        <v>520</v>
      </c>
      <c r="C71" s="5" t="s">
        <v>403</v>
      </c>
    </row>
    <row r="72" spans="1:4" x14ac:dyDescent="0.4">
      <c r="A72" t="s">
        <v>298</v>
      </c>
      <c r="B72" s="5" t="s">
        <v>746</v>
      </c>
      <c r="C72" s="5" t="s">
        <v>404</v>
      </c>
    </row>
    <row r="73" spans="1:4" x14ac:dyDescent="0.4">
      <c r="A73" t="s">
        <v>299</v>
      </c>
      <c r="B73" s="5" t="s">
        <v>460</v>
      </c>
      <c r="C73" s="5" t="s">
        <v>405</v>
      </c>
    </row>
    <row r="74" spans="1:4" x14ac:dyDescent="0.4">
      <c r="A74" t="s">
        <v>300</v>
      </c>
      <c r="B74" s="5" t="s">
        <v>480</v>
      </c>
      <c r="C74" s="5" t="s">
        <v>461</v>
      </c>
    </row>
    <row r="75" spans="1:4" x14ac:dyDescent="0.4">
      <c r="A75" t="s">
        <v>302</v>
      </c>
      <c r="B75" s="5" t="s">
        <v>520</v>
      </c>
      <c r="C75" s="5" t="s">
        <v>406</v>
      </c>
    </row>
    <row r="76" spans="1:4" x14ac:dyDescent="0.4">
      <c r="A76" t="s">
        <v>303</v>
      </c>
      <c r="B76" s="5" t="s">
        <v>511</v>
      </c>
      <c r="C76" s="5" t="s">
        <v>407</v>
      </c>
    </row>
    <row r="77" spans="1:4" x14ac:dyDescent="0.4">
      <c r="A77" t="s">
        <v>304</v>
      </c>
      <c r="B77" s="5" t="s">
        <v>94</v>
      </c>
      <c r="C77" s="5" t="s">
        <v>747</v>
      </c>
    </row>
    <row r="78" spans="1:4" x14ac:dyDescent="0.4">
      <c r="A78" t="s">
        <v>305</v>
      </c>
      <c r="B78" s="5" t="s">
        <v>19</v>
      </c>
      <c r="C78" s="5" t="s">
        <v>24</v>
      </c>
    </row>
    <row r="79" spans="1:4" x14ac:dyDescent="0.4">
      <c r="A79" t="s">
        <v>306</v>
      </c>
      <c r="B79" s="5" t="s">
        <v>521</v>
      </c>
      <c r="C79" s="5" t="s">
        <v>408</v>
      </c>
    </row>
    <row r="80" spans="1:4" x14ac:dyDescent="0.4">
      <c r="A80" t="s">
        <v>307</v>
      </c>
      <c r="B80" s="5" t="s">
        <v>462</v>
      </c>
      <c r="C80" s="5" t="s">
        <v>409</v>
      </c>
    </row>
    <row r="81" spans="1:4" x14ac:dyDescent="0.4">
      <c r="A81" t="s">
        <v>308</v>
      </c>
      <c r="B81" s="5" t="s">
        <v>522</v>
      </c>
      <c r="C81" s="5" t="s">
        <v>410</v>
      </c>
      <c r="D81" s="5" t="s">
        <v>523</v>
      </c>
    </row>
    <row r="82" spans="1:4" x14ac:dyDescent="0.4">
      <c r="A82" t="s">
        <v>309</v>
      </c>
      <c r="B82" s="5" t="s">
        <v>524</v>
      </c>
      <c r="C82" s="5" t="s">
        <v>411</v>
      </c>
    </row>
    <row r="83" spans="1:4" x14ac:dyDescent="0.4">
      <c r="A83" t="s">
        <v>310</v>
      </c>
      <c r="B83" s="5" t="s">
        <v>16</v>
      </c>
      <c r="C83" s="5" t="s">
        <v>412</v>
      </c>
    </row>
    <row r="84" spans="1:4" x14ac:dyDescent="0.4">
      <c r="A84" t="s">
        <v>311</v>
      </c>
      <c r="B84" s="5" t="s">
        <v>525</v>
      </c>
      <c r="C84" s="5" t="s">
        <v>413</v>
      </c>
    </row>
    <row r="85" spans="1:4" x14ac:dyDescent="0.4">
      <c r="A85" t="s">
        <v>312</v>
      </c>
      <c r="B85" s="5" t="s">
        <v>526</v>
      </c>
      <c r="C85" s="5" t="s">
        <v>414</v>
      </c>
    </row>
    <row r="86" spans="1:4" x14ac:dyDescent="0.4">
      <c r="A86" t="s">
        <v>313</v>
      </c>
      <c r="B86" s="5" t="s">
        <v>527</v>
      </c>
      <c r="C86" s="5" t="s">
        <v>415</v>
      </c>
    </row>
    <row r="87" spans="1:4" x14ac:dyDescent="0.4">
      <c r="A87" t="s">
        <v>314</v>
      </c>
      <c r="B87" s="5" t="s">
        <v>528</v>
      </c>
      <c r="C87" s="5" t="s">
        <v>406</v>
      </c>
    </row>
    <row r="88" spans="1:4" x14ac:dyDescent="0.4">
      <c r="A88" t="s">
        <v>315</v>
      </c>
      <c r="B88" s="5" t="s">
        <v>533</v>
      </c>
      <c r="C88" s="5" t="s">
        <v>416</v>
      </c>
    </row>
    <row r="89" spans="1:4" x14ac:dyDescent="0.4">
      <c r="A89" t="s">
        <v>316</v>
      </c>
      <c r="B89" s="5" t="s">
        <v>529</v>
      </c>
      <c r="C89" s="5" t="s">
        <v>417</v>
      </c>
    </row>
    <row r="90" spans="1:4" x14ac:dyDescent="0.4">
      <c r="A90" t="s">
        <v>317</v>
      </c>
      <c r="B90" s="5" t="s">
        <v>530</v>
      </c>
      <c r="C90" s="5" t="s">
        <v>24</v>
      </c>
    </row>
    <row r="91" spans="1:4" x14ac:dyDescent="0.4">
      <c r="A91" t="s">
        <v>318</v>
      </c>
      <c r="B91" s="5" t="s">
        <v>531</v>
      </c>
      <c r="C91" s="5" t="s">
        <v>418</v>
      </c>
    </row>
    <row r="92" spans="1:4" x14ac:dyDescent="0.4">
      <c r="A92" t="s">
        <v>319</v>
      </c>
      <c r="B92" s="5" t="s">
        <v>532</v>
      </c>
      <c r="C92" s="5" t="s">
        <v>473</v>
      </c>
    </row>
    <row r="93" spans="1:4" x14ac:dyDescent="0.4">
      <c r="A93" t="s">
        <v>320</v>
      </c>
      <c r="B93" s="5" t="s">
        <v>533</v>
      </c>
      <c r="C93" s="5" t="s">
        <v>534</v>
      </c>
    </row>
    <row r="94" spans="1:4" x14ac:dyDescent="0.4">
      <c r="A94" t="s">
        <v>321</v>
      </c>
      <c r="B94" s="5" t="s">
        <v>535</v>
      </c>
      <c r="C94" s="5" t="s">
        <v>419</v>
      </c>
    </row>
    <row r="95" spans="1:4" x14ac:dyDescent="0.4">
      <c r="A95" t="s">
        <v>322</v>
      </c>
      <c r="B95" s="5" t="s">
        <v>536</v>
      </c>
      <c r="C95" s="5" t="s">
        <v>420</v>
      </c>
    </row>
    <row r="96" spans="1:4" x14ac:dyDescent="0.4">
      <c r="A96" t="s">
        <v>324</v>
      </c>
      <c r="B96" s="5" t="s">
        <v>537</v>
      </c>
      <c r="C96" s="5" t="s">
        <v>474</v>
      </c>
    </row>
    <row r="97" spans="1:4" x14ac:dyDescent="0.4">
      <c r="A97" t="s">
        <v>326</v>
      </c>
      <c r="B97" s="5" t="s">
        <v>538</v>
      </c>
      <c r="C97" s="5" t="s">
        <v>421</v>
      </c>
    </row>
    <row r="98" spans="1:4" x14ac:dyDescent="0.4">
      <c r="A98" t="s">
        <v>327</v>
      </c>
      <c r="B98" s="5" t="s">
        <v>539</v>
      </c>
      <c r="C98" s="5" t="s">
        <v>422</v>
      </c>
    </row>
    <row r="99" spans="1:4" x14ac:dyDescent="0.4">
      <c r="A99" t="s">
        <v>328</v>
      </c>
      <c r="B99" s="5" t="s">
        <v>540</v>
      </c>
      <c r="C99" s="5" t="s">
        <v>423</v>
      </c>
    </row>
    <row r="100" spans="1:4" x14ac:dyDescent="0.4">
      <c r="A100" t="s">
        <v>329</v>
      </c>
      <c r="B100" s="5" t="s">
        <v>448</v>
      </c>
      <c r="C100" s="5" t="s">
        <v>424</v>
      </c>
    </row>
    <row r="101" spans="1:4" x14ac:dyDescent="0.4">
      <c r="A101" t="s">
        <v>330</v>
      </c>
      <c r="B101" s="5" t="s">
        <v>735</v>
      </c>
      <c r="C101" s="5" t="s">
        <v>425</v>
      </c>
    </row>
    <row r="102" spans="1:4" x14ac:dyDescent="0.4">
      <c r="A102" t="s">
        <v>331</v>
      </c>
      <c r="B102" s="5" t="s">
        <v>197</v>
      </c>
      <c r="C102" s="5" t="s">
        <v>426</v>
      </c>
    </row>
    <row r="103" spans="1:4" x14ac:dyDescent="0.4">
      <c r="A103" t="s">
        <v>332</v>
      </c>
      <c r="B103" s="5" t="s">
        <v>480</v>
      </c>
      <c r="C103" s="5" t="s">
        <v>427</v>
      </c>
    </row>
    <row r="104" spans="1:4" x14ac:dyDescent="0.4">
      <c r="A104" t="s">
        <v>333</v>
      </c>
      <c r="B104" s="5" t="s">
        <v>481</v>
      </c>
      <c r="C104" s="5" t="s">
        <v>428</v>
      </c>
    </row>
    <row r="105" spans="1:4" x14ac:dyDescent="0.4">
      <c r="A105" t="s">
        <v>334</v>
      </c>
      <c r="B105" s="5" t="s">
        <v>541</v>
      </c>
      <c r="C105" s="5" t="s">
        <v>429</v>
      </c>
    </row>
    <row r="106" spans="1:4" x14ac:dyDescent="0.4">
      <c r="A106" t="s">
        <v>335</v>
      </c>
      <c r="B106" s="5" t="s">
        <v>460</v>
      </c>
      <c r="C106" s="5" t="s">
        <v>463</v>
      </c>
    </row>
    <row r="107" spans="1:4" x14ac:dyDescent="0.4">
      <c r="A107" t="s">
        <v>336</v>
      </c>
      <c r="B107" s="5" t="s">
        <v>544</v>
      </c>
      <c r="C107" s="5" t="s">
        <v>430</v>
      </c>
    </row>
    <row r="108" spans="1:4" x14ac:dyDescent="0.4">
      <c r="A108" t="s">
        <v>337</v>
      </c>
      <c r="B108" s="5" t="s">
        <v>736</v>
      </c>
      <c r="C108" s="5" t="s">
        <v>95</v>
      </c>
    </row>
    <row r="109" spans="1:4" x14ac:dyDescent="0.4">
      <c r="A109" t="s">
        <v>338</v>
      </c>
      <c r="B109" s="5" t="s">
        <v>246</v>
      </c>
      <c r="C109" s="5" t="s">
        <v>464</v>
      </c>
      <c r="D109" s="35">
        <v>25</v>
      </c>
    </row>
    <row r="110" spans="1:4" x14ac:dyDescent="0.4">
      <c r="A110" t="s">
        <v>339</v>
      </c>
      <c r="B110" s="5" t="s">
        <v>542</v>
      </c>
      <c r="C110" s="5" t="s">
        <v>475</v>
      </c>
    </row>
    <row r="111" spans="1:4" x14ac:dyDescent="0.4">
      <c r="A111" t="s">
        <v>340</v>
      </c>
      <c r="B111" s="5" t="s">
        <v>496</v>
      </c>
      <c r="C111" s="5" t="s">
        <v>406</v>
      </c>
    </row>
    <row r="112" spans="1:4" x14ac:dyDescent="0.4">
      <c r="A112" t="s">
        <v>341</v>
      </c>
      <c r="B112" s="5" t="s">
        <v>737</v>
      </c>
      <c r="C112" s="5" t="s">
        <v>13</v>
      </c>
    </row>
    <row r="113" spans="1:4" x14ac:dyDescent="0.4">
      <c r="A113" t="s">
        <v>343</v>
      </c>
      <c r="B113" s="5" t="s">
        <v>543</v>
      </c>
      <c r="C113" s="5" t="s">
        <v>465</v>
      </c>
    </row>
    <row r="114" spans="1:4" x14ac:dyDescent="0.4">
      <c r="A114" t="s">
        <v>344</v>
      </c>
      <c r="B114" s="5" t="s">
        <v>544</v>
      </c>
      <c r="C114" s="5" t="s">
        <v>466</v>
      </c>
    </row>
    <row r="115" spans="1:4" x14ac:dyDescent="0.4">
      <c r="A115" t="s">
        <v>346</v>
      </c>
      <c r="B115" s="5" t="s">
        <v>467</v>
      </c>
      <c r="C115" s="5" t="s">
        <v>476</v>
      </c>
    </row>
    <row r="116" spans="1:4" x14ac:dyDescent="0.4">
      <c r="A116" t="s">
        <v>347</v>
      </c>
      <c r="B116" s="5" t="s">
        <v>22</v>
      </c>
      <c r="C116" s="5" t="s">
        <v>23</v>
      </c>
    </row>
    <row r="117" spans="1:4" x14ac:dyDescent="0.4">
      <c r="A117" t="s">
        <v>348</v>
      </c>
      <c r="B117" s="5" t="s">
        <v>684</v>
      </c>
      <c r="C117" s="5" t="s">
        <v>938</v>
      </c>
    </row>
    <row r="118" spans="1:4" x14ac:dyDescent="0.4">
      <c r="A118" t="s">
        <v>349</v>
      </c>
      <c r="B118" s="5" t="s">
        <v>538</v>
      </c>
      <c r="C118" s="5" t="s">
        <v>468</v>
      </c>
    </row>
    <row r="119" spans="1:4" x14ac:dyDescent="0.4">
      <c r="A119" t="s">
        <v>350</v>
      </c>
      <c r="B119" s="5" t="s">
        <v>523</v>
      </c>
      <c r="C119" s="5" t="s">
        <v>523</v>
      </c>
      <c r="D119" s="35">
        <v>25</v>
      </c>
    </row>
    <row r="120" spans="1:4" x14ac:dyDescent="0.4">
      <c r="A120" t="s">
        <v>351</v>
      </c>
      <c r="B120" s="5" t="s">
        <v>772</v>
      </c>
      <c r="C120" s="5" t="s">
        <v>477</v>
      </c>
      <c r="D120" s="35">
        <v>25</v>
      </c>
    </row>
    <row r="121" spans="1:4" x14ac:dyDescent="0.4">
      <c r="A121" t="s">
        <v>352</v>
      </c>
      <c r="B121" s="5" t="s">
        <v>545</v>
      </c>
      <c r="C121" s="5" t="s">
        <v>478</v>
      </c>
    </row>
    <row r="122" spans="1:4" x14ac:dyDescent="0.4">
      <c r="A122" t="s">
        <v>353</v>
      </c>
      <c r="B122" s="5" t="s">
        <v>480</v>
      </c>
      <c r="C122" s="5" t="s">
        <v>479</v>
      </c>
    </row>
    <row r="123" spans="1:4" x14ac:dyDescent="0.4">
      <c r="A123" t="s">
        <v>354</v>
      </c>
      <c r="B123" s="5" t="s">
        <v>546</v>
      </c>
      <c r="C123" s="5" t="s">
        <v>469</v>
      </c>
      <c r="D123" s="35">
        <v>25</v>
      </c>
    </row>
    <row r="124" spans="1:4" x14ac:dyDescent="0.4">
      <c r="A124" t="s">
        <v>356</v>
      </c>
      <c r="B124" s="5" t="s">
        <v>525</v>
      </c>
      <c r="C124" s="5" t="s">
        <v>547</v>
      </c>
    </row>
    <row r="125" spans="1:4" x14ac:dyDescent="0.4">
      <c r="A125" t="s">
        <v>357</v>
      </c>
      <c r="B125" s="5" t="s">
        <v>538</v>
      </c>
      <c r="C125" s="5" t="s">
        <v>748</v>
      </c>
    </row>
    <row r="126" spans="1:4" x14ac:dyDescent="0.4">
      <c r="A126" t="s">
        <v>358</v>
      </c>
      <c r="B126" s="5" t="s">
        <v>19</v>
      </c>
      <c r="C126" s="5" t="s">
        <v>991</v>
      </c>
    </row>
    <row r="127" spans="1:4" x14ac:dyDescent="0.4">
      <c r="A127" t="s">
        <v>359</v>
      </c>
      <c r="B127" s="5" t="s">
        <v>481</v>
      </c>
      <c r="C127" s="5" t="s">
        <v>432</v>
      </c>
    </row>
    <row r="128" spans="1:4" x14ac:dyDescent="0.4">
      <c r="A128" t="s">
        <v>360</v>
      </c>
      <c r="B128" s="5" t="s">
        <v>482</v>
      </c>
      <c r="C128" s="5" t="s">
        <v>433</v>
      </c>
    </row>
    <row r="129" spans="1:3" x14ac:dyDescent="0.4">
      <c r="A129" t="s">
        <v>361</v>
      </c>
      <c r="B129" s="5" t="s">
        <v>548</v>
      </c>
      <c r="C129" s="5" t="s">
        <v>470</v>
      </c>
    </row>
    <row r="130" spans="1:3" x14ac:dyDescent="0.4">
      <c r="A130" t="s">
        <v>362</v>
      </c>
      <c r="B130" s="5" t="s">
        <v>1115</v>
      </c>
      <c r="C130" s="5" t="s">
        <v>396</v>
      </c>
    </row>
    <row r="131" spans="1:3" x14ac:dyDescent="0.4">
      <c r="A131" t="s">
        <v>363</v>
      </c>
      <c r="B131" s="5" t="s">
        <v>483</v>
      </c>
      <c r="C131" s="5" t="s">
        <v>434</v>
      </c>
    </row>
    <row r="132" spans="1:3" x14ac:dyDescent="0.4">
      <c r="A132" t="s">
        <v>365</v>
      </c>
      <c r="B132" s="5" t="s">
        <v>392</v>
      </c>
      <c r="C132" s="5" t="s">
        <v>484</v>
      </c>
    </row>
    <row r="133" spans="1:3" x14ac:dyDescent="0.4">
      <c r="A133" t="s">
        <v>366</v>
      </c>
      <c r="B133" s="5" t="s">
        <v>225</v>
      </c>
      <c r="C133" s="5" t="s">
        <v>485</v>
      </c>
    </row>
    <row r="134" spans="1:3" x14ac:dyDescent="0.4">
      <c r="A134" t="s">
        <v>367</v>
      </c>
      <c r="B134" s="5" t="s">
        <v>16</v>
      </c>
      <c r="C134" s="5" t="s">
        <v>435</v>
      </c>
    </row>
    <row r="135" spans="1:3" x14ac:dyDescent="0.4">
      <c r="A135" t="s">
        <v>368</v>
      </c>
      <c r="B135" s="5" t="s">
        <v>486</v>
      </c>
      <c r="C135" s="5" t="s">
        <v>436</v>
      </c>
    </row>
    <row r="136" spans="1:3" x14ac:dyDescent="0.4">
      <c r="A136" t="s">
        <v>369</v>
      </c>
      <c r="B136" s="5" t="s">
        <v>488</v>
      </c>
      <c r="C136" s="5" t="s">
        <v>487</v>
      </c>
    </row>
    <row r="137" spans="1:3" x14ac:dyDescent="0.4">
      <c r="A137" t="s">
        <v>370</v>
      </c>
      <c r="B137" s="5" t="s">
        <v>749</v>
      </c>
      <c r="C137" s="5" t="s">
        <v>738</v>
      </c>
    </row>
    <row r="138" spans="1:3" x14ac:dyDescent="0.4">
      <c r="A138" t="s">
        <v>371</v>
      </c>
      <c r="B138" s="5" t="s">
        <v>471</v>
      </c>
      <c r="C138" s="5" t="s">
        <v>437</v>
      </c>
    </row>
    <row r="139" spans="1:3" x14ac:dyDescent="0.4">
      <c r="A139" t="s">
        <v>372</v>
      </c>
      <c r="B139" s="5" t="s">
        <v>162</v>
      </c>
      <c r="C139" s="5" t="s">
        <v>13</v>
      </c>
    </row>
    <row r="140" spans="1:3" x14ac:dyDescent="0.4">
      <c r="A140" t="s">
        <v>373</v>
      </c>
      <c r="B140" s="5" t="s">
        <v>549</v>
      </c>
      <c r="C140" s="5" t="s">
        <v>438</v>
      </c>
    </row>
    <row r="141" spans="1:3" x14ac:dyDescent="0.4">
      <c r="A141" t="s">
        <v>374</v>
      </c>
      <c r="B141" s="5" t="s">
        <v>489</v>
      </c>
      <c r="C141" s="5" t="s">
        <v>739</v>
      </c>
    </row>
    <row r="142" spans="1:3" x14ac:dyDescent="0.4">
      <c r="A142" t="s">
        <v>375</v>
      </c>
      <c r="B142" s="5" t="s">
        <v>491</v>
      </c>
      <c r="C142" s="5" t="s">
        <v>439</v>
      </c>
    </row>
    <row r="143" spans="1:3" x14ac:dyDescent="0.4">
      <c r="A143" t="s">
        <v>376</v>
      </c>
      <c r="B143" s="5" t="s">
        <v>472</v>
      </c>
      <c r="C143" s="5" t="s">
        <v>490</v>
      </c>
    </row>
    <row r="144" spans="1:3" x14ac:dyDescent="0.4">
      <c r="A144" t="s">
        <v>378</v>
      </c>
      <c r="B144" s="5" t="s">
        <v>550</v>
      </c>
      <c r="C144" s="5" t="s">
        <v>20</v>
      </c>
    </row>
    <row r="145" spans="1:4" x14ac:dyDescent="0.4">
      <c r="A145" t="s">
        <v>379</v>
      </c>
      <c r="B145" s="5" t="s">
        <v>492</v>
      </c>
      <c r="C145" s="5" t="s">
        <v>440</v>
      </c>
    </row>
    <row r="146" spans="1:4" x14ac:dyDescent="0.4">
      <c r="A146" t="s">
        <v>380</v>
      </c>
      <c r="B146" s="5" t="s">
        <v>788</v>
      </c>
      <c r="C146" s="5" t="s">
        <v>789</v>
      </c>
    </row>
    <row r="147" spans="1:4" x14ac:dyDescent="0.4">
      <c r="A147" t="s">
        <v>381</v>
      </c>
      <c r="B147" s="5" t="s">
        <v>493</v>
      </c>
      <c r="C147" s="5" t="s">
        <v>430</v>
      </c>
    </row>
    <row r="148" spans="1:4" x14ac:dyDescent="0.4">
      <c r="A148" t="s">
        <v>382</v>
      </c>
      <c r="B148" s="5" t="s">
        <v>228</v>
      </c>
      <c r="C148" s="5" t="s">
        <v>442</v>
      </c>
    </row>
    <row r="149" spans="1:4" x14ac:dyDescent="0.4">
      <c r="A149" t="s">
        <v>383</v>
      </c>
      <c r="B149" s="5" t="s">
        <v>494</v>
      </c>
      <c r="C149" s="5" t="s">
        <v>405</v>
      </c>
    </row>
    <row r="150" spans="1:4" x14ac:dyDescent="0.4">
      <c r="A150" s="5" t="s">
        <v>148</v>
      </c>
      <c r="B150" s="5" t="s">
        <v>202</v>
      </c>
      <c r="C150" s="5" t="s">
        <v>431</v>
      </c>
    </row>
    <row r="151" spans="1:4" x14ac:dyDescent="0.4">
      <c r="A151" s="5" t="s">
        <v>148</v>
      </c>
      <c r="B151" s="5" t="s">
        <v>735</v>
      </c>
      <c r="C151" s="5" t="s">
        <v>495</v>
      </c>
    </row>
    <row r="152" spans="1:4" x14ac:dyDescent="0.4">
      <c r="A152" s="5" t="s">
        <v>148</v>
      </c>
      <c r="B152" s="5" t="s">
        <v>496</v>
      </c>
      <c r="C152" s="5" t="s">
        <v>497</v>
      </c>
    </row>
    <row r="153" spans="1:4" x14ac:dyDescent="0.4">
      <c r="A153" s="5" t="s">
        <v>148</v>
      </c>
      <c r="B153" s="5" t="s">
        <v>498</v>
      </c>
      <c r="C153" s="5" t="s">
        <v>499</v>
      </c>
    </row>
    <row r="154" spans="1:4" x14ac:dyDescent="0.4">
      <c r="A154" s="5" t="s">
        <v>148</v>
      </c>
      <c r="B154" s="5" t="s">
        <v>235</v>
      </c>
      <c r="C154" s="5" t="s">
        <v>500</v>
      </c>
    </row>
    <row r="155" spans="1:4" x14ac:dyDescent="0.4">
      <c r="A155" t="s">
        <v>502</v>
      </c>
      <c r="B155" s="5" t="s">
        <v>21</v>
      </c>
      <c r="C155" s="5" t="s">
        <v>503</v>
      </c>
    </row>
    <row r="156" spans="1:4" x14ac:dyDescent="0.4">
      <c r="A156" s="5" t="s">
        <v>148</v>
      </c>
      <c r="B156" s="5" t="s">
        <v>1318</v>
      </c>
      <c r="C156" t="s">
        <v>1319</v>
      </c>
      <c r="D156" s="5" t="s">
        <v>523</v>
      </c>
    </row>
    <row r="157" spans="1:4" x14ac:dyDescent="0.4">
      <c r="A157" s="5" t="s">
        <v>148</v>
      </c>
      <c r="B157" s="5" t="s">
        <v>504</v>
      </c>
      <c r="C157" s="5" t="s">
        <v>505</v>
      </c>
    </row>
    <row r="158" spans="1:4" x14ac:dyDescent="0.4">
      <c r="A158" s="5" t="s">
        <v>148</v>
      </c>
      <c r="B158" s="5" t="s">
        <v>246</v>
      </c>
      <c r="C158" s="5" t="s">
        <v>563</v>
      </c>
    </row>
    <row r="159" spans="1:4" x14ac:dyDescent="0.4">
      <c r="A159" s="5" t="s">
        <v>148</v>
      </c>
      <c r="B159" s="5" t="s">
        <v>540</v>
      </c>
      <c r="C159" s="5" t="s">
        <v>564</v>
      </c>
    </row>
    <row r="160" spans="1:4" x14ac:dyDescent="0.4">
      <c r="A160" s="5" t="s">
        <v>148</v>
      </c>
      <c r="B160" s="5" t="s">
        <v>565</v>
      </c>
      <c r="C160" s="5" t="s">
        <v>566</v>
      </c>
    </row>
    <row r="161" spans="1:4" x14ac:dyDescent="0.4">
      <c r="A161" t="s">
        <v>567</v>
      </c>
      <c r="B161" s="5" t="s">
        <v>587</v>
      </c>
      <c r="C161" s="5" t="s">
        <v>588</v>
      </c>
    </row>
    <row r="162" spans="1:4" x14ac:dyDescent="0.4">
      <c r="A162" t="s">
        <v>568</v>
      </c>
      <c r="B162" s="5" t="s">
        <v>246</v>
      </c>
      <c r="C162" s="5" t="s">
        <v>588</v>
      </c>
    </row>
    <row r="163" spans="1:4" x14ac:dyDescent="0.4">
      <c r="A163" t="s">
        <v>569</v>
      </c>
      <c r="B163" s="5" t="s">
        <v>524</v>
      </c>
      <c r="C163" s="5" t="s">
        <v>580</v>
      </c>
    </row>
    <row r="164" spans="1:4" x14ac:dyDescent="0.4">
      <c r="A164" t="s">
        <v>570</v>
      </c>
      <c r="B164" s="5" t="s">
        <v>233</v>
      </c>
      <c r="C164" s="5" t="s">
        <v>581</v>
      </c>
    </row>
    <row r="165" spans="1:4" x14ac:dyDescent="0.4">
      <c r="A165" t="s">
        <v>571</v>
      </c>
      <c r="B165" s="5" t="s">
        <v>412</v>
      </c>
      <c r="C165" s="5" t="s">
        <v>582</v>
      </c>
    </row>
    <row r="166" spans="1:4" x14ac:dyDescent="0.4">
      <c r="A166" t="s">
        <v>572</v>
      </c>
      <c r="B166" s="5" t="s">
        <v>201</v>
      </c>
      <c r="C166" s="5" t="s">
        <v>585</v>
      </c>
    </row>
    <row r="167" spans="1:4" x14ac:dyDescent="0.4">
      <c r="A167" t="s">
        <v>573</v>
      </c>
      <c r="B167" s="5" t="s">
        <v>578</v>
      </c>
      <c r="C167" s="5" t="s">
        <v>583</v>
      </c>
    </row>
    <row r="168" spans="1:4" x14ac:dyDescent="0.4">
      <c r="A168" t="s">
        <v>575</v>
      </c>
      <c r="B168" s="5" t="s">
        <v>513</v>
      </c>
      <c r="C168" s="5" t="s">
        <v>579</v>
      </c>
    </row>
    <row r="169" spans="1:4" x14ac:dyDescent="0.4">
      <c r="A169" t="s">
        <v>576</v>
      </c>
      <c r="B169" s="5" t="s">
        <v>584</v>
      </c>
      <c r="C169" s="5" t="s">
        <v>586</v>
      </c>
    </row>
    <row r="170" spans="1:4" x14ac:dyDescent="0.4">
      <c r="A170" t="s">
        <v>577</v>
      </c>
      <c r="B170" s="5" t="s">
        <v>750</v>
      </c>
      <c r="C170" s="5" t="s">
        <v>590</v>
      </c>
      <c r="D170"/>
    </row>
    <row r="171" spans="1:4" x14ac:dyDescent="0.4">
      <c r="A171" t="s">
        <v>601</v>
      </c>
      <c r="B171" s="5" t="s">
        <v>624</v>
      </c>
      <c r="C171" s="5" t="s">
        <v>625</v>
      </c>
    </row>
    <row r="172" spans="1:4" x14ac:dyDescent="0.4">
      <c r="A172" t="s">
        <v>608</v>
      </c>
      <c r="B172" s="5" t="s">
        <v>627</v>
      </c>
      <c r="C172" s="5" t="s">
        <v>628</v>
      </c>
    </row>
    <row r="173" spans="1:4" x14ac:dyDescent="0.4">
      <c r="A173" t="s">
        <v>615</v>
      </c>
      <c r="B173" s="5" t="s">
        <v>531</v>
      </c>
      <c r="C173" s="5" t="s">
        <v>626</v>
      </c>
    </row>
    <row r="174" spans="1:4" x14ac:dyDescent="0.4">
      <c r="A174" t="s">
        <v>621</v>
      </c>
      <c r="B174" s="5" t="s">
        <v>522</v>
      </c>
      <c r="C174" s="5" t="s">
        <v>629</v>
      </c>
    </row>
    <row r="175" spans="1:4" x14ac:dyDescent="0.4">
      <c r="A175" t="s">
        <v>641</v>
      </c>
      <c r="B175" s="5" t="s">
        <v>202</v>
      </c>
      <c r="C175" s="5" t="s">
        <v>645</v>
      </c>
    </row>
    <row r="176" spans="1:4" x14ac:dyDescent="0.4">
      <c r="A176" t="s">
        <v>630</v>
      </c>
      <c r="B176" s="5" t="s">
        <v>646</v>
      </c>
      <c r="C176" s="5" t="s">
        <v>647</v>
      </c>
    </row>
    <row r="177" spans="1:3" x14ac:dyDescent="0.4">
      <c r="A177" t="s">
        <v>648</v>
      </c>
      <c r="B177" s="5" t="s">
        <v>246</v>
      </c>
      <c r="C177" s="5" t="s">
        <v>208</v>
      </c>
    </row>
    <row r="178" spans="1:3" x14ac:dyDescent="0.4">
      <c r="A178" t="s">
        <v>649</v>
      </c>
      <c r="B178" s="5" t="s">
        <v>650</v>
      </c>
      <c r="C178" s="5" t="s">
        <v>651</v>
      </c>
    </row>
    <row r="179" spans="1:3" x14ac:dyDescent="0.4">
      <c r="A179" s="5" t="s">
        <v>148</v>
      </c>
      <c r="B179" s="5" t="s">
        <v>653</v>
      </c>
      <c r="C179" s="5" t="s">
        <v>652</v>
      </c>
    </row>
    <row r="180" spans="1:3" x14ac:dyDescent="0.4">
      <c r="A180" t="s">
        <v>656</v>
      </c>
      <c r="B180" s="5" t="s">
        <v>658</v>
      </c>
      <c r="C180" s="5" t="s">
        <v>657</v>
      </c>
    </row>
    <row r="181" spans="1:3" x14ac:dyDescent="0.4">
      <c r="A181" t="s">
        <v>654</v>
      </c>
      <c r="B181" s="5" t="s">
        <v>825</v>
      </c>
      <c r="C181" s="5" t="s">
        <v>660</v>
      </c>
    </row>
    <row r="182" spans="1:3" x14ac:dyDescent="0.4">
      <c r="A182" t="s">
        <v>655</v>
      </c>
      <c r="B182" s="5" t="s">
        <v>661</v>
      </c>
      <c r="C182" s="5" t="s">
        <v>662</v>
      </c>
    </row>
    <row r="183" spans="1:3" x14ac:dyDescent="0.4">
      <c r="A183" s="5" t="s">
        <v>148</v>
      </c>
      <c r="B183" s="5" t="s">
        <v>663</v>
      </c>
      <c r="C183" s="5" t="s">
        <v>664</v>
      </c>
    </row>
    <row r="184" spans="1:3" x14ac:dyDescent="0.4">
      <c r="A184" s="5" t="s">
        <v>148</v>
      </c>
      <c r="B184" s="5" t="s">
        <v>665</v>
      </c>
      <c r="C184" s="5" t="s">
        <v>666</v>
      </c>
    </row>
    <row r="185" spans="1:3" x14ac:dyDescent="0.4">
      <c r="A185" t="s">
        <v>667</v>
      </c>
      <c r="B185" s="5" t="s">
        <v>668</v>
      </c>
      <c r="C185" s="5" t="s">
        <v>669</v>
      </c>
    </row>
    <row r="186" spans="1:3" x14ac:dyDescent="0.4">
      <c r="A186" t="s">
        <v>681</v>
      </c>
      <c r="B186" s="5" t="s">
        <v>682</v>
      </c>
      <c r="C186" s="5" t="s">
        <v>683</v>
      </c>
    </row>
    <row r="187" spans="1:3" x14ac:dyDescent="0.4">
      <c r="A187" t="s">
        <v>722</v>
      </c>
      <c r="B187" s="5" t="s">
        <v>726</v>
      </c>
      <c r="C187" s="5" t="s">
        <v>727</v>
      </c>
    </row>
    <row r="188" spans="1:3" x14ac:dyDescent="0.4">
      <c r="A188" t="s">
        <v>723</v>
      </c>
      <c r="B188" s="5" t="s">
        <v>684</v>
      </c>
      <c r="C188" s="5" t="s">
        <v>685</v>
      </c>
    </row>
    <row r="189" spans="1:3" x14ac:dyDescent="0.4">
      <c r="A189" t="s">
        <v>724</v>
      </c>
      <c r="B189" s="5" t="s">
        <v>728</v>
      </c>
      <c r="C189" s="5" t="s">
        <v>729</v>
      </c>
    </row>
    <row r="190" spans="1:3" x14ac:dyDescent="0.4">
      <c r="A190" t="s">
        <v>740</v>
      </c>
      <c r="B190" s="5" t="s">
        <v>1005</v>
      </c>
      <c r="C190" s="5" t="s">
        <v>1006</v>
      </c>
    </row>
    <row r="191" spans="1:3" x14ac:dyDescent="0.4">
      <c r="A191" t="s">
        <v>741</v>
      </c>
      <c r="B191" s="5" t="s">
        <v>228</v>
      </c>
      <c r="C191" s="5" t="s">
        <v>742</v>
      </c>
    </row>
    <row r="192" spans="1:3" x14ac:dyDescent="0.4">
      <c r="A192" t="s">
        <v>751</v>
      </c>
      <c r="B192" s="5" t="s">
        <v>756</v>
      </c>
      <c r="C192" s="5" t="s">
        <v>757</v>
      </c>
    </row>
    <row r="193" spans="1:22" x14ac:dyDescent="0.4">
      <c r="A193" t="s">
        <v>752</v>
      </c>
      <c r="B193" s="5" t="s">
        <v>760</v>
      </c>
      <c r="C193" s="5" t="s">
        <v>15</v>
      </c>
    </row>
    <row r="194" spans="1:22" x14ac:dyDescent="0.4">
      <c r="A194" t="s">
        <v>753</v>
      </c>
      <c r="B194" s="5" t="s">
        <v>533</v>
      </c>
      <c r="C194" s="5" t="s">
        <v>758</v>
      </c>
    </row>
    <row r="195" spans="1:22" x14ac:dyDescent="0.4">
      <c r="A195" t="s">
        <v>754</v>
      </c>
      <c r="B195" s="5" t="s">
        <v>661</v>
      </c>
      <c r="C195" s="5" t="s">
        <v>761</v>
      </c>
    </row>
    <row r="196" spans="1:22" x14ac:dyDescent="0.4">
      <c r="A196" t="s">
        <v>755</v>
      </c>
      <c r="B196" s="5" t="s">
        <v>759</v>
      </c>
      <c r="C196" s="5" t="s">
        <v>762</v>
      </c>
    </row>
    <row r="197" spans="1:22" x14ac:dyDescent="0.4">
      <c r="A197" t="s">
        <v>771</v>
      </c>
      <c r="B197" s="5" t="s">
        <v>772</v>
      </c>
      <c r="C197" s="5" t="s">
        <v>773</v>
      </c>
      <c r="S197"/>
      <c r="T197"/>
      <c r="U197" s="3"/>
      <c r="V197" s="2"/>
    </row>
    <row r="198" spans="1:22" x14ac:dyDescent="0.4">
      <c r="A198" t="s">
        <v>770</v>
      </c>
      <c r="B198" s="5" t="s">
        <v>496</v>
      </c>
      <c r="C198" s="5" t="s">
        <v>430</v>
      </c>
    </row>
    <row r="199" spans="1:22" x14ac:dyDescent="0.4">
      <c r="A199" t="s">
        <v>769</v>
      </c>
      <c r="B199" s="5" t="s">
        <v>514</v>
      </c>
      <c r="C199" s="5" t="s">
        <v>778</v>
      </c>
      <c r="S199"/>
      <c r="T199"/>
      <c r="U199" s="3"/>
      <c r="V199" s="2"/>
    </row>
    <row r="200" spans="1:22" x14ac:dyDescent="0.4">
      <c r="A200" t="s">
        <v>768</v>
      </c>
      <c r="B200" s="5" t="s">
        <v>644</v>
      </c>
      <c r="C200" s="5" t="s">
        <v>406</v>
      </c>
    </row>
    <row r="201" spans="1:22" x14ac:dyDescent="0.4">
      <c r="A201" t="s">
        <v>767</v>
      </c>
      <c r="B201" s="5" t="s">
        <v>776</v>
      </c>
      <c r="C201" s="5" t="s">
        <v>779</v>
      </c>
    </row>
    <row r="202" spans="1:22" x14ac:dyDescent="0.4">
      <c r="A202" t="s">
        <v>766</v>
      </c>
      <c r="B202" s="5" t="s">
        <v>166</v>
      </c>
      <c r="C202" s="5" t="s">
        <v>777</v>
      </c>
    </row>
    <row r="203" spans="1:22" x14ac:dyDescent="0.4">
      <c r="A203" t="s">
        <v>765</v>
      </c>
      <c r="B203" s="5" t="s">
        <v>759</v>
      </c>
      <c r="C203" s="5" t="s">
        <v>780</v>
      </c>
    </row>
    <row r="204" spans="1:22" x14ac:dyDescent="0.4">
      <c r="A204" t="s">
        <v>764</v>
      </c>
      <c r="B204" s="5" t="s">
        <v>774</v>
      </c>
      <c r="C204" s="5" t="s">
        <v>775</v>
      </c>
    </row>
    <row r="205" spans="1:22" x14ac:dyDescent="0.4">
      <c r="A205" t="s">
        <v>763</v>
      </c>
      <c r="B205" s="5" t="s">
        <v>677</v>
      </c>
      <c r="C205" s="5" t="s">
        <v>678</v>
      </c>
    </row>
    <row r="206" spans="1:22" x14ac:dyDescent="0.4">
      <c r="A206" t="s">
        <v>784</v>
      </c>
      <c r="B206" s="5" t="s">
        <v>785</v>
      </c>
      <c r="C206" s="5" t="s">
        <v>786</v>
      </c>
    </row>
    <row r="207" spans="1:22" x14ac:dyDescent="0.4">
      <c r="A207" s="5" t="s">
        <v>790</v>
      </c>
      <c r="B207" s="5" t="s">
        <v>671</v>
      </c>
      <c r="C207" s="5" t="s">
        <v>672</v>
      </c>
    </row>
    <row r="208" spans="1:22" x14ac:dyDescent="0.4">
      <c r="A208" s="5" t="s">
        <v>790</v>
      </c>
      <c r="B208" s="5" t="s">
        <v>675</v>
      </c>
      <c r="C208" s="5" t="s">
        <v>676</v>
      </c>
    </row>
    <row r="209" spans="1:3" x14ac:dyDescent="0.4">
      <c r="A209" s="5" t="s">
        <v>790</v>
      </c>
      <c r="B209" s="5" t="s">
        <v>679</v>
      </c>
      <c r="C209" s="5" t="s">
        <v>680</v>
      </c>
    </row>
    <row r="210" spans="1:3" x14ac:dyDescent="0.4">
      <c r="A210" s="5" t="s">
        <v>790</v>
      </c>
      <c r="B210" s="5" t="s">
        <v>204</v>
      </c>
      <c r="C210" s="5" t="s">
        <v>670</v>
      </c>
    </row>
    <row r="211" spans="1:3" x14ac:dyDescent="0.4">
      <c r="A211" t="s">
        <v>796</v>
      </c>
      <c r="B211" s="5" t="s">
        <v>799</v>
      </c>
      <c r="C211" s="5" t="s">
        <v>800</v>
      </c>
    </row>
    <row r="212" spans="1:3" x14ac:dyDescent="0.4">
      <c r="A212" t="s">
        <v>795</v>
      </c>
      <c r="B212" s="5" t="s">
        <v>480</v>
      </c>
      <c r="C212" s="5" t="s">
        <v>801</v>
      </c>
    </row>
    <row r="213" spans="1:3" x14ac:dyDescent="0.4">
      <c r="A213" t="s">
        <v>794</v>
      </c>
      <c r="B213" s="5" t="s">
        <v>201</v>
      </c>
      <c r="C213" s="5" t="s">
        <v>802</v>
      </c>
    </row>
    <row r="214" spans="1:3" x14ac:dyDescent="0.4">
      <c r="A214" t="s">
        <v>793</v>
      </c>
      <c r="B214" s="5" t="s">
        <v>803</v>
      </c>
      <c r="C214" s="5" t="s">
        <v>804</v>
      </c>
    </row>
    <row r="215" spans="1:3" x14ac:dyDescent="0.4">
      <c r="A215" t="s">
        <v>806</v>
      </c>
      <c r="B215" s="5" t="s">
        <v>809</v>
      </c>
      <c r="C215" s="5" t="s">
        <v>808</v>
      </c>
    </row>
    <row r="216" spans="1:3" x14ac:dyDescent="0.4">
      <c r="A216" t="s">
        <v>810</v>
      </c>
      <c r="B216" s="5" t="s">
        <v>824</v>
      </c>
      <c r="C216" s="5" t="s">
        <v>817</v>
      </c>
    </row>
    <row r="217" spans="1:3" x14ac:dyDescent="0.4">
      <c r="A217" t="s">
        <v>813</v>
      </c>
      <c r="B217" s="5" t="s">
        <v>384</v>
      </c>
      <c r="C217" s="5" t="s">
        <v>818</v>
      </c>
    </row>
    <row r="218" spans="1:3" x14ac:dyDescent="0.4">
      <c r="A218" t="s">
        <v>814</v>
      </c>
      <c r="B218" s="5" t="s">
        <v>820</v>
      </c>
      <c r="C218" s="5" t="s">
        <v>819</v>
      </c>
    </row>
    <row r="219" spans="1:3" x14ac:dyDescent="0.4">
      <c r="A219" t="s">
        <v>816</v>
      </c>
      <c r="B219" s="5" t="s">
        <v>673</v>
      </c>
      <c r="C219" s="5" t="s">
        <v>674</v>
      </c>
    </row>
    <row r="220" spans="1:3" x14ac:dyDescent="0.4">
      <c r="A220" s="5" t="s">
        <v>148</v>
      </c>
      <c r="B220" s="5" t="s">
        <v>821</v>
      </c>
      <c r="C220" s="5" t="s">
        <v>674</v>
      </c>
    </row>
    <row r="221" spans="1:3" x14ac:dyDescent="0.4">
      <c r="A221" s="5" t="s">
        <v>148</v>
      </c>
      <c r="B221" s="5" t="s">
        <v>822</v>
      </c>
      <c r="C221" s="5" t="s">
        <v>823</v>
      </c>
    </row>
    <row r="222" spans="1:3" x14ac:dyDescent="0.4">
      <c r="A222" s="5" t="s">
        <v>790</v>
      </c>
      <c r="B222" s="5" t="s">
        <v>659</v>
      </c>
      <c r="C222" s="5" t="s">
        <v>660</v>
      </c>
    </row>
    <row r="223" spans="1:3" x14ac:dyDescent="0.4">
      <c r="A223" s="5" t="s">
        <v>148</v>
      </c>
      <c r="B223" s="5" t="s">
        <v>937</v>
      </c>
      <c r="C223" s="5" t="s">
        <v>933</v>
      </c>
    </row>
    <row r="224" spans="1:3" x14ac:dyDescent="0.4">
      <c r="A224" t="s">
        <v>934</v>
      </c>
      <c r="B224" s="5" t="s">
        <v>935</v>
      </c>
      <c r="C224" s="5" t="s">
        <v>936</v>
      </c>
    </row>
    <row r="225" spans="1:3" x14ac:dyDescent="0.4">
      <c r="A225" t="s">
        <v>939</v>
      </c>
      <c r="B225" s="5" t="s">
        <v>511</v>
      </c>
      <c r="C225" s="5" t="s">
        <v>941</v>
      </c>
    </row>
    <row r="226" spans="1:3" x14ac:dyDescent="0.4">
      <c r="A226" t="s">
        <v>942</v>
      </c>
      <c r="B226" s="5" t="s">
        <v>943</v>
      </c>
      <c r="C226" s="5" t="s">
        <v>944</v>
      </c>
    </row>
    <row r="227" spans="1:3" x14ac:dyDescent="0.4">
      <c r="A227" s="5" t="s">
        <v>148</v>
      </c>
      <c r="B227" s="5" t="s">
        <v>981</v>
      </c>
      <c r="C227" s="5" t="s">
        <v>980</v>
      </c>
    </row>
    <row r="228" spans="1:3" x14ac:dyDescent="0.4">
      <c r="A228" t="s">
        <v>984</v>
      </c>
      <c r="B228" s="5" t="s">
        <v>671</v>
      </c>
      <c r="C228" s="5" t="s">
        <v>986</v>
      </c>
    </row>
    <row r="229" spans="1:3" x14ac:dyDescent="0.4">
      <c r="A229" t="s">
        <v>985</v>
      </c>
      <c r="B229" s="5" t="s">
        <v>988</v>
      </c>
      <c r="C229" s="5" t="s">
        <v>987</v>
      </c>
    </row>
    <row r="230" spans="1:3" x14ac:dyDescent="0.4">
      <c r="A230" t="s">
        <v>994</v>
      </c>
      <c r="B230" s="5" t="s">
        <v>996</v>
      </c>
      <c r="C230" s="5" t="s">
        <v>586</v>
      </c>
    </row>
    <row r="231" spans="1:3" x14ac:dyDescent="0.4">
      <c r="A231" t="s">
        <v>995</v>
      </c>
      <c r="B231" s="5" t="s">
        <v>482</v>
      </c>
      <c r="C231" s="5" t="s">
        <v>997</v>
      </c>
    </row>
    <row r="232" spans="1:3" x14ac:dyDescent="0.4">
      <c r="A232" t="s">
        <v>998</v>
      </c>
      <c r="B232" s="5" t="s">
        <v>1000</v>
      </c>
      <c r="C232" s="5" t="s">
        <v>999</v>
      </c>
    </row>
    <row r="233" spans="1:3" x14ac:dyDescent="0.4">
      <c r="A233" s="5" t="s">
        <v>148</v>
      </c>
      <c r="B233" s="5" t="s">
        <v>535</v>
      </c>
      <c r="C233" s="5" t="s">
        <v>1001</v>
      </c>
    </row>
    <row r="234" spans="1:3" x14ac:dyDescent="0.4">
      <c r="A234" s="5" t="s">
        <v>148</v>
      </c>
      <c r="B234" s="5" t="s">
        <v>1004</v>
      </c>
      <c r="C234" s="5" t="s">
        <v>1003</v>
      </c>
    </row>
    <row r="235" spans="1:3" x14ac:dyDescent="0.4">
      <c r="A235" t="s">
        <v>1007</v>
      </c>
      <c r="B235" s="5" t="s">
        <v>1074</v>
      </c>
      <c r="C235" s="5" t="s">
        <v>1075</v>
      </c>
    </row>
    <row r="236" spans="1:3" x14ac:dyDescent="0.4">
      <c r="A236" s="5" t="s">
        <v>148</v>
      </c>
      <c r="B236" s="5" t="s">
        <v>527</v>
      </c>
      <c r="C236" s="5" t="s">
        <v>1076</v>
      </c>
    </row>
    <row r="237" spans="1:3" x14ac:dyDescent="0.4">
      <c r="A237" t="s">
        <v>1108</v>
      </c>
      <c r="B237" s="5" t="s">
        <v>1109</v>
      </c>
      <c r="C237" s="5" t="s">
        <v>1110</v>
      </c>
    </row>
    <row r="238" spans="1:3" x14ac:dyDescent="0.4">
      <c r="A238" t="s">
        <v>1112</v>
      </c>
      <c r="B238" s="5" t="s">
        <v>481</v>
      </c>
      <c r="C238" s="5" t="s">
        <v>1113</v>
      </c>
    </row>
    <row r="239" spans="1:3" x14ac:dyDescent="0.4">
      <c r="A239" t="s">
        <v>1118</v>
      </c>
      <c r="B239" s="5" t="s">
        <v>682</v>
      </c>
      <c r="C239" s="5" t="s">
        <v>1120</v>
      </c>
    </row>
    <row r="240" spans="1:3" x14ac:dyDescent="0.4">
      <c r="A240" t="s">
        <v>1311</v>
      </c>
      <c r="B240" s="5" t="s">
        <v>1313</v>
      </c>
      <c r="C240" s="5" t="s">
        <v>466</v>
      </c>
    </row>
    <row r="241" spans="1:3" x14ac:dyDescent="0.4">
      <c r="A241" t="s">
        <v>1312</v>
      </c>
      <c r="B241" s="5" t="s">
        <v>1314</v>
      </c>
      <c r="C241" s="5" t="s">
        <v>466</v>
      </c>
    </row>
    <row r="242" spans="1:3" x14ac:dyDescent="0.4">
      <c r="A242" t="s">
        <v>1320</v>
      </c>
      <c r="B242" s="5" t="s">
        <v>481</v>
      </c>
      <c r="C242" s="5" t="s">
        <v>1321</v>
      </c>
    </row>
    <row r="243" spans="1:3" x14ac:dyDescent="0.4">
      <c r="A243" t="s">
        <v>1576</v>
      </c>
      <c r="B243" s="5" t="s">
        <v>480</v>
      </c>
      <c r="C243" s="5" t="s">
        <v>1577</v>
      </c>
    </row>
  </sheetData>
  <sortState xmlns:xlrd2="http://schemas.microsoft.com/office/spreadsheetml/2017/richdata2" ref="A4:AA195">
    <sortCondition ref="O4:O19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10"/>
  <sheetViews>
    <sheetView workbookViewId="0">
      <selection activeCell="A11" sqref="A11"/>
    </sheetView>
  </sheetViews>
  <sheetFormatPr defaultColWidth="8.19921875" defaultRowHeight="13.15" x14ac:dyDescent="0.4"/>
  <cols>
    <col min="1" max="1" width="8.73046875" style="5" bestFit="1" customWidth="1"/>
    <col min="2" max="2" width="11.06640625" style="5" bestFit="1" customWidth="1"/>
    <col min="3" max="14" width="8.19921875" style="5"/>
    <col min="15" max="15" width="24" style="5" bestFit="1" customWidth="1"/>
    <col min="16" max="16384" width="8.19921875" style="5"/>
  </cols>
  <sheetData>
    <row r="1" spans="1:2" x14ac:dyDescent="0.4">
      <c r="A1" s="5" t="s">
        <v>183</v>
      </c>
      <c r="B1" s="5" t="s">
        <v>258</v>
      </c>
    </row>
    <row r="2" spans="1:2" x14ac:dyDescent="0.4">
      <c r="A2" s="5" t="s">
        <v>673</v>
      </c>
      <c r="B2" s="5" t="s">
        <v>674</v>
      </c>
    </row>
    <row r="3" spans="1:2" x14ac:dyDescent="0.4">
      <c r="A3" s="5" t="s">
        <v>511</v>
      </c>
      <c r="B3" s="5" t="s">
        <v>407</v>
      </c>
    </row>
    <row r="4" spans="1:2" x14ac:dyDescent="0.4">
      <c r="A4" s="5" t="s">
        <v>675</v>
      </c>
      <c r="B4" s="5" t="s">
        <v>676</v>
      </c>
    </row>
    <row r="5" spans="1:2" x14ac:dyDescent="0.4">
      <c r="A5" s="5" t="s">
        <v>512</v>
      </c>
      <c r="B5" s="5" t="s">
        <v>453</v>
      </c>
    </row>
    <row r="6" spans="1:2" x14ac:dyDescent="0.4">
      <c r="A6" s="5" t="s">
        <v>677</v>
      </c>
      <c r="B6" s="5" t="s">
        <v>678</v>
      </c>
    </row>
    <row r="7" spans="1:2" x14ac:dyDescent="0.4">
      <c r="A7" s="5" t="s">
        <v>679</v>
      </c>
      <c r="B7" s="5" t="s">
        <v>680</v>
      </c>
    </row>
    <row r="8" spans="1:2" x14ac:dyDescent="0.4">
      <c r="A8" s="5" t="s">
        <v>659</v>
      </c>
      <c r="B8" s="5" t="s">
        <v>660</v>
      </c>
    </row>
    <row r="9" spans="1:2" x14ac:dyDescent="0.4">
      <c r="A9" s="5" t="s">
        <v>204</v>
      </c>
      <c r="B9" s="5" t="s">
        <v>670</v>
      </c>
    </row>
    <row r="10" spans="1:2" x14ac:dyDescent="0.4">
      <c r="A10" s="5" t="s">
        <v>682</v>
      </c>
      <c r="B10" s="5" t="s">
        <v>1786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1"/>
  <sheetViews>
    <sheetView workbookViewId="0">
      <selection activeCell="G12" sqref="G12"/>
    </sheetView>
  </sheetViews>
  <sheetFormatPr defaultRowHeight="12.75" x14ac:dyDescent="0.35"/>
  <cols>
    <col min="1" max="1" width="9.86328125" bestFit="1" customWidth="1"/>
    <col min="3" max="3" width="30.73046875" bestFit="1" customWidth="1"/>
    <col min="4" max="4" width="10.1328125" bestFit="1" customWidth="1"/>
    <col min="6" max="6" width="11.19921875" style="27" bestFit="1" customWidth="1"/>
  </cols>
  <sheetData>
    <row r="1" spans="1:7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35">
      <c r="A2" s="3">
        <v>45658</v>
      </c>
      <c r="C2" t="s">
        <v>252</v>
      </c>
      <c r="F2" s="27">
        <v>22676.85</v>
      </c>
    </row>
    <row r="3" spans="1:7" x14ac:dyDescent="0.35">
      <c r="A3" s="23">
        <v>45674</v>
      </c>
      <c r="B3" t="s">
        <v>720</v>
      </c>
      <c r="C3" t="s">
        <v>721</v>
      </c>
      <c r="E3">
        <v>36.21</v>
      </c>
      <c r="F3" s="27">
        <f t="shared" ref="F3:F11" si="0">F2+E3-D3</f>
        <v>22713.059999999998</v>
      </c>
      <c r="G3" t="s">
        <v>60</v>
      </c>
    </row>
    <row r="4" spans="1:7" x14ac:dyDescent="0.35">
      <c r="A4" s="23">
        <v>45705</v>
      </c>
      <c r="B4" t="s">
        <v>720</v>
      </c>
      <c r="C4" t="s">
        <v>1107</v>
      </c>
      <c r="E4">
        <v>34.770000000000003</v>
      </c>
      <c r="F4" s="27">
        <f t="shared" si="0"/>
        <v>22747.829999999998</v>
      </c>
      <c r="G4" t="s">
        <v>60</v>
      </c>
    </row>
    <row r="5" spans="1:7" x14ac:dyDescent="0.35">
      <c r="A5" s="23">
        <v>45733</v>
      </c>
      <c r="B5" t="s">
        <v>720</v>
      </c>
      <c r="C5" t="s">
        <v>1432</v>
      </c>
      <c r="E5">
        <v>30.71</v>
      </c>
      <c r="F5" s="27">
        <f t="shared" si="0"/>
        <v>22778.539999999997</v>
      </c>
      <c r="G5" t="s">
        <v>60</v>
      </c>
    </row>
    <row r="6" spans="1:7" x14ac:dyDescent="0.35">
      <c r="A6" s="23">
        <v>45764</v>
      </c>
      <c r="B6" t="s">
        <v>720</v>
      </c>
      <c r="C6" t="s">
        <v>1660</v>
      </c>
      <c r="E6">
        <v>34.049999999999997</v>
      </c>
      <c r="F6" s="27">
        <f t="shared" si="0"/>
        <v>22812.589999999997</v>
      </c>
      <c r="G6" t="s">
        <v>60</v>
      </c>
    </row>
    <row r="7" spans="1:7" x14ac:dyDescent="0.35">
      <c r="A7" s="23">
        <v>45794</v>
      </c>
      <c r="B7" t="s">
        <v>720</v>
      </c>
      <c r="C7" t="s">
        <v>1672</v>
      </c>
      <c r="E7">
        <v>31.65</v>
      </c>
      <c r="F7" s="27">
        <f t="shared" si="0"/>
        <v>22844.239999999998</v>
      </c>
      <c r="G7" t="s">
        <v>60</v>
      </c>
    </row>
    <row r="8" spans="1:7" x14ac:dyDescent="0.35">
      <c r="A8" s="23">
        <v>45825</v>
      </c>
      <c r="B8" t="s">
        <v>720</v>
      </c>
      <c r="C8" t="s">
        <v>1758</v>
      </c>
      <c r="E8">
        <v>31.82</v>
      </c>
      <c r="F8" s="27">
        <f t="shared" si="0"/>
        <v>22876.059999999998</v>
      </c>
      <c r="G8" t="s">
        <v>60</v>
      </c>
    </row>
    <row r="9" spans="1:7" x14ac:dyDescent="0.35">
      <c r="A9" s="23">
        <v>45855</v>
      </c>
      <c r="B9" t="s">
        <v>720</v>
      </c>
      <c r="C9" t="s">
        <v>1780</v>
      </c>
      <c r="E9">
        <v>30.84</v>
      </c>
      <c r="F9" s="27">
        <f t="shared" si="0"/>
        <v>22906.899999999998</v>
      </c>
      <c r="G9" t="s">
        <v>60</v>
      </c>
    </row>
    <row r="10" spans="1:7" x14ac:dyDescent="0.35">
      <c r="A10" s="23">
        <v>45886</v>
      </c>
      <c r="B10" t="s">
        <v>720</v>
      </c>
      <c r="C10" t="s">
        <v>1783</v>
      </c>
      <c r="E10">
        <v>30.48</v>
      </c>
      <c r="F10" s="27">
        <f t="shared" si="0"/>
        <v>22937.379999999997</v>
      </c>
      <c r="G10" t="s">
        <v>60</v>
      </c>
    </row>
    <row r="11" spans="1:7" x14ac:dyDescent="0.35">
      <c r="A11" s="23">
        <v>45917</v>
      </c>
      <c r="B11" t="s">
        <v>720</v>
      </c>
      <c r="C11" t="s">
        <v>2007</v>
      </c>
      <c r="E11">
        <v>29.61</v>
      </c>
      <c r="F11" s="27">
        <f t="shared" si="0"/>
        <v>22966.989999999998</v>
      </c>
      <c r="G11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31"/>
  <sheetViews>
    <sheetView workbookViewId="0">
      <selection activeCell="C13" sqref="C13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  <col min="4" max="5" width="2.796875" bestFit="1" customWidth="1"/>
    <col min="6" max="6" width="6.73046875" bestFit="1" customWidth="1"/>
    <col min="7" max="7" width="11.59765625" bestFit="1" customWidth="1"/>
    <col min="8" max="8" width="11.06640625" bestFit="1" customWidth="1"/>
    <col min="9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19.9296875" bestFit="1" customWidth="1"/>
    <col min="40" max="41" width="6.86328125" bestFit="1" customWidth="1"/>
    <col min="42" max="42" width="5.796875" bestFit="1" customWidth="1"/>
    <col min="43" max="45" width="6.86328125" bestFit="1" customWidth="1"/>
    <col min="46" max="46" width="5.796875" bestFit="1" customWidth="1"/>
    <col min="47" max="49" width="6.8632812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19.9296875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332031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332031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332031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332031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332031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332031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332031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332031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332031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332031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332031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332031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332031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332031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332031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332031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332031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332031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332031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332031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9765625" bestFit="1" customWidth="1"/>
    <col min="231" max="232" width="19.9296875" bestFit="1" customWidth="1"/>
    <col min="233" max="233" width="18.33203125" bestFit="1" customWidth="1"/>
  </cols>
  <sheetData>
    <row r="3" spans="1:3" x14ac:dyDescent="0.35">
      <c r="A3" s="25" t="s">
        <v>82</v>
      </c>
      <c r="B3" t="s">
        <v>110</v>
      </c>
      <c r="C3" t="s">
        <v>111</v>
      </c>
    </row>
    <row r="4" spans="1:3" x14ac:dyDescent="0.35">
      <c r="A4" s="26" t="s">
        <v>180</v>
      </c>
      <c r="B4" s="43">
        <v>6618.8800000000019</v>
      </c>
      <c r="C4" s="43"/>
    </row>
    <row r="5" spans="1:3" x14ac:dyDescent="0.35">
      <c r="A5" s="26" t="s">
        <v>84</v>
      </c>
      <c r="B5" s="43"/>
      <c r="C5" s="43"/>
    </row>
    <row r="6" spans="1:3" x14ac:dyDescent="0.35">
      <c r="A6" s="26" t="s">
        <v>5</v>
      </c>
      <c r="B6" s="43"/>
      <c r="C6" s="43">
        <v>255</v>
      </c>
    </row>
    <row r="7" spans="1:3" x14ac:dyDescent="0.35">
      <c r="A7" s="26" t="s">
        <v>89</v>
      </c>
      <c r="B7" s="43"/>
      <c r="C7" s="43">
        <v>779.79</v>
      </c>
    </row>
    <row r="8" spans="1:3" x14ac:dyDescent="0.35">
      <c r="A8" s="26" t="s">
        <v>113</v>
      </c>
      <c r="B8" s="43"/>
      <c r="C8" s="43">
        <v>123.32</v>
      </c>
    </row>
    <row r="9" spans="1:3" x14ac:dyDescent="0.35">
      <c r="A9" s="26" t="s">
        <v>90</v>
      </c>
      <c r="B9" s="43">
        <v>230</v>
      </c>
      <c r="C9" s="43"/>
    </row>
    <row r="10" spans="1:3" x14ac:dyDescent="0.35">
      <c r="A10" s="26" t="s">
        <v>88</v>
      </c>
      <c r="B10" s="43"/>
      <c r="C10" s="43">
        <v>200</v>
      </c>
    </row>
    <row r="11" spans="1:3" x14ac:dyDescent="0.35">
      <c r="A11" s="26" t="s">
        <v>100</v>
      </c>
      <c r="B11" s="43"/>
      <c r="C11" s="43">
        <v>132</v>
      </c>
    </row>
    <row r="12" spans="1:3" x14ac:dyDescent="0.35">
      <c r="A12" s="26" t="s">
        <v>983</v>
      </c>
      <c r="B12" s="43"/>
      <c r="C12" s="43">
        <v>930</v>
      </c>
    </row>
    <row r="13" spans="1:3" x14ac:dyDescent="0.35">
      <c r="A13" s="26" t="s">
        <v>101</v>
      </c>
      <c r="B13" s="43"/>
      <c r="C13" s="43">
        <v>105.89</v>
      </c>
    </row>
    <row r="14" spans="1:3" x14ac:dyDescent="0.35">
      <c r="A14" s="26" t="s">
        <v>990</v>
      </c>
      <c r="B14" s="43"/>
      <c r="C14" s="43">
        <v>812.5</v>
      </c>
    </row>
    <row r="15" spans="1:3" x14ac:dyDescent="0.35">
      <c r="A15" s="26" t="s">
        <v>7</v>
      </c>
      <c r="B15" s="43"/>
      <c r="C15" s="43">
        <v>1401.03</v>
      </c>
    </row>
    <row r="16" spans="1:3" x14ac:dyDescent="0.35">
      <c r="A16" s="26" t="s">
        <v>112</v>
      </c>
      <c r="B16" s="43">
        <v>1.77</v>
      </c>
      <c r="C16" s="43"/>
    </row>
    <row r="17" spans="1:3" x14ac:dyDescent="0.35">
      <c r="A17" s="26" t="s">
        <v>1</v>
      </c>
      <c r="B17" s="43">
        <v>10129.92</v>
      </c>
      <c r="C17" s="43"/>
    </row>
    <row r="18" spans="1:3" x14ac:dyDescent="0.35">
      <c r="A18" s="26" t="s">
        <v>49</v>
      </c>
      <c r="B18" s="43"/>
      <c r="C18" s="43">
        <v>926.28</v>
      </c>
    </row>
    <row r="19" spans="1:3" x14ac:dyDescent="0.35">
      <c r="A19" s="26" t="s">
        <v>145</v>
      </c>
      <c r="B19" s="43">
        <v>239.97</v>
      </c>
      <c r="C19" s="43">
        <v>60</v>
      </c>
    </row>
    <row r="20" spans="1:3" x14ac:dyDescent="0.35">
      <c r="A20" s="26" t="s">
        <v>10</v>
      </c>
      <c r="B20" s="43"/>
      <c r="C20" s="43">
        <v>800</v>
      </c>
    </row>
    <row r="21" spans="1:3" x14ac:dyDescent="0.35">
      <c r="A21" s="26" t="s">
        <v>99</v>
      </c>
      <c r="B21" s="43"/>
      <c r="C21" s="43">
        <v>613.22</v>
      </c>
    </row>
    <row r="22" spans="1:3" x14ac:dyDescent="0.35">
      <c r="A22" s="26" t="s">
        <v>86</v>
      </c>
      <c r="B22" s="43">
        <v>8215.3100000000013</v>
      </c>
      <c r="C22" s="43"/>
    </row>
    <row r="23" spans="1:3" x14ac:dyDescent="0.35">
      <c r="A23" s="26" t="s">
        <v>87</v>
      </c>
      <c r="B23" s="43"/>
      <c r="C23" s="43">
        <v>5920.5</v>
      </c>
    </row>
    <row r="24" spans="1:3" x14ac:dyDescent="0.35">
      <c r="A24" s="26" t="s">
        <v>103</v>
      </c>
      <c r="B24" s="43"/>
      <c r="C24" s="43">
        <v>2748.9</v>
      </c>
    </row>
    <row r="25" spans="1:3" x14ac:dyDescent="0.35">
      <c r="A25" s="26" t="s">
        <v>170</v>
      </c>
      <c r="B25" s="43"/>
      <c r="C25" s="43">
        <v>1500</v>
      </c>
    </row>
    <row r="26" spans="1:3" x14ac:dyDescent="0.35">
      <c r="A26" s="26" t="s">
        <v>102</v>
      </c>
      <c r="B26" s="43">
        <v>200</v>
      </c>
      <c r="C26" s="43">
        <v>2652.1099999999997</v>
      </c>
    </row>
    <row r="27" spans="1:3" x14ac:dyDescent="0.35">
      <c r="A27" s="26" t="s">
        <v>6</v>
      </c>
      <c r="B27" s="43"/>
      <c r="C27" s="43">
        <v>303.10000000000002</v>
      </c>
    </row>
    <row r="28" spans="1:3" x14ac:dyDescent="0.35">
      <c r="A28" s="26" t="s">
        <v>1776</v>
      </c>
      <c r="B28" s="43"/>
      <c r="C28" s="43">
        <v>2296</v>
      </c>
    </row>
    <row r="29" spans="1:3" x14ac:dyDescent="0.35">
      <c r="A29" s="26" t="s">
        <v>1777</v>
      </c>
      <c r="B29" s="43"/>
      <c r="C29" s="43">
        <v>192.5</v>
      </c>
    </row>
    <row r="30" spans="1:3" x14ac:dyDescent="0.35">
      <c r="A30" s="26" t="s">
        <v>63</v>
      </c>
      <c r="B30" s="43"/>
      <c r="C30" s="43">
        <v>186.96</v>
      </c>
    </row>
    <row r="31" spans="1:3" x14ac:dyDescent="0.35">
      <c r="A31" s="26" t="s">
        <v>83</v>
      </c>
      <c r="B31" s="43">
        <v>25635.850000000006</v>
      </c>
      <c r="C31" s="43">
        <v>22939.1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1"/>
  <sheetViews>
    <sheetView topLeftCell="A2" workbookViewId="0">
      <selection activeCell="B14" sqref="B14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</cols>
  <sheetData>
    <row r="1" spans="1:9" x14ac:dyDescent="0.35">
      <c r="A1" s="25" t="s">
        <v>106</v>
      </c>
      <c r="B1" t="s">
        <v>104</v>
      </c>
    </row>
    <row r="3" spans="1:9" x14ac:dyDescent="0.35">
      <c r="A3" s="25" t="s">
        <v>82</v>
      </c>
      <c r="B3" t="s">
        <v>110</v>
      </c>
      <c r="C3" t="s">
        <v>111</v>
      </c>
    </row>
    <row r="4" spans="1:9" x14ac:dyDescent="0.35">
      <c r="A4" s="26" t="s">
        <v>103</v>
      </c>
      <c r="B4" s="43"/>
      <c r="C4" s="43">
        <v>1500</v>
      </c>
      <c r="E4" t="s">
        <v>114</v>
      </c>
    </row>
    <row r="5" spans="1:9" x14ac:dyDescent="0.35">
      <c r="A5" s="26" t="s">
        <v>101</v>
      </c>
      <c r="B5" s="43"/>
      <c r="C5" s="43">
        <v>25.4</v>
      </c>
      <c r="E5" t="s">
        <v>115</v>
      </c>
      <c r="F5">
        <v>120</v>
      </c>
      <c r="H5">
        <v>7872</v>
      </c>
      <c r="I5" t="s">
        <v>143</v>
      </c>
    </row>
    <row r="6" spans="1:9" x14ac:dyDescent="0.35">
      <c r="A6" s="26" t="s">
        <v>10</v>
      </c>
      <c r="B6" s="43"/>
      <c r="C6" s="43">
        <v>200</v>
      </c>
      <c r="E6" t="s">
        <v>116</v>
      </c>
      <c r="F6">
        <v>43.2</v>
      </c>
      <c r="H6">
        <v>-176.35</v>
      </c>
      <c r="I6" t="s">
        <v>144</v>
      </c>
    </row>
    <row r="7" spans="1:9" x14ac:dyDescent="0.35">
      <c r="A7" s="26" t="s">
        <v>49</v>
      </c>
      <c r="B7" s="43"/>
      <c r="C7" s="43">
        <v>368</v>
      </c>
      <c r="E7" t="s">
        <v>117</v>
      </c>
      <c r="F7">
        <v>118.5</v>
      </c>
      <c r="H7">
        <v>312</v>
      </c>
    </row>
    <row r="8" spans="1:9" x14ac:dyDescent="0.35">
      <c r="A8" s="26" t="s">
        <v>5</v>
      </c>
      <c r="B8" s="43"/>
      <c r="C8" s="43">
        <v>15</v>
      </c>
      <c r="E8" t="s">
        <v>97</v>
      </c>
      <c r="F8">
        <f>SUM(F5:F7)</f>
        <v>281.7</v>
      </c>
      <c r="H8">
        <f>SUM(H5:H7)</f>
        <v>8007.65</v>
      </c>
    </row>
    <row r="9" spans="1:9" x14ac:dyDescent="0.35">
      <c r="A9" s="26" t="s">
        <v>86</v>
      </c>
      <c r="B9" s="43">
        <v>8215.31</v>
      </c>
      <c r="C9" s="43"/>
    </row>
    <row r="10" spans="1:9" x14ac:dyDescent="0.35">
      <c r="A10" s="26" t="s">
        <v>87</v>
      </c>
      <c r="B10" s="43"/>
      <c r="C10" s="43">
        <v>5920.5</v>
      </c>
    </row>
    <row r="11" spans="1:9" x14ac:dyDescent="0.35">
      <c r="A11" s="26" t="s">
        <v>1</v>
      </c>
      <c r="B11" s="43">
        <v>2443.5300000000007</v>
      </c>
      <c r="C11" s="43"/>
      <c r="E11" t="s">
        <v>1646</v>
      </c>
      <c r="G11" t="s">
        <v>1673</v>
      </c>
      <c r="I11">
        <f>GETPIVOTDATA("Sum of Income",$A$3,"Category","Sales cr")-GETPIVOTDATA("Sum of Expenditure",$A$3,"Category","Sales db")</f>
        <v>2294.8099999999995</v>
      </c>
    </row>
    <row r="12" spans="1:9" x14ac:dyDescent="0.35">
      <c r="A12" s="26" t="s">
        <v>102</v>
      </c>
      <c r="B12" s="43"/>
      <c r="C12" s="43">
        <v>1952.11</v>
      </c>
      <c r="E12">
        <f>GETPIVOTDATA("Sum of Income",$A$3)-GETPIVOTDATA("Sum of Expenditure",$A$3)</f>
        <v>-1155.8100000000013</v>
      </c>
    </row>
    <row r="13" spans="1:9" x14ac:dyDescent="0.35">
      <c r="A13" s="26" t="s">
        <v>89</v>
      </c>
      <c r="B13" s="43"/>
      <c r="C13" s="43">
        <v>543.61</v>
      </c>
    </row>
    <row r="14" spans="1:9" x14ac:dyDescent="0.35">
      <c r="A14" s="26" t="s">
        <v>145</v>
      </c>
      <c r="B14" s="43">
        <v>239.97</v>
      </c>
      <c r="C14" s="43">
        <v>30</v>
      </c>
    </row>
    <row r="15" spans="1:9" x14ac:dyDescent="0.35">
      <c r="A15" s="26" t="s">
        <v>170</v>
      </c>
      <c r="B15" s="43"/>
      <c r="C15" s="43">
        <v>1500</v>
      </c>
    </row>
    <row r="16" spans="1:9" x14ac:dyDescent="0.35">
      <c r="A16" s="26" t="s">
        <v>83</v>
      </c>
      <c r="B16" s="43">
        <v>10898.81</v>
      </c>
      <c r="C16" s="43">
        <v>12054.62</v>
      </c>
    </row>
    <row r="20" spans="1:6" x14ac:dyDescent="0.35">
      <c r="A20" s="25" t="s">
        <v>106</v>
      </c>
      <c r="B20" t="s">
        <v>105</v>
      </c>
    </row>
    <row r="22" spans="1:6" x14ac:dyDescent="0.35">
      <c r="A22" s="25" t="s">
        <v>82</v>
      </c>
      <c r="B22" t="s">
        <v>110</v>
      </c>
      <c r="C22" t="s">
        <v>111</v>
      </c>
    </row>
    <row r="23" spans="1:6" x14ac:dyDescent="0.35">
      <c r="A23" s="26" t="s">
        <v>10</v>
      </c>
      <c r="B23" s="43"/>
      <c r="C23" s="43">
        <v>200</v>
      </c>
    </row>
    <row r="24" spans="1:6" x14ac:dyDescent="0.35">
      <c r="A24" s="26" t="s">
        <v>49</v>
      </c>
      <c r="B24" s="43"/>
      <c r="C24" s="43">
        <v>314</v>
      </c>
    </row>
    <row r="25" spans="1:6" x14ac:dyDescent="0.35">
      <c r="A25" s="26" t="s">
        <v>1</v>
      </c>
      <c r="B25" s="43">
        <v>7428.9700000000012</v>
      </c>
      <c r="C25" s="43"/>
    </row>
    <row r="26" spans="1:6" x14ac:dyDescent="0.35">
      <c r="A26" s="26" t="s">
        <v>7</v>
      </c>
      <c r="B26" s="43"/>
      <c r="C26" s="43">
        <v>40.75</v>
      </c>
    </row>
    <row r="27" spans="1:6" x14ac:dyDescent="0.35">
      <c r="A27" s="26" t="s">
        <v>145</v>
      </c>
      <c r="B27" s="43"/>
      <c r="C27" s="43">
        <v>30</v>
      </c>
    </row>
    <row r="28" spans="1:6" x14ac:dyDescent="0.35">
      <c r="A28" s="26" t="s">
        <v>83</v>
      </c>
      <c r="B28" s="43">
        <v>7428.9700000000012</v>
      </c>
      <c r="C28" s="43">
        <v>584.75</v>
      </c>
    </row>
    <row r="31" spans="1:6" x14ac:dyDescent="0.35">
      <c r="E31" t="s">
        <v>1765</v>
      </c>
      <c r="F31">
        <f>GETPIVOTDATA("Sum of Expenditure",$A$22)-GETPIVOTDATA("Sum of Income",$A$22)</f>
        <v>-6844.2200000000012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2025-09-18T13:00:51Z</dcterms:modified>
</cp:coreProperties>
</file>