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dubi\Dropbox\Labs\PHC435 Lab\Section 4\"/>
    </mc:Choice>
  </mc:AlternateContent>
  <xr:revisionPtr revIDLastSave="0" documentId="13_ncr:1_{71663345-2DB4-418A-99DB-C3B88358195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hermistorCal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C5" i="1" l="1"/>
  <c r="C6" i="1" l="1"/>
  <c r="C12" i="1" s="1"/>
  <c r="D29" i="1" l="1"/>
  <c r="D32" i="1" s="1"/>
  <c r="D31" i="1" l="1"/>
  <c r="D36" i="1" l="1"/>
  <c r="C39" i="1"/>
  <c r="C40" i="1"/>
  <c r="C41" i="1"/>
  <c r="C42" i="1"/>
  <c r="C43" i="1"/>
  <c r="C44" i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2" i="1" l="1"/>
  <c r="C61" i="1"/>
</calcChain>
</file>

<file path=xl/sharedStrings.xml><?xml version="1.0" encoding="utf-8"?>
<sst xmlns="http://schemas.openxmlformats.org/spreadsheetml/2006/main" count="27" uniqueCount="24">
  <si>
    <t>ohm</t>
  </si>
  <si>
    <t>K</t>
  </si>
  <si>
    <t>&lt;-- Calculated B coefficient of thermistor</t>
  </si>
  <si>
    <t>&lt;-- Resistance of thermistor at known Temperature 1</t>
  </si>
  <si>
    <t>R</t>
  </si>
  <si>
    <t>&lt;-- Resistance of thermistor at known Temperature 2</t>
  </si>
  <si>
    <t>T</t>
  </si>
  <si>
    <t>&lt;-- Known Temperature 1, in Kelvin</t>
  </si>
  <si>
    <t>&lt;-- Known Temperature 2, in Kelvin</t>
  </si>
  <si>
    <t>Chen C. "Evaluation of Resistance-Temperature Calibration Equations for NTC thermistors." Measurement (2009);42(7):1103-11.</t>
  </si>
  <si>
    <t>a:</t>
  </si>
  <si>
    <t>B:</t>
  </si>
  <si>
    <t>b:</t>
  </si>
  <si>
    <t>Test Equation:</t>
  </si>
  <si>
    <r>
      <t>T (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C)</t>
    </r>
  </si>
  <si>
    <t>°C</t>
  </si>
  <si>
    <t>or, re-arranged:</t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</si>
  <si>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</t>
    </r>
  </si>
  <si>
    <r>
      <t>R</t>
    </r>
    <r>
      <rPr>
        <vertAlign val="subscript"/>
        <sz val="11"/>
        <color theme="1"/>
        <rFont val="Calibri"/>
        <family val="2"/>
        <scheme val="minor"/>
      </rPr>
      <t>0</t>
    </r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</si>
  <si>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</si>
  <si>
    <r>
      <t>R (</t>
    </r>
    <r>
      <rPr>
        <b/>
        <u/>
        <sz val="11"/>
        <color theme="1"/>
        <rFont val="Symbol"/>
        <family val="1"/>
        <charset val="2"/>
      </rPr>
      <t>W</t>
    </r>
    <r>
      <rPr>
        <b/>
        <u/>
        <sz val="11"/>
        <color theme="1"/>
        <rFont val="Calibri"/>
        <family val="2"/>
      </rPr>
      <t>)</t>
    </r>
  </si>
  <si>
    <r>
      <t>T (</t>
    </r>
    <r>
      <rPr>
        <b/>
        <u/>
        <sz val="11"/>
        <color theme="1"/>
        <rFont val="Symbol"/>
        <family val="1"/>
        <charset val="2"/>
      </rPr>
      <t>°</t>
    </r>
    <r>
      <rPr>
        <b/>
        <u/>
        <sz val="11"/>
        <color theme="1"/>
        <rFont val="Calibri"/>
        <family val="2"/>
      </rPr>
      <t>C)</t>
    </r>
  </si>
  <si>
    <r>
      <t xml:space="preserve">Once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is calculated, for a new resistance (R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):</t>
    </r>
  </si>
  <si>
    <t>Thermistor B Coefficient Calculator (2-Term NTC Thermistor Equation)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</si>
</sst>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11"/>
      <color rgb="FF0070C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Symbol"/>
      <family val="1"/>
      <charset val="2"/>
    </font>
    <font>
      <b/>
      <u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1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0" fontId="5" fillId="2" borderId="0" xfId="0" applyFont="1" applyFill="1"/>
    <xf numFmtId="0" fontId="8" fillId="2" borderId="0" xfId="0" applyFont="1" applyFill="1"/>
    <xf numFmtId="0" fontId="4" fillId="2" borderId="0" xfId="0" applyFont="1" applyFill="1"/>
    <xf numFmtId="164" fontId="8" fillId="2" borderId="0" xfId="0" applyNumberFormat="1" applyFont="1" applyFill="1"/>
    <xf numFmtId="0" fontId="10" fillId="2" borderId="0" xfId="0" applyFont="1" applyFill="1" applyAlignment="1">
      <alignment horizontal="right"/>
    </xf>
    <xf numFmtId="0" fontId="13" fillId="2" borderId="0" xfId="0" applyFont="1" applyFill="1"/>
    <xf numFmtId="0" fontId="1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Two-Term NTC Thermisor Equation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5314960629922"/>
          <c:y val="0.17171296296296296"/>
          <c:w val="0.81572462817147862"/>
          <c:h val="0.7044907407407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ThermistorCalc!$C$38</c:f>
              <c:strCache>
                <c:ptCount val="1"/>
                <c:pt idx="0">
                  <c:v>T (°C)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ThermistorCalc!$B$39:$B$62</c:f>
              <c:numCache>
                <c:formatCode>General</c:formatCode>
                <c:ptCount val="24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  <c:pt idx="10">
                  <c:v>21000</c:v>
                </c:pt>
                <c:pt idx="11">
                  <c:v>23000</c:v>
                </c:pt>
                <c:pt idx="12">
                  <c:v>25000</c:v>
                </c:pt>
                <c:pt idx="13">
                  <c:v>27000</c:v>
                </c:pt>
                <c:pt idx="14">
                  <c:v>29000</c:v>
                </c:pt>
                <c:pt idx="15">
                  <c:v>31000</c:v>
                </c:pt>
                <c:pt idx="16">
                  <c:v>33000</c:v>
                </c:pt>
                <c:pt idx="17">
                  <c:v>35000</c:v>
                </c:pt>
                <c:pt idx="18">
                  <c:v>37000</c:v>
                </c:pt>
                <c:pt idx="19">
                  <c:v>39000</c:v>
                </c:pt>
                <c:pt idx="20">
                  <c:v>41000</c:v>
                </c:pt>
                <c:pt idx="21">
                  <c:v>43000</c:v>
                </c:pt>
                <c:pt idx="22">
                  <c:v>45000</c:v>
                </c:pt>
                <c:pt idx="23">
                  <c:v>47000</c:v>
                </c:pt>
              </c:numCache>
            </c:numRef>
          </c:xVal>
          <c:yVal>
            <c:numRef>
              <c:f>ThermistorCalc!$C$39:$C$62</c:f>
              <c:numCache>
                <c:formatCode>0.0</c:formatCode>
                <c:ptCount val="24"/>
                <c:pt idx="0">
                  <c:v>104.28111986732631</c:v>
                </c:pt>
                <c:pt idx="1">
                  <c:v>59.972327596554862</c:v>
                </c:pt>
                <c:pt idx="2">
                  <c:v>42.729749064308237</c:v>
                </c:pt>
                <c:pt idx="3">
                  <c:v>32.315285764135467</c:v>
                </c:pt>
                <c:pt idx="4">
                  <c:v>24.973866247707178</c:v>
                </c:pt>
                <c:pt idx="5">
                  <c:v>19.360464568918815</c:v>
                </c:pt>
                <c:pt idx="6">
                  <c:v>14.846176790860625</c:v>
                </c:pt>
                <c:pt idx="7">
                  <c:v>11.088530666942347</c:v>
                </c:pt>
                <c:pt idx="8">
                  <c:v>7.8813882163333346</c:v>
                </c:pt>
                <c:pt idx="9">
                  <c:v>5.0915073880950672</c:v>
                </c:pt>
                <c:pt idx="10">
                  <c:v>2.6280338295305228</c:v>
                </c:pt>
                <c:pt idx="11">
                  <c:v>0.42638034992677376</c:v>
                </c:pt>
                <c:pt idx="12">
                  <c:v>-1.5609276187902879</c:v>
                </c:pt>
                <c:pt idx="13">
                  <c:v>-3.369756072375651</c:v>
                </c:pt>
                <c:pt idx="14">
                  <c:v>-5.0278288837795913</c:v>
                </c:pt>
                <c:pt idx="15">
                  <c:v>-6.55699672062633</c:v>
                </c:pt>
                <c:pt idx="16">
                  <c:v>-7.9747712193973825</c:v>
                </c:pt>
                <c:pt idx="17">
                  <c:v>-9.2953916225321791</c:v>
                </c:pt>
                <c:pt idx="18">
                  <c:v>-10.530584446252533</c:v>
                </c:pt>
                <c:pt idx="19">
                  <c:v>-11.690116045436412</c:v>
                </c:pt>
                <c:pt idx="20">
                  <c:v>-12.782202078854311</c:v>
                </c:pt>
                <c:pt idx="21">
                  <c:v>-13.813815989885882</c:v>
                </c:pt>
                <c:pt idx="22">
                  <c:v>-14.790924870574031</c:v>
                </c:pt>
                <c:pt idx="23">
                  <c:v>-15.718672220077053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9-4EEC-BB94-330B18FF0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96431"/>
        <c:axId val="1427651135"/>
      </c:scatterChart>
      <c:valAx>
        <c:axId val="135049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</a:t>
                </a:r>
                <a:r>
                  <a:rPr lang="en-US">
                    <a:sym typeface="Symbol" panose="05050102010706020507" pitchFamily="18" charset="2"/>
                  </a:rPr>
                  <a:t>)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51135"/>
        <c:crosses val="autoZero"/>
        <c:crossBetween val="midCat"/>
      </c:valAx>
      <c:valAx>
        <c:axId val="14276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9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6</xdr:row>
      <xdr:rowOff>133350</xdr:rowOff>
    </xdr:from>
    <xdr:to>
      <xdr:col>3</xdr:col>
      <xdr:colOff>28575</xdr:colOff>
      <xdr:row>10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5053ED-2F1C-4BAB-9714-A0DFA82D7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362075"/>
          <a:ext cx="86677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335280</xdr:colOff>
      <xdr:row>12</xdr:row>
      <xdr:rowOff>53340</xdr:rowOff>
    </xdr:from>
    <xdr:to>
      <xdr:col>9</xdr:col>
      <xdr:colOff>381000</xdr:colOff>
      <xdr:row>14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0424F9-7799-4B76-8D69-0D066823E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5620" y="2369820"/>
          <a:ext cx="248412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259080</xdr:colOff>
      <xdr:row>16</xdr:row>
      <xdr:rowOff>144780</xdr:rowOff>
    </xdr:from>
    <xdr:to>
      <xdr:col>5</xdr:col>
      <xdr:colOff>304800</xdr:colOff>
      <xdr:row>19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544972-376B-4AB9-9319-F34096B96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" y="2750820"/>
          <a:ext cx="248412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236220</xdr:colOff>
      <xdr:row>21</xdr:row>
      <xdr:rowOff>0</xdr:rowOff>
    </xdr:from>
    <xdr:to>
      <xdr:col>4</xdr:col>
      <xdr:colOff>502920</xdr:colOff>
      <xdr:row>22</xdr:row>
      <xdr:rowOff>160020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BE6624-3CF3-49C7-A381-BDE60E2FD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" y="3520440"/>
          <a:ext cx="2095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76200</xdr:colOff>
      <xdr:row>27</xdr:row>
      <xdr:rowOff>83820</xdr:rowOff>
    </xdr:from>
    <xdr:to>
      <xdr:col>2</xdr:col>
      <xdr:colOff>205740</xdr:colOff>
      <xdr:row>29</xdr:row>
      <xdr:rowOff>121920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EC45B7E-EBC0-4AD4-8FA1-407E50CA5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4884420"/>
          <a:ext cx="7391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198120</xdr:colOff>
      <xdr:row>23</xdr:row>
      <xdr:rowOff>53340</xdr:rowOff>
    </xdr:from>
    <xdr:to>
      <xdr:col>7</xdr:col>
      <xdr:colOff>114300</xdr:colOff>
      <xdr:row>26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675376-117A-4882-BED0-A1818AFAF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3939540"/>
          <a:ext cx="357378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441960</xdr:colOff>
      <xdr:row>36</xdr:row>
      <xdr:rowOff>175260</xdr:rowOff>
    </xdr:from>
    <xdr:to>
      <xdr:col>11</xdr:col>
      <xdr:colOff>137160</xdr:colOff>
      <xdr:row>51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E64D1C-C64B-4CD7-BC7E-532233AF7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62"/>
  <sheetViews>
    <sheetView tabSelected="1" workbookViewId="0">
      <selection activeCell="C3" sqref="C3"/>
    </sheetView>
  </sheetViews>
  <sheetFormatPr defaultColWidth="8.88671875" defaultRowHeight="14.4" x14ac:dyDescent="0.3"/>
  <cols>
    <col min="1" max="1" width="4.109375" style="1" customWidth="1"/>
    <col min="2" max="16384" width="8.88671875" style="1"/>
  </cols>
  <sheetData>
    <row r="1" spans="2:5" ht="18" x14ac:dyDescent="0.35">
      <c r="B1" s="4" t="s">
        <v>23</v>
      </c>
    </row>
    <row r="3" spans="2:5" ht="15.6" x14ac:dyDescent="0.35">
      <c r="B3" s="1" t="s">
        <v>18</v>
      </c>
      <c r="C3" s="2">
        <v>10000</v>
      </c>
      <c r="D3" s="1" t="s">
        <v>0</v>
      </c>
      <c r="E3" s="1" t="s">
        <v>3</v>
      </c>
    </row>
    <row r="4" spans="2:5" x14ac:dyDescent="0.3">
      <c r="B4" s="1" t="s">
        <v>4</v>
      </c>
      <c r="C4" s="2">
        <v>6000</v>
      </c>
      <c r="D4" s="1" t="s">
        <v>0</v>
      </c>
      <c r="E4" s="1" t="s">
        <v>5</v>
      </c>
    </row>
    <row r="5" spans="2:5" ht="15.6" x14ac:dyDescent="0.35">
      <c r="B5" s="1" t="s">
        <v>19</v>
      </c>
      <c r="C5" s="2">
        <f>22+273.15</f>
        <v>295.14999999999998</v>
      </c>
      <c r="D5" s="1" t="s">
        <v>1</v>
      </c>
      <c r="E5" s="1" t="s">
        <v>7</v>
      </c>
    </row>
    <row r="6" spans="2:5" x14ac:dyDescent="0.3">
      <c r="B6" s="1" t="s">
        <v>6</v>
      </c>
      <c r="C6" s="2">
        <f>37+273.15</f>
        <v>310.14999999999998</v>
      </c>
      <c r="D6" s="1" t="s">
        <v>1</v>
      </c>
      <c r="E6" s="1" t="s">
        <v>8</v>
      </c>
    </row>
    <row r="7" spans="2:5" x14ac:dyDescent="0.3">
      <c r="C7" s="5"/>
    </row>
    <row r="8" spans="2:5" x14ac:dyDescent="0.3">
      <c r="C8" s="5"/>
    </row>
    <row r="9" spans="2:5" x14ac:dyDescent="0.3">
      <c r="C9" s="5"/>
    </row>
    <row r="10" spans="2:5" x14ac:dyDescent="0.3">
      <c r="C10" s="5"/>
    </row>
    <row r="12" spans="2:5" ht="18" x14ac:dyDescent="0.35">
      <c r="B12" s="11" t="s">
        <v>11</v>
      </c>
      <c r="C12" s="12">
        <f>LN(C4/C3)/((1/C6)-(1/C5))</f>
        <v>3117.4248141555418</v>
      </c>
      <c r="E12" s="1" t="s">
        <v>2</v>
      </c>
    </row>
    <row r="13" spans="2:5" x14ac:dyDescent="0.3">
      <c r="C13" s="3"/>
    </row>
    <row r="14" spans="2:5" ht="15.6" x14ac:dyDescent="0.35">
      <c r="B14" s="1" t="s">
        <v>22</v>
      </c>
      <c r="C14" s="3"/>
    </row>
    <row r="15" spans="2:5" x14ac:dyDescent="0.3">
      <c r="C15" s="3"/>
    </row>
    <row r="16" spans="2:5" x14ac:dyDescent="0.3">
      <c r="B16" s="6" t="s">
        <v>9</v>
      </c>
      <c r="E16"/>
    </row>
    <row r="18" spans="2:4" x14ac:dyDescent="0.3">
      <c r="B18"/>
    </row>
    <row r="21" spans="2:4" x14ac:dyDescent="0.3">
      <c r="B21" s="1" t="s">
        <v>16</v>
      </c>
    </row>
    <row r="22" spans="2:4" x14ac:dyDescent="0.3">
      <c r="B22"/>
    </row>
    <row r="25" spans="2:4" x14ac:dyDescent="0.3">
      <c r="B25"/>
      <c r="C25"/>
    </row>
    <row r="29" spans="2:4" x14ac:dyDescent="0.3">
      <c r="D29" s="7">
        <f>(C12/C5)-LN(C3)</f>
        <v>1.3518307754252792</v>
      </c>
    </row>
    <row r="30" spans="2:4" x14ac:dyDescent="0.3">
      <c r="B30"/>
    </row>
    <row r="31" spans="2:4" x14ac:dyDescent="0.3">
      <c r="B31" s="1" t="s">
        <v>10</v>
      </c>
      <c r="D31" s="3">
        <f>C12/D29</f>
        <v>2306.0762270150385</v>
      </c>
    </row>
    <row r="32" spans="2:4" x14ac:dyDescent="0.3">
      <c r="B32" s="1" t="s">
        <v>12</v>
      </c>
      <c r="D32" s="3">
        <f>1/D29</f>
        <v>0.73973756048378536</v>
      </c>
    </row>
    <row r="34" spans="2:5" x14ac:dyDescent="0.3">
      <c r="B34" s="8" t="s">
        <v>13</v>
      </c>
    </row>
    <row r="35" spans="2:5" ht="15.6" x14ac:dyDescent="0.35">
      <c r="B35" s="1" t="s">
        <v>17</v>
      </c>
      <c r="D35" s="2">
        <v>10000</v>
      </c>
      <c r="E35" s="1" t="s">
        <v>0</v>
      </c>
    </row>
    <row r="36" spans="2:5" x14ac:dyDescent="0.3">
      <c r="B36" s="1" t="s">
        <v>14</v>
      </c>
      <c r="D36" s="7">
        <f>(D31/(1+D32*LN(D35)))-273.15</f>
        <v>22</v>
      </c>
      <c r="E36" s="1" t="s">
        <v>15</v>
      </c>
    </row>
    <row r="38" spans="2:5" x14ac:dyDescent="0.3">
      <c r="B38" s="10" t="s">
        <v>20</v>
      </c>
      <c r="C38" s="10" t="s">
        <v>21</v>
      </c>
    </row>
    <row r="39" spans="2:5" x14ac:dyDescent="0.3">
      <c r="B39" s="7">
        <v>1000</v>
      </c>
      <c r="C39" s="9">
        <f>($D$31/(1+$D$32*LN(B39)))-273.15</f>
        <v>104.28111986732631</v>
      </c>
    </row>
    <row r="40" spans="2:5" x14ac:dyDescent="0.3">
      <c r="B40" s="7">
        <f>B39+2000</f>
        <v>3000</v>
      </c>
      <c r="C40" s="9">
        <f t="shared" ref="C40:C62" si="0">($D$31/(1+$D$32*LN(B40)))-273.15</f>
        <v>59.972327596554862</v>
      </c>
    </row>
    <row r="41" spans="2:5" x14ac:dyDescent="0.3">
      <c r="B41" s="7">
        <f t="shared" ref="B41:B62" si="1">B40+2000</f>
        <v>5000</v>
      </c>
      <c r="C41" s="9">
        <f t="shared" si="0"/>
        <v>42.729749064308237</v>
      </c>
    </row>
    <row r="42" spans="2:5" x14ac:dyDescent="0.3">
      <c r="B42" s="7">
        <f t="shared" si="1"/>
        <v>7000</v>
      </c>
      <c r="C42" s="9">
        <f t="shared" si="0"/>
        <v>32.315285764135467</v>
      </c>
    </row>
    <row r="43" spans="2:5" x14ac:dyDescent="0.3">
      <c r="B43" s="7">
        <f t="shared" si="1"/>
        <v>9000</v>
      </c>
      <c r="C43" s="9">
        <f t="shared" si="0"/>
        <v>24.973866247707178</v>
      </c>
    </row>
    <row r="44" spans="2:5" x14ac:dyDescent="0.3">
      <c r="B44" s="7">
        <f t="shared" si="1"/>
        <v>11000</v>
      </c>
      <c r="C44" s="9">
        <f t="shared" si="0"/>
        <v>19.360464568918815</v>
      </c>
    </row>
    <row r="45" spans="2:5" x14ac:dyDescent="0.3">
      <c r="B45" s="7">
        <f t="shared" si="1"/>
        <v>13000</v>
      </c>
      <c r="C45" s="9">
        <f t="shared" si="0"/>
        <v>14.846176790860625</v>
      </c>
    </row>
    <row r="46" spans="2:5" x14ac:dyDescent="0.3">
      <c r="B46" s="7">
        <f t="shared" si="1"/>
        <v>15000</v>
      </c>
      <c r="C46" s="9">
        <f t="shared" si="0"/>
        <v>11.088530666942347</v>
      </c>
    </row>
    <row r="47" spans="2:5" x14ac:dyDescent="0.3">
      <c r="B47" s="7">
        <f t="shared" si="1"/>
        <v>17000</v>
      </c>
      <c r="C47" s="9">
        <f t="shared" si="0"/>
        <v>7.8813882163333346</v>
      </c>
    </row>
    <row r="48" spans="2:5" x14ac:dyDescent="0.3">
      <c r="B48" s="7">
        <f t="shared" si="1"/>
        <v>19000</v>
      </c>
      <c r="C48" s="9">
        <f t="shared" si="0"/>
        <v>5.0915073880950672</v>
      </c>
    </row>
    <row r="49" spans="2:3" x14ac:dyDescent="0.3">
      <c r="B49" s="7">
        <f t="shared" si="1"/>
        <v>21000</v>
      </c>
      <c r="C49" s="9">
        <f t="shared" si="0"/>
        <v>2.6280338295305228</v>
      </c>
    </row>
    <row r="50" spans="2:3" x14ac:dyDescent="0.3">
      <c r="B50" s="7">
        <f t="shared" si="1"/>
        <v>23000</v>
      </c>
      <c r="C50" s="9">
        <f t="shared" si="0"/>
        <v>0.42638034992677376</v>
      </c>
    </row>
    <row r="51" spans="2:3" x14ac:dyDescent="0.3">
      <c r="B51" s="7">
        <f t="shared" si="1"/>
        <v>25000</v>
      </c>
      <c r="C51" s="9">
        <f t="shared" si="0"/>
        <v>-1.5609276187902879</v>
      </c>
    </row>
    <row r="52" spans="2:3" x14ac:dyDescent="0.3">
      <c r="B52" s="7">
        <f t="shared" si="1"/>
        <v>27000</v>
      </c>
      <c r="C52" s="9">
        <f t="shared" si="0"/>
        <v>-3.369756072375651</v>
      </c>
    </row>
    <row r="53" spans="2:3" x14ac:dyDescent="0.3">
      <c r="B53" s="7">
        <f t="shared" si="1"/>
        <v>29000</v>
      </c>
      <c r="C53" s="9">
        <f t="shared" si="0"/>
        <v>-5.0278288837795913</v>
      </c>
    </row>
    <row r="54" spans="2:3" x14ac:dyDescent="0.3">
      <c r="B54" s="7">
        <f t="shared" si="1"/>
        <v>31000</v>
      </c>
      <c r="C54" s="9">
        <f t="shared" si="0"/>
        <v>-6.55699672062633</v>
      </c>
    </row>
    <row r="55" spans="2:3" x14ac:dyDescent="0.3">
      <c r="B55" s="7">
        <f t="shared" si="1"/>
        <v>33000</v>
      </c>
      <c r="C55" s="9">
        <f t="shared" si="0"/>
        <v>-7.9747712193973825</v>
      </c>
    </row>
    <row r="56" spans="2:3" x14ac:dyDescent="0.3">
      <c r="B56" s="7">
        <f t="shared" si="1"/>
        <v>35000</v>
      </c>
      <c r="C56" s="9">
        <f t="shared" si="0"/>
        <v>-9.2953916225321791</v>
      </c>
    </row>
    <row r="57" spans="2:3" x14ac:dyDescent="0.3">
      <c r="B57" s="7">
        <f t="shared" si="1"/>
        <v>37000</v>
      </c>
      <c r="C57" s="9">
        <f t="shared" si="0"/>
        <v>-10.530584446252533</v>
      </c>
    </row>
    <row r="58" spans="2:3" x14ac:dyDescent="0.3">
      <c r="B58" s="7">
        <f t="shared" si="1"/>
        <v>39000</v>
      </c>
      <c r="C58" s="9">
        <f t="shared" si="0"/>
        <v>-11.690116045436412</v>
      </c>
    </row>
    <row r="59" spans="2:3" x14ac:dyDescent="0.3">
      <c r="B59" s="7">
        <f t="shared" si="1"/>
        <v>41000</v>
      </c>
      <c r="C59" s="9">
        <f t="shared" si="0"/>
        <v>-12.782202078854311</v>
      </c>
    </row>
    <row r="60" spans="2:3" x14ac:dyDescent="0.3">
      <c r="B60" s="7">
        <f t="shared" si="1"/>
        <v>43000</v>
      </c>
      <c r="C60" s="9">
        <f t="shared" si="0"/>
        <v>-13.813815989885882</v>
      </c>
    </row>
    <row r="61" spans="2:3" x14ac:dyDescent="0.3">
      <c r="B61" s="7">
        <f t="shared" si="1"/>
        <v>45000</v>
      </c>
      <c r="C61" s="9">
        <f t="shared" si="0"/>
        <v>-14.790924870574031</v>
      </c>
    </row>
    <row r="62" spans="2:3" x14ac:dyDescent="0.3">
      <c r="B62" s="7">
        <f t="shared" si="1"/>
        <v>47000</v>
      </c>
      <c r="C62" s="9">
        <f t="shared" si="0"/>
        <v>-15.718672220077053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ThermistorCalc</vt:lpstr>
    </vt:vector>
  </TitlesOfParts>
  <Manager>David Dubins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dndubins@yahoo.ca;David Dubins</dc:creator>
  <cp:lastModifiedBy>ddubi</cp:lastModifiedBy>
  <dcterms:created xsi:type="dcterms:W3CDTF">2015-10-14T22:55:59Z</dcterms:created>
  <dcterms:modified xsi:type="dcterms:W3CDTF">2020-05-20T19:35:38Z</dcterms:modified>
</cp:coreProperties>
</file>