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nephew/Desktop/"/>
    </mc:Choice>
  </mc:AlternateContent>
  <xr:revisionPtr revIDLastSave="0" documentId="8_{B7F0CCC7-B42B-954E-B6ED-C535252E105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output" sheetId="1" r:id="rId1"/>
  </sheets>
  <definedNames>
    <definedName name="_xlnm._FilterDatabase" localSheetId="0" hidden="1">output!$A$1:$D$1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51" i="1" l="1"/>
  <c r="T49" i="1"/>
  <c r="T48" i="1"/>
  <c r="T47" i="1"/>
  <c r="T46" i="1"/>
  <c r="T45" i="1"/>
  <c r="T44" i="1"/>
  <c r="T43" i="1"/>
  <c r="T31" i="1" a="1"/>
  <c r="T31" i="1" s="1"/>
  <c r="T30" i="1"/>
  <c r="T29" i="1"/>
  <c r="T28" i="1"/>
  <c r="T27" i="1"/>
  <c r="T23" i="1"/>
  <c r="T22" i="1"/>
  <c r="T21" i="1"/>
  <c r="T20" i="1"/>
  <c r="AH65" i="1"/>
  <c r="AG65" i="1"/>
  <c r="AF65" i="1"/>
  <c r="W42" i="1"/>
  <c r="W44" i="1"/>
  <c r="AB21" i="1"/>
  <c r="AL22" i="1"/>
  <c r="AJ22" i="1"/>
  <c r="AI22" i="1"/>
  <c r="AH22" i="1"/>
  <c r="AG22" i="1"/>
  <c r="AE22" i="1"/>
  <c r="AD22" i="1"/>
  <c r="AC22" i="1"/>
  <c r="AL20" i="1"/>
  <c r="AK20" i="1"/>
  <c r="AJ20" i="1"/>
  <c r="AI20" i="1"/>
  <c r="AH20" i="1"/>
  <c r="AF20" i="1"/>
  <c r="AE20" i="1"/>
  <c r="AD20" i="1"/>
  <c r="AC20" i="1"/>
  <c r="AB20" i="1"/>
  <c r="AA20" i="1"/>
  <c r="Q13" i="1"/>
  <c r="V15" i="1"/>
  <c r="V13" i="1"/>
  <c r="V12" i="1"/>
  <c r="V11" i="1"/>
  <c r="V10" i="1"/>
  <c r="V8" i="1"/>
  <c r="V7" i="1"/>
  <c r="V6" i="1"/>
  <c r="U13" i="1"/>
  <c r="U12" i="1"/>
  <c r="U11" i="1"/>
  <c r="U10" i="1"/>
  <c r="U9" i="1"/>
  <c r="U8" i="1"/>
  <c r="U7" i="1"/>
  <c r="U6" i="1"/>
  <c r="U5" i="1"/>
  <c r="T15" i="1"/>
  <c r="T14" i="1"/>
  <c r="T13" i="1"/>
  <c r="T12" i="1"/>
  <c r="T11" i="1"/>
  <c r="T26" i="1" s="1"/>
  <c r="T9" i="1"/>
  <c r="T25" i="1" s="1"/>
  <c r="T8" i="1"/>
  <c r="T24" i="1" s="1"/>
  <c r="T7" i="1"/>
  <c r="T6" i="1"/>
  <c r="T5" i="1"/>
  <c r="T4" i="1"/>
  <c r="Q12" i="1"/>
  <c r="Q15" i="1"/>
  <c r="Q11" i="1"/>
  <c r="Q8" i="1"/>
  <c r="Q7" i="1"/>
  <c r="Q6" i="1"/>
  <c r="M13" i="1"/>
  <c r="M12" i="1"/>
  <c r="M11" i="1"/>
  <c r="M9" i="1"/>
  <c r="M8" i="1"/>
  <c r="M7" i="1"/>
  <c r="M6" i="1"/>
  <c r="M5" i="1"/>
  <c r="P5" i="1"/>
  <c r="Q5" i="1" s="1"/>
  <c r="P14" i="1"/>
  <c r="V14" i="1" s="1"/>
  <c r="L15" i="1"/>
  <c r="M15" i="1" s="1"/>
  <c r="L14" i="1"/>
  <c r="M14" i="1" s="1"/>
  <c r="T42" i="1" l="1"/>
  <c r="T50" i="1"/>
  <c r="X32" i="1"/>
  <c r="AK21" i="1"/>
  <c r="AL21" i="1"/>
  <c r="AB22" i="1"/>
  <c r="AK22" i="1"/>
  <c r="Q14" i="1"/>
  <c r="V5" i="1"/>
  <c r="U14" i="1"/>
  <c r="U15" i="1"/>
  <c r="X34" i="1" l="1"/>
  <c r="Y34" i="1" s="1"/>
  <c r="X33" i="1"/>
  <c r="Y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<sst xmlns="http://schemas.openxmlformats.org/spreadsheetml/2006/main" count="134" uniqueCount="44">
  <si>
    <t>Month</t>
  </si>
  <si>
    <t>Year</t>
  </si>
  <si>
    <t>Area (m2)</t>
  </si>
  <si>
    <t>ID</t>
  </si>
  <si>
    <t>Total Cars Area (m2)</t>
  </si>
  <si>
    <t>CONTROL (2019)</t>
  </si>
  <si>
    <t>2020 SAMPLE</t>
  </si>
  <si>
    <t>2021 SAMPLE</t>
  </si>
  <si>
    <t>NO DATA CLOUD</t>
  </si>
  <si>
    <t>NO DATA API ERROR</t>
  </si>
  <si>
    <t>% Change</t>
  </si>
  <si>
    <t>NA</t>
  </si>
  <si>
    <t>MONTH</t>
  </si>
  <si>
    <t>Date</t>
  </si>
  <si>
    <t>JAN</t>
  </si>
  <si>
    <t>CONTROL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</si>
  <si>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</si>
  <si>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</si>
  <si>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</si>
  <si>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</si>
  <si>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</si>
  <si>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</si>
  <si>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</si>
  <si>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</si>
  <si>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</si>
  <si>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</si>
  <si>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</si>
  <si>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Control</t>
  </si>
  <si>
    <t>Year Avg.</t>
  </si>
  <si>
    <t>2019 Avg.</t>
  </si>
  <si>
    <t>2020 Avg.</t>
  </si>
  <si>
    <t>2021 Avg.</t>
  </si>
  <si>
    <r>
      <t>Area (m</t>
    </r>
    <r>
      <rPr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)</t>
    </r>
  </si>
  <si>
    <r>
      <t>Area (m2)</t>
    </r>
    <r>
      <rPr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)</t>
    </r>
  </si>
  <si>
    <t>2019 Control Sample</t>
  </si>
  <si>
    <t>2020 Sample</t>
  </si>
  <si>
    <t>2021 Sample</t>
  </si>
  <si>
    <t>TABLE 1
DISNEY MAGIC KINGDOM SIMBA'S PARKING LOT 
CAR AREA OCCUPANCY PER MONTH</t>
  </si>
  <si>
    <r>
      <rPr>
        <u/>
        <sz val="12"/>
        <color theme="1"/>
        <rFont val="Times New Roman"/>
        <family val="1"/>
      </rPr>
      <t>TABLE 1</t>
    </r>
    <r>
      <rPr>
        <sz val="12"/>
        <color theme="1"/>
        <rFont val="Times New Roman"/>
        <family val="1"/>
      </rPr>
      <t xml:space="preserve">
DISNEY MAGIC KINGDOM SIMBA'S PARKING LOT CAR OCCUPANCY
AREA PER MONTH</t>
    </r>
  </si>
  <si>
    <r>
      <rPr>
        <u/>
        <sz val="12"/>
        <color theme="1"/>
        <rFont val="Times New Roman"/>
        <family val="1"/>
      </rPr>
      <t>TABLE 2</t>
    </r>
    <r>
      <rPr>
        <sz val="12"/>
        <color theme="1"/>
        <rFont val="Times New Roman"/>
        <family val="1"/>
      </rPr>
      <t xml:space="preserve">
DISNEY MAGIC KINGDOM SIMBA'S PARKING LOT CAR
OCCUPANCY AREA PERCENTAGE CHANGE COMPARED TO 2019 
PER MONTH</t>
    </r>
  </si>
  <si>
    <t>Reported</t>
  </si>
  <si>
    <t>2020 % Change</t>
  </si>
  <si>
    <t>Sample</t>
  </si>
  <si>
    <t>Area (1000 sqm)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</si>
</sst>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0.000000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/>
      <name val="Times New Roman"/>
      <family val="1"/>
    </font>
    <font>
      <sz val="12"/>
      <color theme="0"/>
      <name val="Times New Roman"/>
      <family val="1"/>
    </font>
    <font>
      <u/>
      <sz val="12"/>
      <color theme="1"/>
      <name val="Times New Roman"/>
      <family val="1"/>
    </font>
    <font>
      <sz val="14"/>
      <color rgb="FF000000"/>
      <name val="Courier New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theme="0"/>
      </bottom>
      <diagonal/>
    </border>
    <border>
      <left style="medium">
        <color theme="1"/>
      </left>
      <right/>
      <top style="thin">
        <color theme="0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thin">
        <color theme="1"/>
      </top>
      <bottom style="medium">
        <color theme="0"/>
      </bottom>
      <diagonal/>
    </border>
    <border>
      <left style="thin">
        <color theme="1"/>
      </left>
      <right/>
      <top style="thin">
        <color theme="1"/>
      </top>
      <bottom style="medium">
        <color theme="0"/>
      </bottom>
      <diagonal/>
    </border>
    <border>
      <left/>
      <right style="thin">
        <color theme="1"/>
      </right>
      <top style="thin">
        <color theme="1"/>
      </top>
      <bottom style="medium">
        <color theme="0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thin">
        <color theme="0"/>
      </left>
      <right/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/>
      <top/>
      <bottom style="thin">
        <color theme="1"/>
      </bottom>
      <diagonal/>
    </border>
    <border>
      <left/>
      <right style="thin">
        <color theme="0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9" fontId="0" fillId="0" borderId="0" xfId="1" applyFont="1"/>
    <xf numFmtId="17" fontId="0" fillId="0" borderId="0" xfId="0" applyNumberFormat="1"/>
    <xf numFmtId="16" fontId="0" fillId="0" borderId="0" xfId="0" applyNumberFormat="1"/>
    <xf numFmtId="9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8" fillId="0" borderId="0" xfId="0" applyFont="1"/>
    <xf numFmtId="0" fontId="0" fillId="0" borderId="0" xfId="0" applyAlignment="1">
      <alignment horizontal="left"/>
    </xf>
    <xf numFmtId="0" fontId="0" fillId="0" borderId="12" xfId="0" applyBorder="1"/>
    <xf numFmtId="164" fontId="18" fillId="0" borderId="13" xfId="0" applyNumberFormat="1" applyFont="1" applyBorder="1" applyAlignment="1">
      <alignment horizontal="left"/>
    </xf>
    <xf numFmtId="2" fontId="18" fillId="0" borderId="14" xfId="0" applyNumberFormat="1" applyFont="1" applyBorder="1" applyAlignment="1">
      <alignment horizontal="right"/>
    </xf>
    <xf numFmtId="16" fontId="18" fillId="0" borderId="15" xfId="0" applyNumberFormat="1" applyFont="1" applyBorder="1" applyAlignment="1">
      <alignment horizontal="left"/>
    </xf>
    <xf numFmtId="2" fontId="18" fillId="0" borderId="16" xfId="0" applyNumberFormat="1" applyFont="1" applyBorder="1" applyAlignment="1">
      <alignment horizontal="right"/>
    </xf>
    <xf numFmtId="17" fontId="18" fillId="0" borderId="15" xfId="0" applyNumberFormat="1" applyFont="1" applyBorder="1" applyAlignment="1">
      <alignment horizontal="left"/>
    </xf>
    <xf numFmtId="17" fontId="18" fillId="0" borderId="17" xfId="0" applyNumberFormat="1" applyFont="1" applyBorder="1" applyAlignment="1">
      <alignment horizontal="left"/>
    </xf>
    <xf numFmtId="2" fontId="18" fillId="0" borderId="18" xfId="0" applyNumberFormat="1" applyFont="1" applyBorder="1" applyAlignment="1">
      <alignment horizontal="right"/>
    </xf>
    <xf numFmtId="17" fontId="18" fillId="0" borderId="13" xfId="0" applyNumberFormat="1" applyFont="1" applyBorder="1" applyAlignment="1">
      <alignment horizontal="left"/>
    </xf>
    <xf numFmtId="16" fontId="18" fillId="0" borderId="13" xfId="0" applyNumberFormat="1" applyFont="1" applyBorder="1" applyAlignment="1">
      <alignment horizontal="left"/>
    </xf>
    <xf numFmtId="0" fontId="13" fillId="35" borderId="30" xfId="0" applyFont="1" applyFill="1" applyBorder="1"/>
    <xf numFmtId="0" fontId="20" fillId="0" borderId="0" xfId="0" applyFont="1" applyBorder="1" applyAlignment="1">
      <alignment horizontal="left"/>
    </xf>
    <xf numFmtId="0" fontId="20" fillId="0" borderId="16" xfId="0" applyFont="1" applyBorder="1" applyAlignment="1">
      <alignment horizontal="right"/>
    </xf>
    <xf numFmtId="0" fontId="19" fillId="33" borderId="10" xfId="0" applyFont="1" applyFill="1" applyBorder="1" applyAlignment="1">
      <alignment horizontal="left"/>
    </xf>
    <xf numFmtId="0" fontId="19" fillId="33" borderId="22" xfId="0" applyFont="1" applyFill="1" applyBorder="1" applyAlignment="1">
      <alignment horizontal="right"/>
    </xf>
    <xf numFmtId="164" fontId="18" fillId="34" borderId="19" xfId="0" applyNumberFormat="1" applyFont="1" applyFill="1" applyBorder="1" applyAlignment="1">
      <alignment horizontal="left"/>
    </xf>
    <xf numFmtId="2" fontId="18" fillId="34" borderId="20" xfId="0" applyNumberFormat="1" applyFont="1" applyFill="1" applyBorder="1" applyAlignment="1">
      <alignment horizontal="right"/>
    </xf>
    <xf numFmtId="16" fontId="18" fillId="0" borderId="21" xfId="0" applyNumberFormat="1" applyFont="1" applyBorder="1" applyAlignment="1">
      <alignment horizontal="left"/>
    </xf>
    <xf numFmtId="2" fontId="18" fillId="0" borderId="22" xfId="0" applyNumberFormat="1" applyFont="1" applyBorder="1" applyAlignment="1">
      <alignment horizontal="right"/>
    </xf>
    <xf numFmtId="17" fontId="18" fillId="34" borderId="21" xfId="0" applyNumberFormat="1" applyFont="1" applyFill="1" applyBorder="1" applyAlignment="1">
      <alignment horizontal="left"/>
    </xf>
    <xf numFmtId="2" fontId="18" fillId="34" borderId="22" xfId="0" applyNumberFormat="1" applyFont="1" applyFill="1" applyBorder="1" applyAlignment="1">
      <alignment horizontal="right"/>
    </xf>
    <xf numFmtId="17" fontId="18" fillId="0" borderId="21" xfId="0" applyNumberFormat="1" applyFont="1" applyBorder="1" applyAlignment="1">
      <alignment horizontal="left"/>
    </xf>
    <xf numFmtId="17" fontId="18" fillId="0" borderId="23" xfId="0" applyNumberFormat="1" applyFont="1" applyBorder="1" applyAlignment="1">
      <alignment horizontal="left"/>
    </xf>
    <xf numFmtId="2" fontId="18" fillId="0" borderId="24" xfId="0" applyNumberFormat="1" applyFont="1" applyBorder="1" applyAlignment="1">
      <alignment horizontal="right"/>
    </xf>
    <xf numFmtId="16" fontId="18" fillId="34" borderId="19" xfId="0" applyNumberFormat="1" applyFont="1" applyFill="1" applyBorder="1" applyAlignment="1">
      <alignment horizontal="left"/>
    </xf>
    <xf numFmtId="0" fontId="19" fillId="33" borderId="38" xfId="0" applyFont="1" applyFill="1" applyBorder="1" applyAlignment="1">
      <alignment horizontal="right"/>
    </xf>
    <xf numFmtId="0" fontId="19" fillId="33" borderId="38" xfId="0" applyFont="1" applyFill="1" applyBorder="1" applyAlignment="1">
      <alignment horizontal="left"/>
    </xf>
    <xf numFmtId="17" fontId="18" fillId="34" borderId="39" xfId="0" applyNumberFormat="1" applyFont="1" applyFill="1" applyBorder="1" applyAlignment="1">
      <alignment horizontal="left"/>
    </xf>
    <xf numFmtId="2" fontId="18" fillId="34" borderId="40" xfId="0" applyNumberFormat="1" applyFont="1" applyFill="1" applyBorder="1" applyAlignment="1">
      <alignment horizontal="right"/>
    </xf>
    <xf numFmtId="0" fontId="19" fillId="33" borderId="41" xfId="0" applyFont="1" applyFill="1" applyBorder="1" applyAlignment="1">
      <alignment horizontal="left"/>
    </xf>
    <xf numFmtId="0" fontId="19" fillId="33" borderId="42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18" fillId="34" borderId="11" xfId="0" applyNumberFormat="1" applyFont="1" applyFill="1" applyBorder="1" applyAlignment="1">
      <alignment horizontal="right"/>
    </xf>
    <xf numFmtId="2" fontId="18" fillId="36" borderId="11" xfId="0" applyNumberFormat="1" applyFont="1" applyFill="1" applyBorder="1" applyAlignment="1">
      <alignment horizontal="right"/>
    </xf>
    <xf numFmtId="2" fontId="18" fillId="34" borderId="47" xfId="0" applyNumberFormat="1" applyFont="1" applyFill="1" applyBorder="1" applyAlignment="1">
      <alignment horizontal="right"/>
    </xf>
    <xf numFmtId="2" fontId="18" fillId="36" borderId="48" xfId="0" applyNumberFormat="1" applyFont="1" applyFill="1" applyBorder="1" applyAlignment="1">
      <alignment horizontal="right"/>
    </xf>
    <xf numFmtId="2" fontId="18" fillId="34" borderId="48" xfId="0" applyNumberFormat="1" applyFont="1" applyFill="1" applyBorder="1" applyAlignment="1">
      <alignment horizontal="right"/>
    </xf>
    <xf numFmtId="2" fontId="18" fillId="34" borderId="49" xfId="0" applyNumberFormat="1" applyFont="1" applyFill="1" applyBorder="1" applyAlignment="1">
      <alignment horizontal="right"/>
    </xf>
    <xf numFmtId="0" fontId="21" fillId="35" borderId="50" xfId="0" applyFont="1" applyFill="1" applyBorder="1" applyAlignment="1">
      <alignment horizontal="center"/>
    </xf>
    <xf numFmtId="0" fontId="21" fillId="35" borderId="54" xfId="0" applyFont="1" applyFill="1" applyBorder="1" applyAlignment="1">
      <alignment horizontal="center"/>
    </xf>
    <xf numFmtId="0" fontId="18" fillId="37" borderId="55" xfId="0" applyFont="1" applyFill="1" applyBorder="1" applyAlignment="1">
      <alignment horizontal="center" vertical="center"/>
    </xf>
    <xf numFmtId="2" fontId="18" fillId="34" borderId="56" xfId="0" applyNumberFormat="1" applyFont="1" applyFill="1" applyBorder="1" applyAlignment="1">
      <alignment horizontal="right"/>
    </xf>
    <xf numFmtId="0" fontId="18" fillId="36" borderId="10" xfId="0" applyFont="1" applyFill="1" applyBorder="1" applyAlignment="1">
      <alignment horizontal="center" vertical="center" wrapText="1"/>
    </xf>
    <xf numFmtId="0" fontId="18" fillId="37" borderId="10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  <xf numFmtId="0" fontId="18" fillId="37" borderId="46" xfId="0" applyFont="1" applyFill="1" applyBorder="1" applyAlignment="1">
      <alignment horizontal="center" vertical="center"/>
    </xf>
    <xf numFmtId="2" fontId="18" fillId="34" borderId="57" xfId="0" applyNumberFormat="1" applyFont="1" applyFill="1" applyBorder="1" applyAlignment="1">
      <alignment horizontal="right"/>
    </xf>
    <xf numFmtId="0" fontId="19" fillId="33" borderId="59" xfId="0" applyFont="1" applyFill="1" applyBorder="1" applyAlignment="1">
      <alignment horizontal="center" vertical="center"/>
    </xf>
    <xf numFmtId="0" fontId="19" fillId="33" borderId="60" xfId="0" applyFont="1" applyFill="1" applyBorder="1" applyAlignment="1">
      <alignment horizontal="center" vertical="center"/>
    </xf>
    <xf numFmtId="0" fontId="18" fillId="36" borderId="51" xfId="0" applyFont="1" applyFill="1" applyBorder="1" applyAlignment="1">
      <alignment horizontal="center" vertical="center"/>
    </xf>
    <xf numFmtId="9" fontId="0" fillId="0" borderId="11" xfId="1" applyFont="1" applyBorder="1"/>
    <xf numFmtId="9" fontId="0" fillId="37" borderId="11" xfId="1" applyFont="1" applyFill="1" applyBorder="1"/>
    <xf numFmtId="9" fontId="0" fillId="0" borderId="48" xfId="1" applyFont="1" applyBorder="1"/>
    <xf numFmtId="9" fontId="0" fillId="37" borderId="48" xfId="1" applyFont="1" applyFill="1" applyBorder="1"/>
    <xf numFmtId="0" fontId="18" fillId="0" borderId="0" xfId="0" applyFont="1" applyBorder="1" applyAlignment="1">
      <alignment wrapText="1"/>
    </xf>
    <xf numFmtId="0" fontId="21" fillId="35" borderId="62" xfId="0" applyFont="1" applyFill="1" applyBorder="1" applyAlignment="1">
      <alignment horizontal="center"/>
    </xf>
    <xf numFmtId="0" fontId="21" fillId="35" borderId="63" xfId="0" applyFont="1" applyFill="1" applyBorder="1" applyAlignment="1">
      <alignment horizontal="center"/>
    </xf>
    <xf numFmtId="9" fontId="0" fillId="0" borderId="64" xfId="1" applyFont="1" applyBorder="1"/>
    <xf numFmtId="9" fontId="0" fillId="0" borderId="52" xfId="1" applyFont="1" applyBorder="1"/>
    <xf numFmtId="0" fontId="18" fillId="37" borderId="29" xfId="0" applyFont="1" applyFill="1" applyBorder="1" applyAlignment="1">
      <alignment horizontal="center" vertical="center"/>
    </xf>
    <xf numFmtId="9" fontId="0" fillId="37" borderId="47" xfId="1" applyFont="1" applyFill="1" applyBorder="1"/>
    <xf numFmtId="9" fontId="0" fillId="37" borderId="65" xfId="0" applyNumberFormat="1" applyFill="1" applyBorder="1"/>
    <xf numFmtId="0" fontId="0" fillId="0" borderId="11" xfId="0" applyBorder="1" applyAlignment="1">
      <alignment horizontal="right"/>
    </xf>
    <xf numFmtId="0" fontId="0" fillId="37" borderId="11" xfId="0" applyFill="1" applyBorder="1" applyAlignment="1">
      <alignment horizontal="right"/>
    </xf>
    <xf numFmtId="2" fontId="18" fillId="36" borderId="64" xfId="0" applyNumberFormat="1" applyFont="1" applyFill="1" applyBorder="1" applyAlignment="1">
      <alignment horizontal="right"/>
    </xf>
    <xf numFmtId="2" fontId="18" fillId="36" borderId="52" xfId="0" applyNumberFormat="1" applyFont="1" applyFill="1" applyBorder="1" applyAlignment="1">
      <alignment horizontal="right"/>
    </xf>
    <xf numFmtId="2" fontId="0" fillId="37" borderId="65" xfId="0" applyNumberFormat="1" applyFill="1" applyBorder="1"/>
    <xf numFmtId="2" fontId="0" fillId="37" borderId="47" xfId="0" applyNumberFormat="1" applyFill="1" applyBorder="1"/>
    <xf numFmtId="0" fontId="19" fillId="33" borderId="66" xfId="0" applyFont="1" applyFill="1" applyBorder="1" applyAlignment="1">
      <alignment horizontal="center" vertical="center"/>
    </xf>
    <xf numFmtId="0" fontId="23" fillId="0" borderId="0" xfId="0" applyFont="1"/>
    <xf numFmtId="0" fontId="17" fillId="35" borderId="37" xfId="0" applyFont="1" applyFill="1" applyBorder="1" applyAlignment="1">
      <alignment horizontal="center"/>
    </xf>
    <xf numFmtId="0" fontId="13" fillId="35" borderId="31" xfId="0" applyFont="1" applyFill="1" applyBorder="1" applyAlignment="1">
      <alignment horizontal="center" vertical="center" wrapText="1"/>
    </xf>
    <xf numFmtId="0" fontId="13" fillId="35" borderId="32" xfId="0" applyFont="1" applyFill="1" applyBorder="1" applyAlignment="1">
      <alignment horizontal="center" vertical="center" wrapText="1"/>
    </xf>
    <xf numFmtId="0" fontId="13" fillId="35" borderId="33" xfId="0" applyFont="1" applyFill="1" applyBorder="1" applyAlignment="1">
      <alignment horizontal="center" vertical="center" wrapText="1"/>
    </xf>
    <xf numFmtId="0" fontId="18" fillId="0" borderId="51" xfId="0" applyFont="1" applyBorder="1" applyAlignment="1">
      <alignment horizontal="center" wrapText="1"/>
    </xf>
    <xf numFmtId="0" fontId="18" fillId="0" borderId="45" xfId="0" applyFont="1" applyBorder="1" applyAlignment="1">
      <alignment horizontal="center" wrapText="1"/>
    </xf>
    <xf numFmtId="0" fontId="18" fillId="0" borderId="52" xfId="0" applyFont="1" applyBorder="1" applyAlignment="1">
      <alignment horizontal="center" wrapText="1"/>
    </xf>
    <xf numFmtId="0" fontId="21" fillId="35" borderId="53" xfId="0" applyFont="1" applyFill="1" applyBorder="1" applyAlignment="1">
      <alignment horizontal="center" vertical="center"/>
    </xf>
    <xf numFmtId="0" fontId="21" fillId="35" borderId="67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wrapText="1"/>
    </xf>
    <xf numFmtId="0" fontId="18" fillId="0" borderId="38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13" fillId="35" borderId="25" xfId="0" applyFont="1" applyFill="1" applyBorder="1" applyAlignment="1">
      <alignment horizontal="center" vertical="center" textRotation="90"/>
    </xf>
    <xf numFmtId="0" fontId="13" fillId="35" borderId="26" xfId="0" applyFont="1" applyFill="1" applyBorder="1" applyAlignment="1">
      <alignment horizontal="center" vertical="center" textRotation="90"/>
    </xf>
    <xf numFmtId="0" fontId="13" fillId="35" borderId="27" xfId="0" applyFont="1" applyFill="1" applyBorder="1" applyAlignment="1">
      <alignment horizontal="center" vertical="center" textRotation="90"/>
    </xf>
    <xf numFmtId="0" fontId="13" fillId="35" borderId="28" xfId="0" applyFont="1" applyFill="1" applyBorder="1" applyAlignment="1">
      <alignment horizontal="center" vertical="center" textRotation="90"/>
    </xf>
    <xf numFmtId="0" fontId="13" fillId="35" borderId="35" xfId="0" applyFont="1" applyFill="1" applyBorder="1" applyAlignment="1">
      <alignment horizontal="center" vertical="center" wrapText="1"/>
    </xf>
    <xf numFmtId="0" fontId="13" fillId="35" borderId="34" xfId="0" applyFont="1" applyFill="1" applyBorder="1" applyAlignment="1">
      <alignment horizontal="center" vertical="center" wrapText="1"/>
    </xf>
    <xf numFmtId="0" fontId="13" fillId="35" borderId="36" xfId="0" applyFont="1" applyFill="1" applyBorder="1" applyAlignment="1">
      <alignment horizontal="center" vertical="center" wrapText="1"/>
    </xf>
    <xf numFmtId="0" fontId="17" fillId="35" borderId="43" xfId="0" applyFont="1" applyFill="1" applyBorder="1" applyAlignment="1">
      <alignment horizontal="center"/>
    </xf>
    <xf numFmtId="0" fontId="17" fillId="35" borderId="44" xfId="0" applyFont="1" applyFill="1" applyBorder="1" applyAlignment="1">
      <alignment horizontal="center"/>
    </xf>
    <xf numFmtId="0" fontId="21" fillId="35" borderId="61" xfId="0" applyFont="1" applyFill="1" applyBorder="1" applyAlignment="1">
      <alignment horizontal="center" vertical="center"/>
    </xf>
    <xf numFmtId="0" fontId="21" fillId="35" borderId="58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4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2" formatCode="mmm\-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righ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output!$T$3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output!$S$4:$S$15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output!$T$4:$T$15</c:f>
              <c:numCache>
                <c:formatCode>General</c:formatCode>
                <c:ptCount val="12"/>
                <c:pt idx="0">
                  <c:v>69446.936479804906</c:v>
                </c:pt>
                <c:pt idx="1">
                  <c:v>68019.092840741199</c:v>
                </c:pt>
                <c:pt idx="2">
                  <c:v>70745.119114762405</c:v>
                </c:pt>
                <c:pt idx="3">
                  <c:v>69966.205340038694</c:v>
                </c:pt>
                <c:pt idx="4">
                  <c:v>72432.609466045993</c:v>
                </c:pt>
                <c:pt idx="5">
                  <c:v>73860.551753005202</c:v>
                </c:pt>
                <c:pt idx="7">
                  <c:v>71653.680933467505</c:v>
                </c:pt>
                <c:pt idx="8">
                  <c:v>14148.949594180782</c:v>
                </c:pt>
                <c:pt idx="9">
                  <c:v>69317.145994215301</c:v>
                </c:pt>
                <c:pt idx="10">
                  <c:v>67240.285456645695</c:v>
                </c:pt>
                <c:pt idx="11">
                  <c:v>71134.539593077818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7D-C04A-B93C-4FA121AE0A9F}"/>
            </c:ext>
          </c:extLst>
        </c:ser>
        <c:ser>
          <c:idx val="1"/>
          <c:order val="1"/>
          <c:tx>
            <c:strRef>
              <c:f>output!$U$3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output!$S$4:$S$15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output!$U$4:$U$15</c:f>
              <c:numCache>
                <c:formatCode>General</c:formatCode>
                <c:ptCount val="12"/>
                <c:pt idx="1">
                  <c:v>69187.348740610294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8177.9134935835064</c:v>
                </c:pt>
                <c:pt idx="11">
                  <c:v>11942.342182509532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7D-C04A-B93C-4FA121AE0A9F}"/>
            </c:ext>
          </c:extLst>
        </c:ser>
        <c:ser>
          <c:idx val="2"/>
          <c:order val="2"/>
          <c:tx>
            <c:strRef>
              <c:f>output!$V$3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output!$S$4:$S$15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output!$V$4:$V$15</c:f>
              <c:numCache>
                <c:formatCode>General</c:formatCode>
                <c:ptCount val="12"/>
                <c:pt idx="1">
                  <c:v>5451.9789547662895</c:v>
                </c:pt>
                <c:pt idx="2">
                  <c:v>11942.4107086189</c:v>
                </c:pt>
                <c:pt idx="3">
                  <c:v>21548.260015449301</c:v>
                </c:pt>
                <c:pt idx="4">
                  <c:v>8827.0212151139094</c:v>
                </c:pt>
                <c:pt idx="6">
                  <c:v>22456.9286310752</c:v>
                </c:pt>
                <c:pt idx="7">
                  <c:v>20250.1940551634</c:v>
                </c:pt>
                <c:pt idx="8">
                  <c:v>45432.880150230201</c:v>
                </c:pt>
                <c:pt idx="9">
                  <c:v>69317.1560761781</c:v>
                </c:pt>
                <c:pt idx="10">
                  <c:v>8177.9380539892145</c:v>
                </c:pt>
                <c:pt idx="11">
                  <c:v>63995.127302781999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7D-C04A-B93C-4FA121AE0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5878783"/>
        <c:axId val="145872383"/>
      </c:lineChart>
      <c:catAx>
        <c:axId val="55587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72383"/>
        <c:crosses val="autoZero"/>
        <c:auto val="1"/>
        <c:lblAlgn val="ctr"/>
        <c:lblOffset val="100"/>
        <c:noMultiLvlLbl val="0"/>
      </c:catAx>
      <c:valAx>
        <c:axId val="14587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7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/>
              <a:t>Vehicle Occupancy Area From 2019 to 2021 on Magic Kingdom's Simba Parking Lot</a:t>
            </a:r>
          </a:p>
        </c:rich>
      </c:tx>
      <c:layout>
        <c:manualLayout>
          <c:xMode val="edge"/>
          <c:yMode val="edge"/>
          <c:x val="0.13980081752596965"/>
          <c:y val="1.10979952811628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output!$T$19</c:f>
              <c:strCache>
                <c:ptCount val="1"/>
                <c:pt idx="0">
                  <c:v>Area (1000 sqm)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4610140195890149E-2"/>
                  <c:y val="-2.18917827579244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07B-0F46-B1C7-E1C4E87D2F2E}"/>
                </c:ext>
              </c:extLst>
            </c:dLbl>
            <c:dLbl>
              <c:idx val="1"/>
              <c:layout>
                <c:manualLayout>
                  <c:x val="-3.4634146341463418E-2"/>
                  <c:y val="1.83150183150182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07B-0F46-B1C7-E1C4E87D2F2E}"/>
                </c:ext>
              </c:extLst>
            </c:dLbl>
            <c:dLbl>
              <c:idx val="2"/>
              <c:layout>
                <c:manualLayout>
                  <c:x val="-3.4634146341463418E-2"/>
                  <c:y val="-1.83150183150183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07B-0F46-B1C7-E1C4E87D2F2E}"/>
                </c:ext>
              </c:extLst>
            </c:dLbl>
            <c:dLbl>
              <c:idx val="3"/>
              <c:layout>
                <c:manualLayout>
                  <c:x val="-3.4634146341463418E-2"/>
                  <c:y val="1.83150183150182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07B-0F46-B1C7-E1C4E87D2F2E}"/>
                </c:ext>
              </c:extLst>
            </c:dLbl>
            <c:dLbl>
              <c:idx val="4"/>
              <c:layout>
                <c:manualLayout>
                  <c:x val="-3.4634146341463418E-2"/>
                  <c:y val="-1.83150183150183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07B-0F46-B1C7-E1C4E87D2F2E}"/>
                </c:ext>
              </c:extLst>
            </c:dLbl>
            <c:dLbl>
              <c:idx val="5"/>
              <c:layout>
                <c:manualLayout>
                  <c:x val="-3.2195121951219513E-2"/>
                  <c:y val="-2.19780219780220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07B-0F46-B1C7-E1C4E87D2F2E}"/>
                </c:ext>
              </c:extLst>
            </c:dLbl>
            <c:dLbl>
              <c:idx val="6"/>
              <c:layout>
                <c:manualLayout>
                  <c:x val="-3.2191567092168617E-2"/>
                  <c:y val="-2.208086348346775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5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71.65 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5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907B-0F46-B1C7-E1C4E87D2F2E}"/>
                </c:ext>
              </c:extLst>
            </c:dLbl>
            <c:dLbl>
              <c:idx val="7"/>
              <c:layout>
                <c:manualLayout>
                  <c:x val="-3.2195121951219513E-2"/>
                  <c:y val="-1.83150183150183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07B-0F46-B1C7-E1C4E87D2F2E}"/>
                </c:ext>
              </c:extLst>
            </c:dLbl>
            <c:dLbl>
              <c:idx val="8"/>
              <c:layout>
                <c:manualLayout>
                  <c:x val="-4.1943707003739741E-2"/>
                  <c:y val="-1.8428248205132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07B-0F46-B1C7-E1C4E87D2F2E}"/>
                </c:ext>
              </c:extLst>
            </c:dLbl>
            <c:dLbl>
              <c:idx val="9"/>
              <c:layout>
                <c:manualLayout>
                  <c:x val="-3.4634162734094087E-2"/>
                  <c:y val="2.21666369164219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07B-0F46-B1C7-E1C4E87D2F2E}"/>
                </c:ext>
              </c:extLst>
            </c:dLbl>
            <c:dLbl>
              <c:idx val="10"/>
              <c:layout>
                <c:manualLayout>
                  <c:x val="-3.4634162734094087E-2"/>
                  <c:y val="-1.84864930025106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07B-0F46-B1C7-E1C4E87D2F2E}"/>
                </c:ext>
              </c:extLst>
            </c:dLbl>
            <c:dLbl>
              <c:idx val="11"/>
              <c:layout>
                <c:manualLayout>
                  <c:x val="-3.4634146341463418E-2"/>
                  <c:y val="-1.831501831501838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07B-0F46-B1C7-E1C4E87D2F2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907B-0F46-B1C7-E1C4E87D2F2E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07B-0F46-B1C7-E1C4E87D2F2E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907B-0F46-B1C7-E1C4E87D2F2E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07B-0F46-B1C7-E1C4E87D2F2E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07B-0F46-B1C7-E1C4E87D2F2E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907B-0F46-B1C7-E1C4E87D2F2E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907B-0F46-B1C7-E1C4E87D2F2E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07B-0F46-B1C7-E1C4E87D2F2E}"/>
                </c:ext>
              </c:extLst>
            </c:dLbl>
            <c:dLbl>
              <c:idx val="20"/>
              <c:layout>
                <c:manualLayout>
                  <c:x val="-4.8610533693705806E-2"/>
                  <c:y val="-1.472057565564516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8.18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6-907B-0F46-B1C7-E1C4E87D2F2E}"/>
                </c:ext>
              </c:extLst>
            </c:dLbl>
            <c:dLbl>
              <c:idx val="21"/>
              <c:layout>
                <c:manualLayout>
                  <c:x val="-3.4630322174908669E-2"/>
                  <c:y val="-2.208086348346775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11.94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7-907B-0F46-B1C7-E1C4E87D2F2E}"/>
                </c:ext>
              </c:extLst>
            </c:dLbl>
            <c:dLbl>
              <c:idx val="22"/>
              <c:layout>
                <c:manualLayout>
                  <c:x val="-3.3974738721958005E-2"/>
                  <c:y val="1.83868103642125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907B-0F46-B1C7-E1C4E87D2F2E}"/>
                </c:ext>
              </c:extLst>
            </c:dLbl>
            <c:dLbl>
              <c:idx val="23"/>
              <c:layout>
                <c:manualLayout>
                  <c:x val="-5.1698727334700025E-2"/>
                  <c:y val="-2.21002784159269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907B-0F46-B1C7-E1C4E87D2F2E}"/>
                </c:ext>
              </c:extLst>
            </c:dLbl>
            <c:dLbl>
              <c:idx val="24"/>
              <c:layout>
                <c:manualLayout>
                  <c:x val="-3.4630322174908669E-2"/>
                  <c:y val="-1.840071956955645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21.55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A-907B-0F46-B1C7-E1C4E87D2F2E}"/>
                </c:ext>
              </c:extLst>
            </c:dLbl>
            <c:dLbl>
              <c:idx val="25"/>
              <c:layout>
                <c:manualLayout>
                  <c:x val="-3.153559958329924E-2"/>
                  <c:y val="1.83868103642125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907B-0F46-B1C7-E1C4E87D2F2E}"/>
                </c:ext>
              </c:extLst>
            </c:dLbl>
            <c:dLbl>
              <c:idx val="26"/>
              <c:layout>
                <c:manualLayout>
                  <c:x val="-5.4135861542455387E-2"/>
                  <c:y val="-1.4731674724622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907B-0F46-B1C7-E1C4E87D2F2E}"/>
                </c:ext>
              </c:extLst>
            </c:dLbl>
            <c:dLbl>
              <c:idx val="27"/>
              <c:layout>
                <c:manualLayout>
                  <c:x val="-3.4627441755519607E-2"/>
                  <c:y val="2.20669542781236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907B-0F46-B1C7-E1C4E87D2F2E}"/>
                </c:ext>
              </c:extLst>
            </c:dLbl>
            <c:dLbl>
              <c:idx val="28"/>
              <c:layout>
                <c:manualLayout>
                  <c:x val="-6.0799892464342808E-2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907B-0F46-B1C7-E1C4E87D2F2E}"/>
                </c:ext>
              </c:extLst>
            </c:dLbl>
            <c:dLbl>
              <c:idx val="29"/>
              <c:layout>
                <c:manualLayout>
                  <c:x val="-3.4630322174908669E-2"/>
                  <c:y val="-2.208086348346775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69.32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F-907B-0F46-B1C7-E1C4E87D2F2E}"/>
                </c:ext>
              </c:extLst>
            </c:dLbl>
            <c:dLbl>
              <c:idx val="30"/>
              <c:layout>
                <c:manualLayout>
                  <c:x val="-3.2188686672779555E-2"/>
                  <c:y val="1.83868103642125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907B-0F46-B1C7-E1C4E87D2F2E}"/>
                </c:ext>
              </c:extLst>
            </c:dLbl>
            <c:dLbl>
              <c:idx val="31"/>
              <c:layout>
                <c:manualLayout>
                  <c:x val="-1.9994911259079321E-2"/>
                  <c:y val="-2.20669542781238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907B-0F46-B1C7-E1C4E87D2F2E}"/>
                </c:ext>
              </c:extLst>
            </c:dLbl>
            <c:dLbl>
              <c:idx val="32"/>
              <c:layout>
                <c:manualLayout>
                  <c:x val="-6.1451518507652243E-2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907B-0F46-B1C7-E1C4E87D2F2E}"/>
                </c:ext>
              </c:extLst>
            </c:dLbl>
            <c:dLbl>
              <c:idx val="33"/>
              <c:layout>
                <c:manualLayout>
                  <c:x val="-3.7065995290329813E-2"/>
                  <c:y val="-1.84145934057775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907B-0F46-B1C7-E1C4E87D2F2E}"/>
                </c:ext>
              </c:extLst>
            </c:dLbl>
            <c:dLbl>
              <c:idx val="34"/>
              <c:layout>
                <c:manualLayout>
                  <c:x val="-3.1536625903800457E-2"/>
                  <c:y val="1.84145934057775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907B-0F46-B1C7-E1C4E87D2F2E}"/>
                </c:ext>
              </c:extLst>
            </c:dLbl>
            <c:dLbl>
              <c:idx val="35"/>
              <c:layout>
                <c:manualLayout>
                  <c:x val="-1.7927583828596268E-2"/>
                  <c:y val="-1.84145934057776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907B-0F46-B1C7-E1C4E87D2F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output!$S$20:$S$51</c:f>
              <c:numCache>
                <c:formatCode>d\-mmm</c:formatCode>
                <c:ptCount val="32"/>
                <c:pt idx="0" formatCode="[$-409]mmm\-yy;@">
                  <c:v>43466</c:v>
                </c:pt>
                <c:pt idx="1">
                  <c:v>43497</c:v>
                </c:pt>
                <c:pt idx="2" formatCode="mmm\-yy">
                  <c:v>43525</c:v>
                </c:pt>
                <c:pt idx="3" formatCode="mmm\-yy">
                  <c:v>43556</c:v>
                </c:pt>
                <c:pt idx="4" formatCode="mmm\-yy">
                  <c:v>43586</c:v>
                </c:pt>
                <c:pt idx="5" formatCode="mmm\-yy">
                  <c:v>43617</c:v>
                </c:pt>
                <c:pt idx="6" formatCode="mmm\-yy">
                  <c:v>43678</c:v>
                </c:pt>
                <c:pt idx="7" formatCode="mmm\-yy">
                  <c:v>43709</c:v>
                </c:pt>
                <c:pt idx="8" formatCode="mmm\-yy">
                  <c:v>43739</c:v>
                </c:pt>
                <c:pt idx="9" formatCode="mmm\-yy">
                  <c:v>43770</c:v>
                </c:pt>
                <c:pt idx="10" formatCode="mmm\-yy">
                  <c:v>43800</c:v>
                </c:pt>
                <c:pt idx="11" formatCode="mmm\-yy">
                  <c:v>43862</c:v>
                </c:pt>
                <c:pt idx="12" formatCode="mmm\-yy">
                  <c:v>43891</c:v>
                </c:pt>
                <c:pt idx="13" formatCode="mmm\-yy">
                  <c:v>43922</c:v>
                </c:pt>
                <c:pt idx="14" formatCode="mmm\-yy">
                  <c:v>43952</c:v>
                </c:pt>
                <c:pt idx="15" formatCode="mmm\-yy">
                  <c:v>43983</c:v>
                </c:pt>
                <c:pt idx="16" formatCode="mmm\-yy">
                  <c:v>44013</c:v>
                </c:pt>
                <c:pt idx="17" formatCode="mmm\-yy">
                  <c:v>44044</c:v>
                </c:pt>
                <c:pt idx="18" formatCode="mmm\-yy">
                  <c:v>44075</c:v>
                </c:pt>
                <c:pt idx="19" formatCode="mmm\-yy">
                  <c:v>44105</c:v>
                </c:pt>
                <c:pt idx="20" formatCode="mmm\-yy">
                  <c:v>44136</c:v>
                </c:pt>
                <c:pt idx="21" formatCode="mmm\-yy">
                  <c:v>44166</c:v>
                </c:pt>
                <c:pt idx="22" formatCode="mmm\-yy">
                  <c:v>44228</c:v>
                </c:pt>
                <c:pt idx="23" formatCode="mmm\-yy">
                  <c:v>44256</c:v>
                </c:pt>
                <c:pt idx="24" formatCode="mmm\-yy">
                  <c:v>44287</c:v>
                </c:pt>
                <c:pt idx="25" formatCode="mmm\-yy">
                  <c:v>44317</c:v>
                </c:pt>
                <c:pt idx="26" formatCode="mmm\-yy">
                  <c:v>44378</c:v>
                </c:pt>
                <c:pt idx="27" formatCode="mmm\-yy">
                  <c:v>44409</c:v>
                </c:pt>
                <c:pt idx="28" formatCode="mmm\-yy">
                  <c:v>44440</c:v>
                </c:pt>
                <c:pt idx="29" formatCode="mmm\-yy">
                  <c:v>44470</c:v>
                </c:pt>
                <c:pt idx="30" formatCode="mmm\-yy">
                  <c:v>44501</c:v>
                </c:pt>
                <c:pt idx="31" formatCode="mmm\-yy">
                  <c:v>44531</c:v>
                </c:pt>
              </c:numCache>
            </c:numRef>
          </c:cat>
          <c:val>
            <c:numRef>
              <c:f>output!$T$20:$T$51</c:f>
              <c:numCache>
                <c:formatCode>0.00</c:formatCode>
                <c:ptCount val="32"/>
                <c:pt idx="0">
                  <c:v>69.446936479804904</c:v>
                </c:pt>
                <c:pt idx="1">
                  <c:v>68.019092840741195</c:v>
                </c:pt>
                <c:pt idx="2">
                  <c:v>70.745119114762403</c:v>
                </c:pt>
                <c:pt idx="3">
                  <c:v>69.966205340038698</c:v>
                </c:pt>
                <c:pt idx="4">
                  <c:v>72.432609466045989</c:v>
                </c:pt>
                <c:pt idx="5">
                  <c:v>73.860551753005197</c:v>
                </c:pt>
                <c:pt idx="6">
                  <c:v>71.653680933467498</c:v>
                </c:pt>
                <c:pt idx="7">
                  <c:v>14.148949594180781</c:v>
                </c:pt>
                <c:pt idx="8">
                  <c:v>69.317145994215295</c:v>
                </c:pt>
                <c:pt idx="9">
                  <c:v>67.240285456645694</c:v>
                </c:pt>
                <c:pt idx="10">
                  <c:v>71.134539593077818</c:v>
                </c:pt>
                <c:pt idx="11">
                  <c:v>69.18734874061029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8.1779134935835067</c:v>
                </c:pt>
                <c:pt idx="21">
                  <c:v>11.942342182509533</c:v>
                </c:pt>
                <c:pt idx="22">
                  <c:v>5.4519789547662896</c:v>
                </c:pt>
                <c:pt idx="23">
                  <c:v>11.942410708618899</c:v>
                </c:pt>
                <c:pt idx="24">
                  <c:v>21.548260015449301</c:v>
                </c:pt>
                <c:pt idx="25">
                  <c:v>8.8270212151139091</c:v>
                </c:pt>
                <c:pt idx="26">
                  <c:v>22.456928631075201</c:v>
                </c:pt>
                <c:pt idx="27">
                  <c:v>20.250194055163401</c:v>
                </c:pt>
                <c:pt idx="28">
                  <c:v>45.432880150230204</c:v>
                </c:pt>
                <c:pt idx="29">
                  <c:v>69.317156076178094</c:v>
                </c:pt>
                <c:pt idx="30">
                  <c:v>8.1779380539892141</c:v>
                </c:pt>
                <c:pt idx="31">
                  <c:v>63.995127302782002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7B-0F46-B1C7-E1C4E87D2F2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71872559"/>
        <c:axId val="1899574751"/>
      </c:lineChart>
      <c:dateAx>
        <c:axId val="1771872559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574751"/>
        <c:crosses val="autoZero"/>
        <c:auto val="1"/>
        <c:lblOffset val="100"/>
        <c:baseTimeUnit val="months"/>
        <c:majorUnit val="1"/>
        <c:majorTimeUnit val="months"/>
      </c:dateAx>
      <c:valAx>
        <c:axId val="189957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872559"/>
        <c:crosses val="autoZero"/>
        <c:crossBetween val="between"/>
      </c:valAx>
      <c:spPr>
        <a:pattFill prst="ltDnDiag">
          <a:fgClr>
            <a:schemeClr val="bg1">
              <a:lumMod val="85000"/>
            </a:schemeClr>
          </a:fgClr>
          <a:bgClr>
            <a:schemeClr val="bg1"/>
          </a:bgClr>
        </a:pattFill>
        <a:ln>
          <a:solidFill>
            <a:schemeClr val="bg1"/>
          </a:solidFill>
          <a:prstDash val="lgDashDot"/>
        </a:ln>
        <a:effectLst/>
      </c:spPr>
    </c:plotArea>
    <c:plotVisOnly val="0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69850</xdr:colOff>
      <xdr:row>19</xdr:row>
      <xdr:rowOff>50800</xdr:rowOff>
    </xdr:from>
    <xdr:to>
      <xdr:col>11</xdr:col>
      <xdr:colOff>488950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0D6ED0-EA33-9509-73AD-682C4CCCAB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279400</xdr:colOff>
      <xdr:row>33</xdr:row>
      <xdr:rowOff>114300</xdr:rowOff>
    </xdr:from>
    <xdr:to>
      <xdr:col>16</xdr:col>
      <xdr:colOff>533400</xdr:colOff>
      <xdr:row>49</xdr:row>
      <xdr:rowOff>266700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737FAD46-70FA-440F-C65F-C60A852F9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0.38088</cdr:x>
      <cdr:y>0.10097</cdr:y>
    </cdr:from>
    <cdr:to>
      <cdr:x>0.38088</cdr:x>
      <cdr:y>0.85036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B1809500-233A-B7D3-72F5-49C991DE54CA}"/>
            </a:ext>
          </a:extLst>
        </cdr:cNvPr>
        <cdr:cNvCxnSpPr/>
      </cdr:nvCxnSpPr>
      <cdr:spPr>
        <a:xfrm xmlns:a="http://schemas.openxmlformats.org/drawingml/2006/main" flipV="1">
          <a:off x="1989666" y="351367"/>
          <a:ext cx="0" cy="2607733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0.67747</cdr:x>
      <cdr:y>0.10097</cdr:y>
    </cdr:from>
    <cdr:to>
      <cdr:x>0.67747</cdr:x>
      <cdr:y>0.85888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39725C27-3623-6A36-E56D-1EA379DF1FE9}"/>
            </a:ext>
          </a:extLst>
        </cdr:cNvPr>
        <cdr:cNvCxnSpPr/>
      </cdr:nvCxnSpPr>
      <cdr:spPr>
        <a:xfrm xmlns:a="http://schemas.openxmlformats.org/drawingml/2006/main" flipV="1">
          <a:off x="3539066" y="351367"/>
          <a:ext cx="0" cy="2637367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0.36791</cdr:x>
      <cdr:y>0.06934</cdr:y>
    </cdr:from>
    <cdr:to>
      <cdr:x>0.54295</cdr:x>
      <cdr:y>0.33212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2744EC33-5D73-8CA8-97FD-6D0AD7172F1C}"/>
            </a:ext>
          </a:extLst>
        </cdr:cNvPr>
        <cdr:cNvSpPr txBox="1"/>
      </cdr:nvSpPr>
      <cdr:spPr>
        <a:xfrm xmlns:a="http://schemas.openxmlformats.org/drawingml/2006/main">
          <a:off x="1921932" y="2413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800">
              <a:solidFill>
                <a:schemeClr val="tx1">
                  <a:lumMod val="50000"/>
                  <a:lumOff val="50000"/>
                </a:schemeClr>
              </a:solidFill>
            </a:rPr>
            <a:t>2020</a:t>
          </a:r>
        </a:p>
      </cdr:txBody>
    </cdr:sp>
  </cdr:relSizeAnchor>
  <cdr:relSizeAnchor xmlns:cdr="http://schemas.openxmlformats.org/drawingml/2006/chartDrawing">
    <cdr:from>
      <cdr:x>0.66451</cdr:x>
      <cdr:y>0.06813</cdr:y>
    </cdr:from>
    <cdr:to>
      <cdr:x>0.83955</cdr:x>
      <cdr:y>0.3309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6C1BCD70-2EFE-AAED-6A5F-C86FAAFC3FD9}"/>
            </a:ext>
          </a:extLst>
        </cdr:cNvPr>
        <cdr:cNvSpPr txBox="1"/>
      </cdr:nvSpPr>
      <cdr:spPr>
        <a:xfrm xmlns:a="http://schemas.openxmlformats.org/drawingml/2006/main">
          <a:off x="3471334" y="237066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>
              <a:solidFill>
                <a:schemeClr val="tx1">
                  <a:lumMod val="50000"/>
                  <a:lumOff val="50000"/>
                </a:schemeClr>
              </a:solidFill>
            </a:rPr>
            <a:t>2021</a:t>
          </a:r>
        </a:p>
      </cdr:txBody>
    </cdr:sp>
  </cdr:relSizeAnchor>
  <cdr:relSizeAnchor xmlns:cdr="http://schemas.openxmlformats.org/drawingml/2006/chartDrawing">
    <cdr:from>
      <cdr:x>0.07131</cdr:x>
      <cdr:y>0.06813</cdr:y>
    </cdr:from>
    <cdr:to>
      <cdr:x>0.24635</cdr:x>
      <cdr:y>0.3309</cdr:y>
    </cdr:to>
    <cdr:sp macro="" textlink="">
      <cdr:nvSpPr>
        <cdr:cNvPr id="12" name="TextBox 1">
          <a:extLst xmlns:a="http://schemas.openxmlformats.org/drawingml/2006/main">
            <a:ext uri="{FF2B5EF4-FFF2-40B4-BE49-F238E27FC236}">
              <a16:creationId xmlns:a16="http://schemas.microsoft.com/office/drawing/2014/main" id="{6C1BCD70-2EFE-AAED-6A5F-C86FAAFC3FD9}"/>
            </a:ext>
          </a:extLst>
        </cdr:cNvPr>
        <cdr:cNvSpPr txBox="1"/>
      </cdr:nvSpPr>
      <cdr:spPr>
        <a:xfrm xmlns:a="http://schemas.openxmlformats.org/drawingml/2006/main">
          <a:off x="372534" y="237067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>
              <a:solidFill>
                <a:schemeClr val="tx1">
                  <a:lumMod val="50000"/>
                  <a:lumOff val="50000"/>
                </a:schemeClr>
              </a:solidFill>
            </a:rPr>
            <a:t>2019</a:t>
          </a:r>
        </a:p>
        <a:p xmlns:a="http://schemas.openxmlformats.org/drawingml/2006/main">
          <a:endParaRPr lang="en-US" sz="800">
            <a:solidFill>
              <a:schemeClr val="tx1">
                <a:lumMod val="50000"/>
                <a:lumOff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</cdr:x>
      <cdr:y>0.03285</cdr:y>
    </cdr:from>
    <cdr:to>
      <cdr:x>0.10722</cdr:x>
      <cdr:y>0.11071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D7B9A9EC-AA86-CA8A-C0A8-80E9F6F416D9}"/>
            </a:ext>
          </a:extLst>
        </cdr:cNvPr>
        <cdr:cNvSpPr txBox="1"/>
      </cdr:nvSpPr>
      <cdr:spPr>
        <a:xfrm xmlns:a="http://schemas.openxmlformats.org/drawingml/2006/main">
          <a:off x="0" y="114784"/>
          <a:ext cx="558697" cy="272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US" sz="500"/>
            <a:t>Area </a:t>
          </a:r>
        </a:p>
        <a:p xmlns:a="http://schemas.openxmlformats.org/drawingml/2006/main">
          <a:pPr algn="l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US" sz="500"/>
            <a:t>(1000 sqm)</a:t>
          </a:r>
        </a:p>
        <a:p xmlns:a="http://schemas.openxmlformats.org/drawingml/2006/main">
          <a:pPr algn="l"/>
          <a:endParaRPr lang="en-US" sz="500"/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A35:AB71" totalsRowShown="0" headerRowDxfId="3" dataDxfId="2">
  <autoFilter ref="AA35:AB71" xr:uid="{00000000-0009-0000-0100-000005000000}"/>
  <tableColumns count="2">
    <tableColumn id="1" xr3:uid="{00000000-0010-0000-0000-000001000000}" name="Date" dataDxfId="1"/>
    <tableColumn id="2" xr3:uid="{00000000-0010-0000-0000-000002000000}" name="Area (m2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9"/>
  <sheetViews>
    <sheetView tabSelected="1" topLeftCell="I35" zoomScale="174" zoomScaleNormal="343" workbookViewId="0">
      <selection activeCell="T26" sqref="T26"/>
    </sheetView>
  </sheetViews>
  <sheetFormatPr baseColWidth="10" defaultRowHeight="16" x14ac:dyDescent="0.2"/>
  <cols>
    <col min="8" max="8" width="6.5" bestFit="1" customWidth="1"/>
    <col min="9" max="9" width="19.83203125" bestFit="1" customWidth="1"/>
    <col min="11" max="11" width="6.5" bestFit="1" customWidth="1"/>
    <col min="12" max="12" width="18.33203125" bestFit="1" customWidth="1"/>
    <col min="13" max="13" width="10.83203125" style="3"/>
    <col min="15" max="15" width="6.5" bestFit="1" customWidth="1"/>
    <col min="16" max="16" width="18.5" bestFit="1" customWidth="1"/>
    <col min="17" max="17" width="10.83203125" style="3"/>
    <col min="20" max="20" width="14.83203125" bestFit="1" customWidth="1"/>
    <col min="22" max="23" width="11.6640625" bestFit="1" customWidth="1"/>
    <col min="25" max="25" width="10.83203125" customWidth="1"/>
    <col min="26" max="26" width="4" customWidth="1"/>
    <col min="27" max="27" width="10.83203125" style="12"/>
  </cols>
  <sheetData>
    <row r="1" spans="1:22" x14ac:dyDescent="0.2">
      <c r="A1" t="s">
        <v>3</v>
      </c>
      <c r="B1" t="s">
        <v>0</v>
      </c>
      <c r="C1" t="s">
        <v>1</v>
      </c>
      <c r="D1" t="s">
        <v>2</v>
      </c>
    </row>
    <row r="2" spans="1:22" x14ac:dyDescent="0.2">
      <c r="A2">
        <v>2</v>
      </c>
      <c r="B2">
        <v>1</v>
      </c>
      <c r="C2">
        <v>2019</v>
      </c>
      <c r="D2">
        <v>69057.514167319299</v>
      </c>
      <c r="H2" s="107" t="s">
        <v>5</v>
      </c>
      <c r="I2" s="107"/>
      <c r="K2" s="107" t="s">
        <v>6</v>
      </c>
      <c r="L2" s="107"/>
      <c r="M2" s="107"/>
      <c r="O2" s="107" t="s">
        <v>7</v>
      </c>
      <c r="P2" s="107"/>
      <c r="Q2" s="107"/>
    </row>
    <row r="3" spans="1:22" x14ac:dyDescent="0.2">
      <c r="A3">
        <v>3</v>
      </c>
      <c r="B3">
        <v>1</v>
      </c>
      <c r="C3">
        <v>2019</v>
      </c>
      <c r="D3">
        <v>129.80859051601101</v>
      </c>
      <c r="H3" t="s">
        <v>0</v>
      </c>
      <c r="I3" s="1" t="s">
        <v>4</v>
      </c>
      <c r="K3" t="s">
        <v>0</v>
      </c>
      <c r="L3" t="s">
        <v>4</v>
      </c>
      <c r="M3" s="3" t="s">
        <v>10</v>
      </c>
      <c r="O3" t="s">
        <v>0</v>
      </c>
      <c r="P3" t="s">
        <v>4</v>
      </c>
      <c r="Q3" s="3" t="s">
        <v>10</v>
      </c>
      <c r="S3" t="s">
        <v>12</v>
      </c>
      <c r="T3">
        <v>2019</v>
      </c>
      <c r="U3">
        <v>2020</v>
      </c>
      <c r="V3">
        <v>2021</v>
      </c>
    </row>
    <row r="4" spans="1:22" x14ac:dyDescent="0.2">
      <c r="A4">
        <v>4</v>
      </c>
      <c r="B4">
        <v>1</v>
      </c>
      <c r="C4">
        <v>2019</v>
      </c>
      <c r="D4">
        <v>129.807282161297</v>
      </c>
      <c r="H4">
        <v>1</v>
      </c>
      <c r="I4" s="1">
        <v>69446.936479804906</v>
      </c>
      <c r="K4">
        <v>1</v>
      </c>
      <c r="L4" s="2" t="s">
        <v>9</v>
      </c>
      <c r="O4">
        <v>1</v>
      </c>
      <c r="P4" s="2" t="s">
        <v>9</v>
      </c>
      <c r="Q4" s="3" t="s">
        <v>11</v>
      </c>
      <c r="S4">
        <v>1</v>
      </c>
      <c r="T4" s="1">
        <f>I4</f>
        <v>69446.936479804906</v>
      </c>
      <c r="U4" s="2"/>
      <c r="V4" s="2"/>
    </row>
    <row r="5" spans="1:22" x14ac:dyDescent="0.2">
      <c r="A5">
        <v>5</v>
      </c>
      <c r="B5">
        <v>1</v>
      </c>
      <c r="C5">
        <v>2019</v>
      </c>
      <c r="D5">
        <v>129.80643980829799</v>
      </c>
      <c r="H5">
        <v>2</v>
      </c>
      <c r="I5" s="1">
        <v>68019.092840741199</v>
      </c>
      <c r="K5">
        <v>2</v>
      </c>
      <c r="L5" s="2">
        <v>69187.348740610294</v>
      </c>
      <c r="M5" s="3">
        <f>(I5-L5)/I5</f>
        <v>-1.7175411359931395E-2</v>
      </c>
      <c r="O5">
        <v>2</v>
      </c>
      <c r="P5" s="2">
        <f>SUM(D38:D40)</f>
        <v>5451.9789547662895</v>
      </c>
      <c r="Q5" s="3">
        <f>(I5-P5)/I5</f>
        <v>0.91984634420909639</v>
      </c>
      <c r="S5">
        <v>2</v>
      </c>
      <c r="T5" s="1">
        <f t="shared" ref="T5:T15" si="0">I5</f>
        <v>68019.092840741199</v>
      </c>
      <c r="U5" s="2">
        <f t="shared" ref="U5:U15" si="1">L5</f>
        <v>69187.348740610294</v>
      </c>
      <c r="V5" s="2">
        <f t="shared" ref="V5:V15" si="2">P5</f>
        <v>5451.9789547662895</v>
      </c>
    </row>
    <row r="6" spans="1:22" x14ac:dyDescent="0.2">
      <c r="A6">
        <v>7</v>
      </c>
      <c r="B6">
        <v>2</v>
      </c>
      <c r="C6">
        <v>2019</v>
      </c>
      <c r="D6">
        <v>68019.092840741199</v>
      </c>
      <c r="H6">
        <v>3</v>
      </c>
      <c r="I6" s="1">
        <v>70745.119114762405</v>
      </c>
      <c r="K6">
        <v>3</v>
      </c>
      <c r="L6" s="2">
        <v>0</v>
      </c>
      <c r="M6" s="3">
        <f t="shared" ref="M6:M9" si="3">(I6-L6)/I6</f>
        <v>1</v>
      </c>
      <c r="O6">
        <v>3</v>
      </c>
      <c r="P6" s="2">
        <v>11942.4107086189</v>
      </c>
      <c r="Q6" s="3">
        <f t="shared" ref="Q6:Q8" si="4">(I6-P6)/I6</f>
        <v>0.83119102974092141</v>
      </c>
      <c r="S6">
        <v>3</v>
      </c>
      <c r="T6" s="1">
        <f t="shared" si="0"/>
        <v>70745.119114762405</v>
      </c>
      <c r="U6" s="2">
        <f t="shared" si="1"/>
        <v>0</v>
      </c>
      <c r="V6" s="2">
        <f t="shared" si="2"/>
        <v>11942.4107086189</v>
      </c>
    </row>
    <row r="7" spans="1:22" x14ac:dyDescent="0.2">
      <c r="A7">
        <v>8</v>
      </c>
      <c r="B7">
        <v>3</v>
      </c>
      <c r="C7">
        <v>2019</v>
      </c>
      <c r="D7">
        <v>70745.119114762405</v>
      </c>
      <c r="H7">
        <v>4</v>
      </c>
      <c r="I7" s="1">
        <v>69966.205340038694</v>
      </c>
      <c r="K7">
        <v>4</v>
      </c>
      <c r="L7" s="2">
        <v>0</v>
      </c>
      <c r="M7" s="3">
        <f t="shared" si="3"/>
        <v>1</v>
      </c>
      <c r="O7">
        <v>4</v>
      </c>
      <c r="P7" s="2">
        <v>21548.260015449301</v>
      </c>
      <c r="Q7" s="3">
        <f t="shared" si="4"/>
        <v>0.6920190267469295</v>
      </c>
      <c r="S7">
        <v>4</v>
      </c>
      <c r="T7" s="1">
        <f t="shared" si="0"/>
        <v>69966.205340038694</v>
      </c>
      <c r="U7" s="2">
        <f t="shared" si="1"/>
        <v>0</v>
      </c>
      <c r="V7" s="2">
        <f t="shared" si="2"/>
        <v>21548.260015449301</v>
      </c>
    </row>
    <row r="8" spans="1:22" x14ac:dyDescent="0.2">
      <c r="A8">
        <v>16</v>
      </c>
      <c r="B8">
        <v>4</v>
      </c>
      <c r="C8">
        <v>2019</v>
      </c>
      <c r="D8">
        <v>69966.205340038694</v>
      </c>
      <c r="H8">
        <v>5</v>
      </c>
      <c r="I8" s="1">
        <v>72432.609466045993</v>
      </c>
      <c r="K8">
        <v>5</v>
      </c>
      <c r="L8" s="2">
        <v>0</v>
      </c>
      <c r="M8" s="3">
        <f t="shared" si="3"/>
        <v>1</v>
      </c>
      <c r="O8">
        <v>5</v>
      </c>
      <c r="P8" s="2">
        <v>8827.0212151139094</v>
      </c>
      <c r="Q8" s="3">
        <f t="shared" si="4"/>
        <v>0.87813470645080471</v>
      </c>
      <c r="S8">
        <v>5</v>
      </c>
      <c r="T8" s="1">
        <f t="shared" si="0"/>
        <v>72432.609466045993</v>
      </c>
      <c r="U8" s="2">
        <f t="shared" si="1"/>
        <v>0</v>
      </c>
      <c r="V8" s="2">
        <f t="shared" si="2"/>
        <v>8827.0212151139094</v>
      </c>
    </row>
    <row r="9" spans="1:22" x14ac:dyDescent="0.2">
      <c r="A9">
        <v>15</v>
      </c>
      <c r="B9">
        <v>5</v>
      </c>
      <c r="C9">
        <v>2019</v>
      </c>
      <c r="D9">
        <v>72432.609466045993</v>
      </c>
      <c r="H9">
        <v>6</v>
      </c>
      <c r="I9" s="1">
        <v>73860.551753005202</v>
      </c>
      <c r="K9">
        <v>6</v>
      </c>
      <c r="L9" s="2">
        <v>0</v>
      </c>
      <c r="M9" s="3">
        <f t="shared" si="3"/>
        <v>1</v>
      </c>
      <c r="O9">
        <v>6</v>
      </c>
      <c r="P9" s="2" t="s">
        <v>8</v>
      </c>
      <c r="S9">
        <v>6</v>
      </c>
      <c r="T9" s="1">
        <f t="shared" si="0"/>
        <v>73860.551753005202</v>
      </c>
      <c r="U9" s="2">
        <f t="shared" si="1"/>
        <v>0</v>
      </c>
      <c r="V9" s="2"/>
    </row>
    <row r="10" spans="1:22" x14ac:dyDescent="0.2">
      <c r="A10">
        <v>6</v>
      </c>
      <c r="B10">
        <v>6</v>
      </c>
      <c r="C10">
        <v>2019</v>
      </c>
      <c r="D10">
        <v>73860.551753005202</v>
      </c>
      <c r="H10">
        <v>7</v>
      </c>
      <c r="I10" s="1" t="s">
        <v>8</v>
      </c>
      <c r="K10">
        <v>7</v>
      </c>
      <c r="L10" s="2">
        <v>0</v>
      </c>
      <c r="O10">
        <v>7</v>
      </c>
      <c r="P10" s="2">
        <v>22456.9286310752</v>
      </c>
      <c r="S10">
        <v>7</v>
      </c>
      <c r="T10" s="1"/>
      <c r="U10" s="2">
        <f t="shared" si="1"/>
        <v>0</v>
      </c>
      <c r="V10" s="2">
        <f t="shared" si="2"/>
        <v>22456.9286310752</v>
      </c>
    </row>
    <row r="11" spans="1:22" x14ac:dyDescent="0.2">
      <c r="A11">
        <v>11</v>
      </c>
      <c r="B11">
        <v>8</v>
      </c>
      <c r="C11">
        <v>2019</v>
      </c>
      <c r="D11">
        <v>71653.680933467505</v>
      </c>
      <c r="H11">
        <v>8</v>
      </c>
      <c r="I11" s="1">
        <v>71653.680933467505</v>
      </c>
      <c r="K11">
        <v>8</v>
      </c>
      <c r="L11" s="2">
        <v>0</v>
      </c>
      <c r="M11" s="3">
        <f>(I11-L11)/I11</f>
        <v>1</v>
      </c>
      <c r="O11">
        <v>8</v>
      </c>
      <c r="P11" s="2">
        <v>20250.1940551634</v>
      </c>
      <c r="Q11" s="3">
        <f t="shared" ref="Q11:Q15" si="5">(I11-P11)/I11</f>
        <v>0.71738794446629628</v>
      </c>
      <c r="S11">
        <v>8</v>
      </c>
      <c r="T11" s="1">
        <f t="shared" si="0"/>
        <v>71653.680933467505</v>
      </c>
      <c r="U11" s="2">
        <f t="shared" si="1"/>
        <v>0</v>
      </c>
      <c r="V11" s="2">
        <f t="shared" si="2"/>
        <v>20250.1940551634</v>
      </c>
    </row>
    <row r="12" spans="1:22" x14ac:dyDescent="0.2">
      <c r="A12">
        <v>12</v>
      </c>
      <c r="B12">
        <v>9</v>
      </c>
      <c r="C12">
        <v>2019</v>
      </c>
      <c r="D12">
        <v>649.04676019308897</v>
      </c>
      <c r="H12">
        <v>9</v>
      </c>
      <c r="I12" s="1">
        <v>14148.949594180782</v>
      </c>
      <c r="K12">
        <v>9</v>
      </c>
      <c r="L12" s="2">
        <v>0</v>
      </c>
      <c r="M12" s="3">
        <f t="shared" ref="M12:M15" si="6">(I12-L12)/I12</f>
        <v>1</v>
      </c>
      <c r="O12">
        <v>9</v>
      </c>
      <c r="P12" s="2">
        <v>45432.880150230201</v>
      </c>
      <c r="Q12" s="3">
        <f>(I12-P12)/I12</f>
        <v>-2.2110426182390217</v>
      </c>
      <c r="S12">
        <v>9</v>
      </c>
      <c r="T12" s="1">
        <f t="shared" si="0"/>
        <v>14148.949594180782</v>
      </c>
      <c r="U12" s="2">
        <f t="shared" si="1"/>
        <v>0</v>
      </c>
      <c r="V12" s="2">
        <f t="shared" si="2"/>
        <v>45432.880150230201</v>
      </c>
    </row>
    <row r="13" spans="1:22" x14ac:dyDescent="0.2">
      <c r="A13">
        <v>13</v>
      </c>
      <c r="B13">
        <v>9</v>
      </c>
      <c r="C13">
        <v>2019</v>
      </c>
      <c r="D13">
        <v>778.85721307149299</v>
      </c>
      <c r="H13">
        <v>10</v>
      </c>
      <c r="I13" s="1">
        <v>69317.145994215301</v>
      </c>
      <c r="K13">
        <v>10</v>
      </c>
      <c r="L13" s="2">
        <v>0</v>
      </c>
      <c r="M13" s="3">
        <f t="shared" si="6"/>
        <v>1</v>
      </c>
      <c r="O13">
        <v>10</v>
      </c>
      <c r="P13" s="2">
        <v>69317.1560761781</v>
      </c>
      <c r="Q13" s="3">
        <f>(I13-P13)/I13</f>
        <v>-1.4544688264521818E-7</v>
      </c>
      <c r="S13">
        <v>10</v>
      </c>
      <c r="T13" s="1">
        <f t="shared" si="0"/>
        <v>69317.145994215301</v>
      </c>
      <c r="U13" s="2">
        <f t="shared" si="1"/>
        <v>0</v>
      </c>
      <c r="V13" s="2">
        <f t="shared" si="2"/>
        <v>69317.1560761781</v>
      </c>
    </row>
    <row r="14" spans="1:22" x14ac:dyDescent="0.2">
      <c r="A14">
        <v>14</v>
      </c>
      <c r="B14">
        <v>9</v>
      </c>
      <c r="C14">
        <v>2019</v>
      </c>
      <c r="D14">
        <v>12721.0456209162</v>
      </c>
      <c r="H14">
        <v>11</v>
      </c>
      <c r="I14" s="1">
        <v>67240.285456645695</v>
      </c>
      <c r="K14">
        <v>11</v>
      </c>
      <c r="L14" s="2">
        <f>SUM(D20:D31)</f>
        <v>8177.9134935835064</v>
      </c>
      <c r="M14" s="3">
        <f t="shared" si="6"/>
        <v>0.87837776954625879</v>
      </c>
      <c r="O14">
        <v>11</v>
      </c>
      <c r="P14" s="2">
        <f>SUM(D48:D67)</f>
        <v>8177.9380539892145</v>
      </c>
      <c r="Q14" s="3">
        <f t="shared" si="5"/>
        <v>0.87837740428300115</v>
      </c>
      <c r="S14">
        <v>11</v>
      </c>
      <c r="T14" s="1">
        <f t="shared" si="0"/>
        <v>67240.285456645695</v>
      </c>
      <c r="U14" s="2">
        <f t="shared" si="1"/>
        <v>8177.9134935835064</v>
      </c>
      <c r="V14" s="2">
        <f t="shared" si="2"/>
        <v>8177.9380539892145</v>
      </c>
    </row>
    <row r="15" spans="1:22" x14ac:dyDescent="0.2">
      <c r="A15">
        <v>9</v>
      </c>
      <c r="B15">
        <v>10</v>
      </c>
      <c r="C15">
        <v>2019</v>
      </c>
      <c r="D15">
        <v>69317.145994215301</v>
      </c>
      <c r="H15">
        <v>12</v>
      </c>
      <c r="I15" s="1">
        <v>71134.539593077818</v>
      </c>
      <c r="K15">
        <v>12</v>
      </c>
      <c r="L15" s="2">
        <f>SUM(D32:D37)</f>
        <v>11942.342182509532</v>
      </c>
      <c r="M15" s="3">
        <f t="shared" si="6"/>
        <v>0.83211612458834761</v>
      </c>
      <c r="O15">
        <v>12</v>
      </c>
      <c r="P15" s="2">
        <v>63995.127302781999</v>
      </c>
      <c r="Q15" s="3">
        <f t="shared" si="5"/>
        <v>0.10036491880226583</v>
      </c>
      <c r="S15">
        <v>12</v>
      </c>
      <c r="T15" s="1">
        <f t="shared" si="0"/>
        <v>71134.539593077818</v>
      </c>
      <c r="U15" s="2">
        <f t="shared" si="1"/>
        <v>11942.342182509532</v>
      </c>
      <c r="V15" s="2">
        <f t="shared" si="2"/>
        <v>63995.127302781999</v>
      </c>
    </row>
    <row r="16" spans="1:22" x14ac:dyDescent="0.2">
      <c r="A16">
        <v>10</v>
      </c>
      <c r="B16">
        <v>11</v>
      </c>
      <c r="C16">
        <v>2019</v>
      </c>
      <c r="D16">
        <v>67240.285456645695</v>
      </c>
    </row>
    <row r="17" spans="1:38" x14ac:dyDescent="0.2">
      <c r="A17">
        <v>0</v>
      </c>
      <c r="B17">
        <v>12</v>
      </c>
      <c r="C17">
        <v>2019</v>
      </c>
      <c r="D17">
        <v>71004.734642816693</v>
      </c>
    </row>
    <row r="18" spans="1:38" x14ac:dyDescent="0.2">
      <c r="A18">
        <v>1</v>
      </c>
      <c r="B18">
        <v>12</v>
      </c>
      <c r="C18">
        <v>2019</v>
      </c>
      <c r="D18">
        <v>129.804950261127</v>
      </c>
    </row>
    <row r="19" spans="1:38" x14ac:dyDescent="0.2">
      <c r="A19">
        <v>35</v>
      </c>
      <c r="B19">
        <v>2</v>
      </c>
      <c r="C19">
        <v>2020</v>
      </c>
      <c r="D19">
        <v>69187.348740610294</v>
      </c>
      <c r="S19" t="s">
        <v>13</v>
      </c>
      <c r="T19" t="s">
        <v>43</v>
      </c>
      <c r="U19" t="s">
        <v>10</v>
      </c>
      <c r="AA19" s="12" t="s">
        <v>14</v>
      </c>
      <c r="AB19" t="s">
        <v>16</v>
      </c>
      <c r="AC19" t="s">
        <v>17</v>
      </c>
      <c r="AD19" t="s">
        <v>18</v>
      </c>
      <c r="AE19" t="s">
        <v>19</v>
      </c>
      <c r="AF19" t="s">
        <v>20</v>
      </c>
      <c r="AG19" t="s">
        <v>21</v>
      </c>
      <c r="AH19" t="s">
        <v>22</v>
      </c>
      <c r="AI19" t="s">
        <v>23</v>
      </c>
      <c r="AJ19" t="s">
        <v>24</v>
      </c>
      <c r="AK19" t="s">
        <v>25</v>
      </c>
      <c r="AL19" t="s">
        <v>26</v>
      </c>
    </row>
    <row r="20" spans="1:38" x14ac:dyDescent="0.2">
      <c r="A20">
        <v>23</v>
      </c>
      <c r="B20">
        <v>11</v>
      </c>
      <c r="C20">
        <v>2020</v>
      </c>
      <c r="D20">
        <v>2076.9304500022299</v>
      </c>
      <c r="S20" s="7">
        <v>43466</v>
      </c>
      <c r="T20" s="8">
        <f t="shared" ref="T20:T25" si="7">T4/1000</f>
        <v>69.446936479804904</v>
      </c>
      <c r="U20" s="3" t="s">
        <v>27</v>
      </c>
      <c r="V20" s="9"/>
      <c r="Z20" t="s">
        <v>15</v>
      </c>
      <c r="AA20" s="12">
        <f>I4</f>
        <v>69446.936479804906</v>
      </c>
      <c r="AB20" s="8">
        <f>I5</f>
        <v>68019.092840741199</v>
      </c>
      <c r="AC20">
        <f>I6</f>
        <v>70745.119114762405</v>
      </c>
      <c r="AD20">
        <f>I7</f>
        <v>69966.205340038694</v>
      </c>
      <c r="AE20">
        <f>I8</f>
        <v>72432.609466045993</v>
      </c>
      <c r="AF20">
        <f>I9</f>
        <v>73860.551753005202</v>
      </c>
      <c r="AH20">
        <f>I11</f>
        <v>71653.680933467505</v>
      </c>
      <c r="AI20">
        <f>I12</f>
        <v>14148.949594180782</v>
      </c>
      <c r="AJ20">
        <f>I13</f>
        <v>69317.145994215301</v>
      </c>
      <c r="AK20">
        <f>I14</f>
        <v>67240.285456645695</v>
      </c>
      <c r="AL20">
        <f>I15</f>
        <v>71134.539593077818</v>
      </c>
    </row>
    <row r="21" spans="1:38" x14ac:dyDescent="0.2">
      <c r="A21">
        <v>24</v>
      </c>
      <c r="B21">
        <v>11</v>
      </c>
      <c r="C21">
        <v>2020</v>
      </c>
      <c r="D21">
        <v>1427.88439233656</v>
      </c>
      <c r="S21" s="5">
        <v>43497</v>
      </c>
      <c r="T21" s="8">
        <f t="shared" si="7"/>
        <v>68.019092840741195</v>
      </c>
      <c r="U21" s="3" t="s">
        <v>27</v>
      </c>
      <c r="V21" s="9"/>
      <c r="Z21">
        <v>2020</v>
      </c>
      <c r="AB21">
        <f>L5</f>
        <v>69187.348740610294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f>L14</f>
        <v>8177.9134935835064</v>
      </c>
      <c r="AL21">
        <f>L15</f>
        <v>11942.342182509532</v>
      </c>
    </row>
    <row r="22" spans="1:38" x14ac:dyDescent="0.2">
      <c r="A22">
        <v>25</v>
      </c>
      <c r="B22">
        <v>11</v>
      </c>
      <c r="C22">
        <v>2020</v>
      </c>
      <c r="D22">
        <v>1168.2817698215299</v>
      </c>
      <c r="S22" s="4">
        <v>43525</v>
      </c>
      <c r="T22" s="8">
        <f t="shared" si="7"/>
        <v>70.745119114762403</v>
      </c>
      <c r="U22" s="3" t="s">
        <v>27</v>
      </c>
      <c r="V22" s="9"/>
      <c r="Z22">
        <v>2021</v>
      </c>
      <c r="AB22">
        <f>P5</f>
        <v>5451.9789547662895</v>
      </c>
      <c r="AC22">
        <f>P6</f>
        <v>11942.4107086189</v>
      </c>
      <c r="AD22">
        <f>P7</f>
        <v>21548.260015449301</v>
      </c>
      <c r="AE22">
        <f>P8</f>
        <v>8827.0212151139094</v>
      </c>
      <c r="AG22">
        <f>P10</f>
        <v>22456.9286310752</v>
      </c>
      <c r="AH22">
        <f>P11</f>
        <v>20250.1940551634</v>
      </c>
      <c r="AI22">
        <f>P12</f>
        <v>45432.880150230201</v>
      </c>
      <c r="AJ22">
        <f>P13</f>
        <v>69317.1560761781</v>
      </c>
      <c r="AK22">
        <f>P14</f>
        <v>8177.9380539892145</v>
      </c>
      <c r="AL22">
        <f>P15</f>
        <v>63995.127302781999</v>
      </c>
    </row>
    <row r="23" spans="1:38" x14ac:dyDescent="0.2">
      <c r="A23">
        <v>26</v>
      </c>
      <c r="B23">
        <v>11</v>
      </c>
      <c r="C23">
        <v>2020</v>
      </c>
      <c r="D23">
        <v>778.84532534939694</v>
      </c>
      <c r="S23" s="4">
        <v>43556</v>
      </c>
      <c r="T23" s="8">
        <f t="shared" si="7"/>
        <v>69.966205340038698</v>
      </c>
      <c r="U23" s="3" t="s">
        <v>27</v>
      </c>
      <c r="V23" s="9"/>
      <c r="W23" s="10"/>
    </row>
    <row r="24" spans="1:38" x14ac:dyDescent="0.2">
      <c r="A24">
        <v>27</v>
      </c>
      <c r="B24">
        <v>11</v>
      </c>
      <c r="C24">
        <v>2020</v>
      </c>
      <c r="D24">
        <v>649.04612180908498</v>
      </c>
      <c r="S24" s="4">
        <v>43586</v>
      </c>
      <c r="T24" s="8">
        <f t="shared" si="7"/>
        <v>72.432609466045989</v>
      </c>
      <c r="U24" s="3" t="s">
        <v>27</v>
      </c>
      <c r="V24" s="9"/>
      <c r="W24" s="10"/>
    </row>
    <row r="25" spans="1:38" x14ac:dyDescent="0.2">
      <c r="A25">
        <v>28</v>
      </c>
      <c r="B25">
        <v>11</v>
      </c>
      <c r="C25">
        <v>2020</v>
      </c>
      <c r="D25">
        <v>519.22883243767001</v>
      </c>
      <c r="S25" s="4">
        <v>43617</v>
      </c>
      <c r="T25" s="8">
        <f t="shared" si="7"/>
        <v>73.860551753005197</v>
      </c>
      <c r="U25" s="3" t="s">
        <v>27</v>
      </c>
      <c r="V25" s="9"/>
      <c r="W25" s="10"/>
    </row>
    <row r="26" spans="1:38" x14ac:dyDescent="0.2">
      <c r="A26">
        <v>29</v>
      </c>
      <c r="B26">
        <v>11</v>
      </c>
      <c r="C26">
        <v>2020</v>
      </c>
      <c r="D26">
        <v>389.42746153622198</v>
      </c>
      <c r="S26" s="4">
        <v>43678</v>
      </c>
      <c r="T26" s="8">
        <f>T11/1000</f>
        <v>71.653680933467498</v>
      </c>
    </row>
    <row r="27" spans="1:38" x14ac:dyDescent="0.2">
      <c r="A27">
        <v>30</v>
      </c>
      <c r="B27">
        <v>11</v>
      </c>
      <c r="C27">
        <v>2020</v>
      </c>
      <c r="D27">
        <v>389.42043750231602</v>
      </c>
      <c r="S27" s="4">
        <v>43709</v>
      </c>
      <c r="T27" s="8">
        <f>T12/1000</f>
        <v>14.148949594180781</v>
      </c>
      <c r="U27" s="3" t="s">
        <v>27</v>
      </c>
      <c r="V27" s="9"/>
      <c r="W27" s="10"/>
    </row>
    <row r="28" spans="1:38" x14ac:dyDescent="0.2">
      <c r="A28">
        <v>31</v>
      </c>
      <c r="B28">
        <v>11</v>
      </c>
      <c r="C28">
        <v>2020</v>
      </c>
      <c r="D28">
        <v>259.61739044113398</v>
      </c>
      <c r="S28" s="4">
        <v>43739</v>
      </c>
      <c r="T28" s="8">
        <f>T13/1000</f>
        <v>69.317145994215295</v>
      </c>
      <c r="U28" s="3" t="s">
        <v>27</v>
      </c>
      <c r="V28" s="9"/>
      <c r="W28" s="10"/>
    </row>
    <row r="29" spans="1:38" x14ac:dyDescent="0.2">
      <c r="A29">
        <v>32</v>
      </c>
      <c r="B29">
        <v>11</v>
      </c>
      <c r="C29">
        <v>2020</v>
      </c>
      <c r="D29">
        <v>259.61209074741703</v>
      </c>
      <c r="S29" s="4">
        <v>43770</v>
      </c>
      <c r="T29" s="8">
        <f>T14/1000</f>
        <v>67.240285456645694</v>
      </c>
      <c r="U29" s="3" t="s">
        <v>27</v>
      </c>
      <c r="V29" s="9"/>
      <c r="W29" s="10"/>
    </row>
    <row r="30" spans="1:38" x14ac:dyDescent="0.2">
      <c r="A30">
        <v>33</v>
      </c>
      <c r="B30">
        <v>11</v>
      </c>
      <c r="C30">
        <v>2020</v>
      </c>
      <c r="D30">
        <v>129.809703723425</v>
      </c>
      <c r="S30" s="4">
        <v>43800</v>
      </c>
      <c r="T30" s="8">
        <f>T15/1000</f>
        <v>71.134539593077818</v>
      </c>
      <c r="U30" s="3" t="s">
        <v>27</v>
      </c>
      <c r="V30" s="9"/>
      <c r="W30" s="10"/>
    </row>
    <row r="31" spans="1:38" x14ac:dyDescent="0.2">
      <c r="A31">
        <v>34</v>
      </c>
      <c r="B31">
        <v>11</v>
      </c>
      <c r="C31">
        <v>2020</v>
      </c>
      <c r="D31">
        <v>129.80951787652</v>
      </c>
      <c r="S31" s="4">
        <v>43862</v>
      </c>
      <c r="T31" s="8" cm="1">
        <f t="array" ref="T31:T41">L5:L15/1000</f>
        <v>69.18734874061029</v>
      </c>
      <c r="U31" s="3" t="s">
        <v>27</v>
      </c>
      <c r="V31" s="9"/>
      <c r="W31" s="10"/>
      <c r="Y31" t="s">
        <v>10</v>
      </c>
    </row>
    <row r="32" spans="1:38" ht="17" thickBot="1" x14ac:dyDescent="0.25">
      <c r="A32">
        <v>17</v>
      </c>
      <c r="B32">
        <v>12</v>
      </c>
      <c r="C32">
        <v>2020</v>
      </c>
      <c r="D32">
        <v>649.04877470182396</v>
      </c>
      <c r="S32" s="4">
        <v>43891</v>
      </c>
      <c r="T32" s="8">
        <v>0</v>
      </c>
      <c r="W32" s="10" t="s">
        <v>29</v>
      </c>
      <c r="X32">
        <f>AVERAGE(T26:T30,T20:T25)</f>
        <v>65.269556051453222</v>
      </c>
      <c r="Y32" t="s">
        <v>27</v>
      </c>
    </row>
    <row r="33" spans="1:36" ht="46" customHeight="1" thickBot="1" x14ac:dyDescent="0.25">
      <c r="A33">
        <v>18</v>
      </c>
      <c r="B33">
        <v>12</v>
      </c>
      <c r="C33">
        <v>2020</v>
      </c>
      <c r="D33">
        <v>778.83171907695896</v>
      </c>
      <c r="S33" s="4">
        <v>43922</v>
      </c>
      <c r="T33" s="8">
        <v>0</v>
      </c>
      <c r="U33" s="3">
        <v>0.02</v>
      </c>
      <c r="V33" s="9"/>
      <c r="W33" s="10" t="s">
        <v>30</v>
      </c>
      <c r="X33">
        <f>AVERAGE(_xlfn.ANCHORARRAY(T31))</f>
        <v>8.1188731287912113</v>
      </c>
      <c r="Y33" s="3">
        <f>(X32-X33)/X32</f>
        <v>0.87561010645773429</v>
      </c>
      <c r="AE33" s="85" t="s">
        <v>37</v>
      </c>
      <c r="AF33" s="86"/>
      <c r="AG33" s="86"/>
      <c r="AH33" s="86"/>
      <c r="AI33" s="86"/>
      <c r="AJ33" s="87"/>
    </row>
    <row r="34" spans="1:36" ht="18" customHeight="1" thickBot="1" x14ac:dyDescent="0.25">
      <c r="A34">
        <v>19</v>
      </c>
      <c r="B34">
        <v>12</v>
      </c>
      <c r="C34">
        <v>2020</v>
      </c>
      <c r="D34">
        <v>1038.47698865047</v>
      </c>
      <c r="S34" s="4">
        <v>43952</v>
      </c>
      <c r="T34" s="8">
        <v>0</v>
      </c>
      <c r="U34" s="3">
        <v>-1</v>
      </c>
      <c r="V34" s="9"/>
      <c r="W34" s="10" t="s">
        <v>31</v>
      </c>
      <c r="X34">
        <f>AVERAGE(T42:T45,T46:T51)</f>
        <v>27.739989516336653</v>
      </c>
      <c r="Y34" s="3">
        <f>(X32-X34)/X32</f>
        <v>0.57499343959887372</v>
      </c>
      <c r="Z34" s="100"/>
      <c r="AA34" s="101"/>
      <c r="AB34" s="102"/>
      <c r="AE34" s="84" t="s">
        <v>34</v>
      </c>
      <c r="AF34" s="84"/>
      <c r="AG34" s="103" t="s">
        <v>35</v>
      </c>
      <c r="AH34" s="104"/>
      <c r="AI34" s="84" t="s">
        <v>36</v>
      </c>
      <c r="AJ34" s="84"/>
    </row>
    <row r="35" spans="1:36" ht="17" thickBot="1" x14ac:dyDescent="0.25">
      <c r="A35">
        <v>20</v>
      </c>
      <c r="B35">
        <v>12</v>
      </c>
      <c r="C35">
        <v>2020</v>
      </c>
      <c r="D35">
        <v>1168.2806550790399</v>
      </c>
      <c r="S35" s="4">
        <v>43983</v>
      </c>
      <c r="T35" s="8">
        <v>0</v>
      </c>
      <c r="U35" s="3">
        <v>-1</v>
      </c>
      <c r="V35" s="9"/>
      <c r="W35" s="10"/>
      <c r="Z35" s="23"/>
      <c r="AA35" s="24" t="s">
        <v>13</v>
      </c>
      <c r="AB35" s="25" t="s">
        <v>32</v>
      </c>
      <c r="AE35" s="26" t="s">
        <v>13</v>
      </c>
      <c r="AF35" s="38" t="s">
        <v>33</v>
      </c>
      <c r="AG35" s="42" t="s">
        <v>13</v>
      </c>
      <c r="AH35" s="43" t="s">
        <v>33</v>
      </c>
      <c r="AI35" s="39" t="s">
        <v>13</v>
      </c>
      <c r="AJ35" s="27" t="s">
        <v>33</v>
      </c>
    </row>
    <row r="36" spans="1:36" x14ac:dyDescent="0.2">
      <c r="A36">
        <v>21</v>
      </c>
      <c r="B36">
        <v>12</v>
      </c>
      <c r="C36">
        <v>2020</v>
      </c>
      <c r="D36">
        <v>2076.8820640631302</v>
      </c>
      <c r="S36" s="4">
        <v>44013</v>
      </c>
      <c r="T36" s="8">
        <v>0</v>
      </c>
      <c r="U36" s="3">
        <v>-1</v>
      </c>
      <c r="V36" s="9"/>
      <c r="W36" s="10"/>
      <c r="Z36" s="96" t="s">
        <v>15</v>
      </c>
      <c r="AA36" s="14">
        <v>43466</v>
      </c>
      <c r="AB36" s="15">
        <v>69446.936479804906</v>
      </c>
      <c r="AD36" s="44" t="s">
        <v>14</v>
      </c>
      <c r="AE36" s="28">
        <v>43466</v>
      </c>
      <c r="AF36" s="29">
        <v>69446.936479804906</v>
      </c>
      <c r="AG36" s="40">
        <v>43831</v>
      </c>
      <c r="AH36" s="41" t="s">
        <v>11</v>
      </c>
      <c r="AI36" s="37">
        <v>44197</v>
      </c>
      <c r="AJ36" s="29" t="s">
        <v>11</v>
      </c>
    </row>
    <row r="37" spans="1:36" ht="17" x14ac:dyDescent="0.2">
      <c r="A37">
        <v>22</v>
      </c>
      <c r="B37">
        <v>12</v>
      </c>
      <c r="C37">
        <v>2020</v>
      </c>
      <c r="D37">
        <v>6230.8219809381098</v>
      </c>
      <c r="S37" s="4">
        <v>44044</v>
      </c>
      <c r="T37" s="8">
        <v>0</v>
      </c>
      <c r="U37" s="3">
        <v>-1</v>
      </c>
      <c r="V37" s="9"/>
      <c r="W37" s="10"/>
      <c r="Z37" s="96"/>
      <c r="AA37" s="16">
        <v>43497</v>
      </c>
      <c r="AB37" s="17">
        <v>68019.092840741199</v>
      </c>
      <c r="AD37" s="45" t="s">
        <v>16</v>
      </c>
      <c r="AE37" s="30">
        <v>43497</v>
      </c>
      <c r="AF37" s="31">
        <v>68019.092840741199</v>
      </c>
      <c r="AG37" s="34">
        <v>43862</v>
      </c>
      <c r="AH37" s="31">
        <v>69187.348740610294</v>
      </c>
      <c r="AI37" s="34">
        <v>44228</v>
      </c>
      <c r="AJ37" s="31">
        <v>5451.9789547662895</v>
      </c>
    </row>
    <row r="38" spans="1:36" x14ac:dyDescent="0.2">
      <c r="A38">
        <v>62</v>
      </c>
      <c r="B38">
        <v>2</v>
      </c>
      <c r="C38">
        <v>2021</v>
      </c>
      <c r="D38">
        <v>2076.9393765681798</v>
      </c>
      <c r="S38" s="4">
        <v>44075</v>
      </c>
      <c r="T38" s="8">
        <v>0</v>
      </c>
      <c r="U38" s="3">
        <v>-1</v>
      </c>
      <c r="V38" s="9"/>
      <c r="W38" s="10"/>
      <c r="Z38" s="96"/>
      <c r="AA38" s="18">
        <v>43525</v>
      </c>
      <c r="AB38" s="17">
        <v>70745.119114762405</v>
      </c>
      <c r="AD38" s="44" t="s">
        <v>17</v>
      </c>
      <c r="AE38" s="32">
        <v>43525</v>
      </c>
      <c r="AF38" s="33">
        <v>70745.119114762405</v>
      </c>
      <c r="AG38" s="32">
        <v>43891</v>
      </c>
      <c r="AH38" s="33">
        <v>0</v>
      </c>
      <c r="AI38" s="32">
        <v>44256</v>
      </c>
      <c r="AJ38" s="33">
        <v>11942.4107086189</v>
      </c>
    </row>
    <row r="39" spans="1:36" x14ac:dyDescent="0.2">
      <c r="A39">
        <v>63</v>
      </c>
      <c r="B39">
        <v>2</v>
      </c>
      <c r="C39">
        <v>2021</v>
      </c>
      <c r="D39">
        <v>1817.3245631759</v>
      </c>
      <c r="S39" s="4">
        <v>44105</v>
      </c>
      <c r="T39" s="8">
        <v>0</v>
      </c>
      <c r="U39" s="3">
        <v>-1</v>
      </c>
      <c r="V39" s="9"/>
      <c r="W39" s="10"/>
      <c r="Z39" s="96"/>
      <c r="AA39" s="18">
        <v>43556</v>
      </c>
      <c r="AB39" s="17">
        <v>69966.205340038694</v>
      </c>
      <c r="AD39" s="44" t="s">
        <v>18</v>
      </c>
      <c r="AE39" s="34">
        <v>43556</v>
      </c>
      <c r="AF39" s="31">
        <v>69966.205340038694</v>
      </c>
      <c r="AG39" s="34">
        <v>43922</v>
      </c>
      <c r="AH39" s="31">
        <v>0</v>
      </c>
      <c r="AI39" s="34">
        <v>44287</v>
      </c>
      <c r="AJ39" s="31">
        <v>21548.260015449301</v>
      </c>
    </row>
    <row r="40" spans="1:36" x14ac:dyDescent="0.2">
      <c r="A40">
        <v>64</v>
      </c>
      <c r="B40">
        <v>2</v>
      </c>
      <c r="C40">
        <v>2021</v>
      </c>
      <c r="D40">
        <v>1557.7150150222101</v>
      </c>
      <c r="S40" s="4">
        <v>44136</v>
      </c>
      <c r="T40" s="8">
        <v>8.1779134935835067</v>
      </c>
      <c r="U40" s="3">
        <v>-1</v>
      </c>
      <c r="V40" s="9"/>
      <c r="W40" s="10"/>
      <c r="Z40" s="96"/>
      <c r="AA40" s="18">
        <v>43586</v>
      </c>
      <c r="AB40" s="17">
        <v>72432.609466045993</v>
      </c>
      <c r="AD40" s="44" t="s">
        <v>19</v>
      </c>
      <c r="AE40" s="32">
        <v>43586</v>
      </c>
      <c r="AF40" s="33">
        <v>72432.609466045993</v>
      </c>
      <c r="AG40" s="32">
        <v>43952</v>
      </c>
      <c r="AH40" s="33">
        <v>0</v>
      </c>
      <c r="AI40" s="32">
        <v>44317</v>
      </c>
      <c r="AJ40" s="33">
        <v>8827.0212151139094</v>
      </c>
    </row>
    <row r="41" spans="1:36" x14ac:dyDescent="0.2">
      <c r="A41">
        <v>61</v>
      </c>
      <c r="B41">
        <v>3</v>
      </c>
      <c r="C41">
        <v>2021</v>
      </c>
      <c r="D41">
        <v>11942.4107086189</v>
      </c>
      <c r="S41" s="4">
        <v>44166</v>
      </c>
      <c r="T41" s="8">
        <v>11.942342182509533</v>
      </c>
      <c r="U41" s="3">
        <v>-1</v>
      </c>
      <c r="V41" s="9"/>
      <c r="W41" s="10"/>
      <c r="Z41" s="96"/>
      <c r="AA41" s="18">
        <v>43617</v>
      </c>
      <c r="AB41" s="17">
        <v>73860.551753005202</v>
      </c>
      <c r="AD41" s="44" t="s">
        <v>20</v>
      </c>
      <c r="AE41" s="34">
        <v>43617</v>
      </c>
      <c r="AF41" s="31">
        <v>73860.551753005202</v>
      </c>
      <c r="AG41" s="34">
        <v>43983</v>
      </c>
      <c r="AH41" s="31">
        <v>0</v>
      </c>
      <c r="AI41" s="34">
        <v>44348</v>
      </c>
      <c r="AJ41" s="31" t="s">
        <v>11</v>
      </c>
    </row>
    <row r="42" spans="1:36" x14ac:dyDescent="0.2">
      <c r="A42">
        <v>65</v>
      </c>
      <c r="B42">
        <v>4</v>
      </c>
      <c r="C42">
        <v>2021</v>
      </c>
      <c r="D42">
        <v>21548.260015449301</v>
      </c>
      <c r="S42" s="4">
        <v>44228</v>
      </c>
      <c r="T42" s="8">
        <f>P5/1000</f>
        <v>5.4519789547662896</v>
      </c>
      <c r="U42" s="3">
        <v>-0.88</v>
      </c>
      <c r="V42" s="9"/>
      <c r="W42" s="10">
        <f>AVERAGE(U33:U43)</f>
        <v>-0.88090909090909097</v>
      </c>
      <c r="Z42" s="96"/>
      <c r="AA42" s="18">
        <v>43647</v>
      </c>
      <c r="AB42" s="17" t="s">
        <v>11</v>
      </c>
      <c r="AC42" s="11"/>
      <c r="AD42" s="44" t="s">
        <v>21</v>
      </c>
      <c r="AE42" s="32">
        <v>43647</v>
      </c>
      <c r="AF42" s="33" t="s">
        <v>11</v>
      </c>
      <c r="AG42" s="32">
        <v>44013</v>
      </c>
      <c r="AH42" s="33">
        <v>0</v>
      </c>
      <c r="AI42" s="32">
        <v>44378</v>
      </c>
      <c r="AJ42" s="33">
        <v>22456.9286310752</v>
      </c>
    </row>
    <row r="43" spans="1:36" x14ac:dyDescent="0.2">
      <c r="A43">
        <v>66</v>
      </c>
      <c r="B43">
        <v>5</v>
      </c>
      <c r="C43">
        <v>2021</v>
      </c>
      <c r="D43">
        <v>8827.0212151139094</v>
      </c>
      <c r="S43" s="4">
        <v>44256</v>
      </c>
      <c r="T43" s="8">
        <f>P6/1000</f>
        <v>11.942410708618899</v>
      </c>
      <c r="U43" s="3">
        <v>-0.83</v>
      </c>
      <c r="V43" s="9"/>
      <c r="W43" s="10"/>
      <c r="Z43" s="96"/>
      <c r="AA43" s="18">
        <v>43678</v>
      </c>
      <c r="AB43" s="17">
        <v>71653.680933467505</v>
      </c>
      <c r="AD43" s="44" t="s">
        <v>22</v>
      </c>
      <c r="AE43" s="34">
        <v>43678</v>
      </c>
      <c r="AF43" s="31">
        <v>71653.680933467505</v>
      </c>
      <c r="AG43" s="34">
        <v>44044</v>
      </c>
      <c r="AH43" s="31">
        <v>0</v>
      </c>
      <c r="AI43" s="34">
        <v>44409</v>
      </c>
      <c r="AJ43" s="31">
        <v>20250.1940551634</v>
      </c>
    </row>
    <row r="44" spans="1:36" x14ac:dyDescent="0.2">
      <c r="A44">
        <v>37</v>
      </c>
      <c r="B44">
        <v>7</v>
      </c>
      <c r="C44">
        <v>2021</v>
      </c>
      <c r="D44">
        <v>22456.9286310752</v>
      </c>
      <c r="S44" s="4">
        <v>44287</v>
      </c>
      <c r="T44" s="8">
        <f>P7/1000</f>
        <v>21.548260015449301</v>
      </c>
      <c r="W44" s="6">
        <f>AVERAGE(U45:U48,U51:U55)</f>
        <v>-0.31222222222222223</v>
      </c>
      <c r="Z44" s="96"/>
      <c r="AA44" s="18">
        <v>43709</v>
      </c>
      <c r="AB44" s="17">
        <v>14148.949594180782</v>
      </c>
      <c r="AD44" s="44" t="s">
        <v>23</v>
      </c>
      <c r="AE44" s="32">
        <v>43709</v>
      </c>
      <c r="AF44" s="33">
        <v>14148.949594180782</v>
      </c>
      <c r="AG44" s="32">
        <v>44075</v>
      </c>
      <c r="AH44" s="33">
        <v>0</v>
      </c>
      <c r="AI44" s="32">
        <v>44440</v>
      </c>
      <c r="AJ44" s="33">
        <v>45432.880150230201</v>
      </c>
    </row>
    <row r="45" spans="1:36" x14ac:dyDescent="0.2">
      <c r="A45">
        <v>39</v>
      </c>
      <c r="B45">
        <v>8</v>
      </c>
      <c r="C45">
        <v>2021</v>
      </c>
      <c r="D45">
        <v>20250.1940551634</v>
      </c>
      <c r="S45" s="4">
        <v>44317</v>
      </c>
      <c r="T45" s="8">
        <f>P8/1000</f>
        <v>8.8270212151139091</v>
      </c>
      <c r="U45" s="3">
        <v>-0.92</v>
      </c>
      <c r="V45" s="9"/>
      <c r="W45" s="10"/>
      <c r="Z45" s="96"/>
      <c r="AA45" s="18">
        <v>43739</v>
      </c>
      <c r="AB45" s="17">
        <v>69317.145994215301</v>
      </c>
      <c r="AD45" s="44" t="s">
        <v>24</v>
      </c>
      <c r="AE45" s="34">
        <v>43739</v>
      </c>
      <c r="AF45" s="31">
        <v>69317.145994215301</v>
      </c>
      <c r="AG45" s="34">
        <v>44105</v>
      </c>
      <c r="AH45" s="31">
        <v>0</v>
      </c>
      <c r="AI45" s="34">
        <v>44470</v>
      </c>
      <c r="AJ45" s="31">
        <v>69317.1560761781</v>
      </c>
    </row>
    <row r="46" spans="1:36" x14ac:dyDescent="0.2">
      <c r="A46">
        <v>38</v>
      </c>
      <c r="B46">
        <v>9</v>
      </c>
      <c r="C46">
        <v>2021</v>
      </c>
      <c r="D46">
        <v>45432.880150230201</v>
      </c>
      <c r="S46" s="4">
        <v>44378</v>
      </c>
      <c r="T46" s="8">
        <f t="shared" ref="T46:T51" si="8">P10/1000</f>
        <v>22.456928631075201</v>
      </c>
      <c r="U46" s="3">
        <v>-0.83</v>
      </c>
      <c r="V46" s="9"/>
      <c r="W46" s="10"/>
      <c r="Z46" s="96"/>
      <c r="AA46" s="18">
        <v>43770</v>
      </c>
      <c r="AB46" s="17">
        <v>67240.285456645695</v>
      </c>
      <c r="AD46" s="44" t="s">
        <v>25</v>
      </c>
      <c r="AE46" s="32">
        <v>43770</v>
      </c>
      <c r="AF46" s="33">
        <v>67240.285456645695</v>
      </c>
      <c r="AG46" s="32">
        <v>44136</v>
      </c>
      <c r="AH46" s="33">
        <v>8177.9134935835064</v>
      </c>
      <c r="AI46" s="32">
        <v>44501</v>
      </c>
      <c r="AJ46" s="33">
        <v>8177.9380539892145</v>
      </c>
    </row>
    <row r="47" spans="1:36" ht="17" thickBot="1" x14ac:dyDescent="0.25">
      <c r="A47">
        <v>60</v>
      </c>
      <c r="B47">
        <v>10</v>
      </c>
      <c r="C47">
        <v>2021</v>
      </c>
      <c r="D47">
        <v>69317.1560761781</v>
      </c>
      <c r="S47" s="4">
        <v>44409</v>
      </c>
      <c r="T47" s="8">
        <f t="shared" si="8"/>
        <v>20.250194055163401</v>
      </c>
      <c r="U47" s="3">
        <v>-0.69</v>
      </c>
      <c r="V47" s="9"/>
      <c r="W47" s="10"/>
      <c r="Z47" s="97"/>
      <c r="AA47" s="19">
        <v>43800</v>
      </c>
      <c r="AB47" s="20">
        <v>71134.539593077818</v>
      </c>
      <c r="AD47" s="44" t="s">
        <v>26</v>
      </c>
      <c r="AE47" s="35">
        <v>43800</v>
      </c>
      <c r="AF47" s="36">
        <v>71134.539593077818</v>
      </c>
      <c r="AG47" s="35">
        <v>44166</v>
      </c>
      <c r="AH47" s="36">
        <v>11942.342182509532</v>
      </c>
      <c r="AI47" s="35">
        <v>44531</v>
      </c>
      <c r="AJ47" s="36">
        <v>63995.127302781999</v>
      </c>
    </row>
    <row r="48" spans="1:36" x14ac:dyDescent="0.2">
      <c r="A48">
        <v>40</v>
      </c>
      <c r="B48">
        <v>11</v>
      </c>
      <c r="C48">
        <v>2021</v>
      </c>
      <c r="D48">
        <v>1817.3285848727101</v>
      </c>
      <c r="S48" s="4">
        <v>44440</v>
      </c>
      <c r="T48" s="8">
        <f t="shared" si="8"/>
        <v>45.432880150230204</v>
      </c>
      <c r="U48" s="3">
        <v>-0.88</v>
      </c>
      <c r="V48" s="9"/>
      <c r="W48" s="10"/>
      <c r="Z48" s="98" t="s">
        <v>6</v>
      </c>
      <c r="AA48" s="21">
        <v>43831</v>
      </c>
      <c r="AB48" s="15" t="s">
        <v>11</v>
      </c>
    </row>
    <row r="49" spans="1:34" x14ac:dyDescent="0.2">
      <c r="A49">
        <v>41</v>
      </c>
      <c r="B49">
        <v>11</v>
      </c>
      <c r="C49">
        <v>2021</v>
      </c>
      <c r="D49">
        <v>1038.4765418826701</v>
      </c>
      <c r="S49" s="4">
        <v>44470</v>
      </c>
      <c r="T49" s="8">
        <f t="shared" si="8"/>
        <v>69.317156076178094</v>
      </c>
      <c r="Z49" s="96"/>
      <c r="AA49" s="18">
        <v>43862</v>
      </c>
      <c r="AB49" s="17">
        <v>69187.348740610294</v>
      </c>
    </row>
    <row r="50" spans="1:34" ht="65" customHeight="1" x14ac:dyDescent="0.2">
      <c r="A50">
        <v>42</v>
      </c>
      <c r="B50">
        <v>11</v>
      </c>
      <c r="C50">
        <v>2021</v>
      </c>
      <c r="D50">
        <v>908.65358751721601</v>
      </c>
      <c r="S50" s="4">
        <v>44501</v>
      </c>
      <c r="T50" s="8">
        <f t="shared" si="8"/>
        <v>8.1779380539892141</v>
      </c>
      <c r="U50" s="3"/>
      <c r="V50" s="9"/>
      <c r="W50" s="10"/>
      <c r="Z50" s="96"/>
      <c r="AA50" s="18">
        <v>43891</v>
      </c>
      <c r="AB50" s="17">
        <v>0</v>
      </c>
      <c r="AE50" s="88" t="s">
        <v>38</v>
      </c>
      <c r="AF50" s="89"/>
      <c r="AG50" s="89"/>
      <c r="AH50" s="90"/>
    </row>
    <row r="51" spans="1:34" x14ac:dyDescent="0.2">
      <c r="A51">
        <v>43</v>
      </c>
      <c r="B51">
        <v>11</v>
      </c>
      <c r="C51">
        <v>2021</v>
      </c>
      <c r="D51">
        <v>519.23608469071496</v>
      </c>
      <c r="S51" s="4">
        <v>44531</v>
      </c>
      <c r="T51" s="8">
        <f t="shared" si="8"/>
        <v>63.995127302782002</v>
      </c>
      <c r="U51" s="3">
        <v>-0.72</v>
      </c>
      <c r="V51" s="9"/>
      <c r="W51" s="10"/>
      <c r="Z51" s="96"/>
      <c r="AA51" s="18">
        <v>43922</v>
      </c>
      <c r="AB51" s="17">
        <v>0</v>
      </c>
      <c r="AE51" s="91" t="s">
        <v>0</v>
      </c>
      <c r="AF51" s="52">
        <v>2019</v>
      </c>
      <c r="AG51" s="52">
        <v>2020</v>
      </c>
      <c r="AH51" s="53">
        <v>2021</v>
      </c>
    </row>
    <row r="52" spans="1:34" ht="17" thickBot="1" x14ac:dyDescent="0.25">
      <c r="A52">
        <v>44</v>
      </c>
      <c r="B52">
        <v>11</v>
      </c>
      <c r="C52">
        <v>2021</v>
      </c>
      <c r="D52">
        <v>519.23288830863805</v>
      </c>
      <c r="U52" s="3">
        <v>2.21</v>
      </c>
      <c r="V52" s="9"/>
      <c r="W52" s="10"/>
      <c r="Z52" s="96"/>
      <c r="AA52" s="18">
        <v>43952</v>
      </c>
      <c r="AB52" s="17">
        <v>0</v>
      </c>
      <c r="AE52" s="92"/>
      <c r="AF52" s="61" t="s">
        <v>2</v>
      </c>
      <c r="AG52" s="61" t="s">
        <v>2</v>
      </c>
      <c r="AH52" s="82" t="s">
        <v>2</v>
      </c>
    </row>
    <row r="53" spans="1:34" x14ac:dyDescent="0.2">
      <c r="A53">
        <v>45</v>
      </c>
      <c r="B53">
        <v>11</v>
      </c>
      <c r="C53">
        <v>2021</v>
      </c>
      <c r="D53">
        <v>519.22548512352705</v>
      </c>
      <c r="U53" s="3">
        <v>0</v>
      </c>
      <c r="V53" s="9"/>
      <c r="W53" s="10"/>
      <c r="Z53" s="96"/>
      <c r="AA53" s="18">
        <v>43983</v>
      </c>
      <c r="AB53" s="17">
        <v>0</v>
      </c>
      <c r="AE53" s="54" t="s">
        <v>14</v>
      </c>
      <c r="AF53" s="48">
        <v>69446.936479804906</v>
      </c>
      <c r="AG53" s="48" t="s">
        <v>11</v>
      </c>
      <c r="AH53" s="55" t="s">
        <v>11</v>
      </c>
    </row>
    <row r="54" spans="1:34" ht="17" x14ac:dyDescent="0.2">
      <c r="A54">
        <v>46</v>
      </c>
      <c r="B54">
        <v>11</v>
      </c>
      <c r="C54">
        <v>2021</v>
      </c>
      <c r="D54">
        <v>389.428843230361</v>
      </c>
      <c r="U54" s="3">
        <v>-0.88</v>
      </c>
      <c r="V54" s="9"/>
      <c r="W54" s="10"/>
      <c r="Z54" s="96"/>
      <c r="AA54" s="18">
        <v>44013</v>
      </c>
      <c r="AB54" s="17">
        <v>0</v>
      </c>
      <c r="AE54" s="56" t="s">
        <v>16</v>
      </c>
      <c r="AF54" s="49">
        <v>68019.092840741199</v>
      </c>
      <c r="AG54" s="49">
        <v>69187.348740610294</v>
      </c>
      <c r="AH54" s="47">
        <v>5451.9789547662895</v>
      </c>
    </row>
    <row r="55" spans="1:34" x14ac:dyDescent="0.2">
      <c r="A55">
        <v>47</v>
      </c>
      <c r="B55">
        <v>11</v>
      </c>
      <c r="C55">
        <v>2021</v>
      </c>
      <c r="D55">
        <v>259.61752901937899</v>
      </c>
      <c r="U55" s="3">
        <v>-0.1</v>
      </c>
      <c r="V55" s="9"/>
      <c r="W55" s="10"/>
      <c r="Z55" s="96"/>
      <c r="AA55" s="18">
        <v>44044</v>
      </c>
      <c r="AB55" s="17">
        <v>0</v>
      </c>
      <c r="AE55" s="57" t="s">
        <v>17</v>
      </c>
      <c r="AF55" s="50">
        <v>70745.119114762405</v>
      </c>
      <c r="AG55" s="50">
        <v>0</v>
      </c>
      <c r="AH55" s="46">
        <v>11942.4107086189</v>
      </c>
    </row>
    <row r="56" spans="1:34" x14ac:dyDescent="0.2">
      <c r="A56">
        <v>48</v>
      </c>
      <c r="B56">
        <v>11</v>
      </c>
      <c r="C56">
        <v>2021</v>
      </c>
      <c r="D56">
        <v>259.61740936375202</v>
      </c>
      <c r="Z56" s="96"/>
      <c r="AA56" s="18">
        <v>44075</v>
      </c>
      <c r="AB56" s="17">
        <v>0</v>
      </c>
      <c r="AE56" s="58" t="s">
        <v>18</v>
      </c>
      <c r="AF56" s="49">
        <v>69966.205340038694</v>
      </c>
      <c r="AG56" s="49">
        <v>0</v>
      </c>
      <c r="AH56" s="47">
        <v>21548.260015449301</v>
      </c>
    </row>
    <row r="57" spans="1:34" x14ac:dyDescent="0.2">
      <c r="A57">
        <v>49</v>
      </c>
      <c r="B57">
        <v>11</v>
      </c>
      <c r="C57">
        <v>2021</v>
      </c>
      <c r="D57">
        <v>259.617251814729</v>
      </c>
      <c r="Z57" s="96"/>
      <c r="AA57" s="18">
        <v>44105</v>
      </c>
      <c r="AB57" s="17">
        <v>0</v>
      </c>
      <c r="AE57" s="59" t="s">
        <v>19</v>
      </c>
      <c r="AF57" s="51">
        <v>72432.609466045993</v>
      </c>
      <c r="AG57" s="51">
        <v>0</v>
      </c>
      <c r="AH57" s="60">
        <v>8827.0212151139094</v>
      </c>
    </row>
    <row r="58" spans="1:34" x14ac:dyDescent="0.2">
      <c r="A58">
        <v>50</v>
      </c>
      <c r="B58">
        <v>11</v>
      </c>
      <c r="C58">
        <v>2021</v>
      </c>
      <c r="D58">
        <v>259.61608672102199</v>
      </c>
      <c r="Z58" s="96"/>
      <c r="AA58" s="18">
        <v>44136</v>
      </c>
      <c r="AB58" s="17">
        <v>8177.9134935835064</v>
      </c>
      <c r="AE58" s="58" t="s">
        <v>20</v>
      </c>
      <c r="AF58" s="49">
        <v>73860.551753005202</v>
      </c>
      <c r="AG58" s="49">
        <v>0</v>
      </c>
      <c r="AH58" s="47" t="s">
        <v>11</v>
      </c>
    </row>
    <row r="59" spans="1:34" ht="17" thickBot="1" x14ac:dyDescent="0.25">
      <c r="A59">
        <v>51</v>
      </c>
      <c r="B59">
        <v>11</v>
      </c>
      <c r="C59">
        <v>2021</v>
      </c>
      <c r="D59">
        <v>259.613592672648</v>
      </c>
      <c r="Z59" s="97"/>
      <c r="AA59" s="19">
        <v>44166</v>
      </c>
      <c r="AB59" s="20">
        <v>11942.342182509532</v>
      </c>
      <c r="AE59" s="59" t="s">
        <v>21</v>
      </c>
      <c r="AF59" s="51" t="s">
        <v>11</v>
      </c>
      <c r="AG59" s="51">
        <v>0</v>
      </c>
      <c r="AH59" s="60">
        <v>22456.9286310752</v>
      </c>
    </row>
    <row r="60" spans="1:34" x14ac:dyDescent="0.2">
      <c r="A60">
        <v>52</v>
      </c>
      <c r="B60">
        <v>11</v>
      </c>
      <c r="C60">
        <v>2021</v>
      </c>
      <c r="D60">
        <v>259.61098531160098</v>
      </c>
      <c r="X60" s="13"/>
      <c r="Z60" s="98" t="s">
        <v>6</v>
      </c>
      <c r="AA60" s="22">
        <v>44197</v>
      </c>
      <c r="AB60" s="15" t="s">
        <v>11</v>
      </c>
      <c r="AE60" s="58" t="s">
        <v>22</v>
      </c>
      <c r="AF60" s="49">
        <v>71653.680933467505</v>
      </c>
      <c r="AG60" s="49">
        <v>0</v>
      </c>
      <c r="AH60" s="47">
        <v>20250.1940551634</v>
      </c>
    </row>
    <row r="61" spans="1:34" x14ac:dyDescent="0.2">
      <c r="A61">
        <v>53</v>
      </c>
      <c r="B61">
        <v>11</v>
      </c>
      <c r="C61">
        <v>2021</v>
      </c>
      <c r="D61">
        <v>129.80945179109301</v>
      </c>
      <c r="Z61" s="96"/>
      <c r="AA61" s="18">
        <v>44228</v>
      </c>
      <c r="AB61" s="17">
        <v>5451.9789547662895</v>
      </c>
      <c r="AE61" s="59" t="s">
        <v>23</v>
      </c>
      <c r="AF61" s="51">
        <v>14148.949594180782</v>
      </c>
      <c r="AG61" s="51">
        <v>0</v>
      </c>
      <c r="AH61" s="60">
        <v>45432.880150230201</v>
      </c>
    </row>
    <row r="62" spans="1:34" x14ac:dyDescent="0.2">
      <c r="A62">
        <v>54</v>
      </c>
      <c r="B62">
        <v>11</v>
      </c>
      <c r="C62">
        <v>2021</v>
      </c>
      <c r="D62">
        <v>129.809423466467</v>
      </c>
      <c r="Z62" s="96"/>
      <c r="AA62" s="18">
        <v>44256</v>
      </c>
      <c r="AB62" s="17">
        <v>11942.4107086189</v>
      </c>
      <c r="AE62" s="58" t="s">
        <v>24</v>
      </c>
      <c r="AF62" s="49">
        <v>69317.145994215301</v>
      </c>
      <c r="AG62" s="49">
        <v>0</v>
      </c>
      <c r="AH62" s="47">
        <v>69317.1560761781</v>
      </c>
    </row>
    <row r="63" spans="1:34" x14ac:dyDescent="0.2">
      <c r="A63">
        <v>55</v>
      </c>
      <c r="B63">
        <v>11</v>
      </c>
      <c r="C63">
        <v>2021</v>
      </c>
      <c r="D63">
        <v>129.80926601222799</v>
      </c>
      <c r="Z63" s="96"/>
      <c r="AA63" s="18">
        <v>44287</v>
      </c>
      <c r="AB63" s="17">
        <v>21548.260015449301</v>
      </c>
      <c r="AE63" s="59" t="s">
        <v>25</v>
      </c>
      <c r="AF63" s="51">
        <v>67240.285456645695</v>
      </c>
      <c r="AG63" s="51">
        <v>8177.9134935835064</v>
      </c>
      <c r="AH63" s="60">
        <v>8177.9380539892145</v>
      </c>
    </row>
    <row r="64" spans="1:34" ht="17" thickBot="1" x14ac:dyDescent="0.25">
      <c r="A64">
        <v>56</v>
      </c>
      <c r="B64">
        <v>11</v>
      </c>
      <c r="C64">
        <v>2021</v>
      </c>
      <c r="D64">
        <v>129.80922348509301</v>
      </c>
      <c r="Z64" s="96"/>
      <c r="AA64" s="18">
        <v>44317</v>
      </c>
      <c r="AB64" s="17">
        <v>8827.0212151139094</v>
      </c>
      <c r="AE64" s="63" t="s">
        <v>26</v>
      </c>
      <c r="AF64" s="78">
        <v>71134.539593077818</v>
      </c>
      <c r="AG64" s="78">
        <v>11942.342182509532</v>
      </c>
      <c r="AH64" s="79">
        <v>63995.127302781999</v>
      </c>
    </row>
    <row r="65" spans="1:36" x14ac:dyDescent="0.2">
      <c r="A65">
        <v>57</v>
      </c>
      <c r="B65">
        <v>11</v>
      </c>
      <c r="C65">
        <v>2021</v>
      </c>
      <c r="D65">
        <v>129.80877630491699</v>
      </c>
      <c r="Z65" s="96"/>
      <c r="AA65" s="18">
        <v>44348</v>
      </c>
      <c r="AB65" s="17" t="s">
        <v>11</v>
      </c>
      <c r="AE65" s="73" t="s">
        <v>28</v>
      </c>
      <c r="AF65" s="81">
        <f>AVERAGE(AF53:AF64)</f>
        <v>65269.556051453226</v>
      </c>
      <c r="AG65" s="81">
        <f>AVERAGE(AG53:AG64)</f>
        <v>8118.8731287912115</v>
      </c>
      <c r="AH65" s="80">
        <f>AVERAGE(AH53:AH64)</f>
        <v>27739.989516336653</v>
      </c>
    </row>
    <row r="66" spans="1:36" x14ac:dyDescent="0.2">
      <c r="A66">
        <v>58</v>
      </c>
      <c r="B66">
        <v>11</v>
      </c>
      <c r="C66">
        <v>2021</v>
      </c>
      <c r="D66">
        <v>129.80864242434501</v>
      </c>
      <c r="Z66" s="96"/>
      <c r="AA66" s="18">
        <v>44378</v>
      </c>
      <c r="AB66" s="17">
        <v>22456.9286310752</v>
      </c>
    </row>
    <row r="67" spans="1:36" ht="115" customHeight="1" x14ac:dyDescent="0.2">
      <c r="A67">
        <v>59</v>
      </c>
      <c r="B67">
        <v>11</v>
      </c>
      <c r="C67">
        <v>2021</v>
      </c>
      <c r="D67">
        <v>129.808399976104</v>
      </c>
      <c r="Z67" s="96"/>
      <c r="AA67" s="18">
        <v>44409</v>
      </c>
      <c r="AB67" s="17">
        <v>20250.1940551634</v>
      </c>
      <c r="AE67" s="93" t="s">
        <v>39</v>
      </c>
      <c r="AF67" s="94"/>
      <c r="AG67" s="95"/>
      <c r="AH67" s="68"/>
    </row>
    <row r="68" spans="1:36" x14ac:dyDescent="0.2">
      <c r="A68">
        <v>36</v>
      </c>
      <c r="B68">
        <v>12</v>
      </c>
      <c r="C68">
        <v>2021</v>
      </c>
      <c r="D68">
        <v>63995.127302781999</v>
      </c>
      <c r="Z68" s="96"/>
      <c r="AA68" s="18">
        <v>44440</v>
      </c>
      <c r="AB68" s="17">
        <v>45432.880150230201</v>
      </c>
      <c r="AE68" s="105" t="s">
        <v>0</v>
      </c>
      <c r="AF68" s="69">
        <v>2020</v>
      </c>
      <c r="AG68" s="70">
        <v>2021</v>
      </c>
    </row>
    <row r="69" spans="1:36" ht="17" thickBot="1" x14ac:dyDescent="0.25">
      <c r="Z69" s="96"/>
      <c r="AA69" s="18">
        <v>44470</v>
      </c>
      <c r="AB69" s="17">
        <v>69317.1560761781</v>
      </c>
      <c r="AE69" s="106"/>
      <c r="AF69" s="61" t="s">
        <v>10</v>
      </c>
      <c r="AG69" s="62" t="s">
        <v>10</v>
      </c>
    </row>
    <row r="70" spans="1:36" x14ac:dyDescent="0.2">
      <c r="Z70" s="96"/>
      <c r="AA70" s="18">
        <v>44501</v>
      </c>
      <c r="AB70" s="17">
        <v>8177.9380539892145</v>
      </c>
      <c r="AE70" s="57" t="s">
        <v>14</v>
      </c>
      <c r="AF70" s="48" t="s">
        <v>11</v>
      </c>
      <c r="AG70" s="46" t="s">
        <v>11</v>
      </c>
    </row>
    <row r="71" spans="1:36" ht="18" thickBot="1" x14ac:dyDescent="0.25">
      <c r="Z71" s="99"/>
      <c r="AA71" s="19">
        <v>44531</v>
      </c>
      <c r="AB71" s="20">
        <v>63995.127302781999</v>
      </c>
      <c r="AE71" s="56" t="s">
        <v>16</v>
      </c>
      <c r="AF71" s="66">
        <v>0.02</v>
      </c>
      <c r="AG71" s="64">
        <v>-0.92</v>
      </c>
    </row>
    <row r="72" spans="1:36" x14ac:dyDescent="0.2">
      <c r="AE72" s="57" t="s">
        <v>17</v>
      </c>
      <c r="AF72" s="67">
        <v>-1</v>
      </c>
      <c r="AG72" s="65">
        <v>-0.83</v>
      </c>
      <c r="AJ72" s="8"/>
    </row>
    <row r="73" spans="1:36" x14ac:dyDescent="0.2">
      <c r="AE73" s="58" t="s">
        <v>18</v>
      </c>
      <c r="AF73" s="66">
        <v>-1</v>
      </c>
      <c r="AG73" s="64">
        <v>-0.69</v>
      </c>
    </row>
    <row r="74" spans="1:36" x14ac:dyDescent="0.2">
      <c r="AE74" s="57" t="s">
        <v>19</v>
      </c>
      <c r="AF74" s="67">
        <v>-1</v>
      </c>
      <c r="AG74" s="65">
        <v>-0.88</v>
      </c>
    </row>
    <row r="75" spans="1:36" x14ac:dyDescent="0.2">
      <c r="AE75" s="58" t="s">
        <v>20</v>
      </c>
      <c r="AF75" s="66">
        <v>-1</v>
      </c>
      <c r="AG75" s="76" t="s">
        <v>11</v>
      </c>
    </row>
    <row r="76" spans="1:36" ht="19" x14ac:dyDescent="0.25">
      <c r="AE76" s="57" t="s">
        <v>21</v>
      </c>
      <c r="AF76" s="67">
        <v>-1</v>
      </c>
      <c r="AG76" s="77" t="s">
        <v>11</v>
      </c>
      <c r="AJ76" s="83"/>
    </row>
    <row r="77" spans="1:36" x14ac:dyDescent="0.2">
      <c r="AE77" s="58" t="s">
        <v>22</v>
      </c>
      <c r="AF77" s="66">
        <v>-1</v>
      </c>
      <c r="AG77" s="64">
        <v>-0.72</v>
      </c>
    </row>
    <row r="78" spans="1:36" x14ac:dyDescent="0.2">
      <c r="AE78" s="57" t="s">
        <v>23</v>
      </c>
      <c r="AF78" s="67">
        <v>-1</v>
      </c>
      <c r="AG78" s="65">
        <v>2.21</v>
      </c>
    </row>
    <row r="79" spans="1:36" x14ac:dyDescent="0.2">
      <c r="AE79" s="58" t="s">
        <v>24</v>
      </c>
      <c r="AF79" s="66">
        <v>-1</v>
      </c>
      <c r="AG79" s="64">
        <v>0</v>
      </c>
    </row>
    <row r="80" spans="1:36" x14ac:dyDescent="0.2">
      <c r="AE80" s="57" t="s">
        <v>25</v>
      </c>
      <c r="AF80" s="67">
        <v>-0.88</v>
      </c>
      <c r="AG80" s="65">
        <v>-0.88</v>
      </c>
    </row>
    <row r="81" spans="30:33" ht="17" thickBot="1" x14ac:dyDescent="0.25">
      <c r="AE81" s="63" t="s">
        <v>26</v>
      </c>
      <c r="AF81" s="71">
        <v>-0.83</v>
      </c>
      <c r="AG81" s="72">
        <v>-0.1</v>
      </c>
    </row>
    <row r="82" spans="30:33" x14ac:dyDescent="0.2">
      <c r="AE82" s="73" t="s">
        <v>28</v>
      </c>
      <c r="AF82" s="74">
        <v>-0.88</v>
      </c>
      <c r="AG82" s="75">
        <v>-0.56999999999999995</v>
      </c>
    </row>
    <row r="86" spans="30:33" x14ac:dyDescent="0.2">
      <c r="AE86" t="s">
        <v>40</v>
      </c>
      <c r="AF86" t="s">
        <v>42</v>
      </c>
    </row>
    <row r="87" spans="30:33" x14ac:dyDescent="0.2">
      <c r="AD87">
        <v>2019</v>
      </c>
      <c r="AE87">
        <v>20963000</v>
      </c>
    </row>
    <row r="88" spans="30:33" x14ac:dyDescent="0.2">
      <c r="AD88">
        <v>2020</v>
      </c>
      <c r="AE88">
        <v>6941000</v>
      </c>
    </row>
    <row r="89" spans="30:33" x14ac:dyDescent="0.2">
      <c r="AD89" t="s">
        <v>41</v>
      </c>
      <c r="AE89" s="3">
        <v>-0.67</v>
      </c>
      <c r="AF89" s="6">
        <v>-0.88</v>
      </c>
    </row>
  </sheetData>
  <autoFilter ref="A1:D1" xr:uid="{00000000-0009-0000-0000-000000000000}">
    <sortState xmlns:xlrd2="http://schemas.microsoft.com/office/spreadsheetml/2017/richdata2" ref="A2:D68">
      <sortCondition ref="C1:C68"/>
    </sortState>
  </autoFilter>
  <mergeCells count="15">
    <mergeCell ref="H2:I2"/>
    <mergeCell ref="K2:M2"/>
    <mergeCell ref="O2:Q2"/>
    <mergeCell ref="Z36:Z47"/>
    <mergeCell ref="Z48:Z59"/>
    <mergeCell ref="Z60:Z71"/>
    <mergeCell ref="Z34:AB34"/>
    <mergeCell ref="AE34:AF34"/>
    <mergeCell ref="AE68:AE69"/>
    <mergeCell ref="AI34:AJ34"/>
    <mergeCell ref="AE33:AJ33"/>
    <mergeCell ref="AE50:AH50"/>
    <mergeCell ref="AE51:AE52"/>
    <mergeCell ref="AE67:AG67"/>
    <mergeCell ref="AG34:AH34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Tanabe</cp:lastModifiedBy>
  <dcterms:created xsi:type="dcterms:W3CDTF">2022-05-07T06:24:37Z</dcterms:created>
  <dcterms:modified xsi:type="dcterms:W3CDTF">2022-05-10T05:16:32Z</dcterms:modified>
</cp:coreProperties>
</file>