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eepak\Documents\MastersDegree\CSI5370-SoftwareVerificationAndTesting\GithubRepos\csi5370project\RQ1\"/>
    </mc:Choice>
  </mc:AlternateContent>
  <xr:revisionPtr revIDLastSave="0" documentId="13_ncr:1_{3D2FC048-29BD-49FC-BC93-F6D6AE826AFE}" xr6:coauthVersionLast="47" xr6:coauthVersionMax="47" xr10:uidLastSave="{00000000-0000-0000-0000-000000000000}"/>
  <bookViews>
    <workbookView xWindow="-34815" yWindow="-2535" windowWidth="34920" windowHeight="31785" activeTab="4" xr2:uid="{00000000-000D-0000-FFFF-FFFF00000000}"/>
  </bookViews>
  <sheets>
    <sheet name="Main Data " sheetId="1" r:id="rId1"/>
    <sheet name="Data (Hard)" sheetId="5" r:id="rId2"/>
    <sheet name="Data (Medium)" sheetId="6" r:id="rId3"/>
    <sheet name="ChatGPT" sheetId="2" r:id="rId4"/>
    <sheet name="Analysis" sheetId="3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5" i="1" l="1"/>
  <c r="Q55" i="1"/>
  <c r="L55" i="1"/>
  <c r="K55" i="1"/>
  <c r="R56" i="1"/>
  <c r="Q56" i="1"/>
  <c r="L56" i="1"/>
  <c r="K56" i="1"/>
  <c r="F56" i="1"/>
  <c r="F55" i="1"/>
  <c r="E56" i="1"/>
  <c r="E55" i="1"/>
  <c r="R30" i="6"/>
  <c r="R29" i="6"/>
  <c r="Q30" i="6"/>
  <c r="Q29" i="6"/>
  <c r="L30" i="6"/>
  <c r="L29" i="6"/>
  <c r="K30" i="6"/>
  <c r="K29" i="6"/>
  <c r="F30" i="6"/>
  <c r="F29" i="6"/>
  <c r="E30" i="6"/>
  <c r="E29" i="6"/>
  <c r="R30" i="5"/>
  <c r="R29" i="5"/>
  <c r="Q30" i="5"/>
  <c r="Q29" i="5"/>
  <c r="L30" i="5"/>
  <c r="L29" i="5"/>
  <c r="K30" i="5"/>
  <c r="K29" i="5"/>
  <c r="F30" i="5"/>
  <c r="F29" i="5"/>
  <c r="E30" i="5"/>
  <c r="E29" i="5"/>
</calcChain>
</file>

<file path=xl/sharedStrings.xml><?xml version="1.0" encoding="utf-8"?>
<sst xmlns="http://schemas.openxmlformats.org/spreadsheetml/2006/main" count="401" uniqueCount="144">
  <si>
    <t>SN</t>
  </si>
  <si>
    <t>Leetcode Programming Problem</t>
  </si>
  <si>
    <t>Difficulty Level</t>
  </si>
  <si>
    <t>Tags</t>
  </si>
  <si>
    <t>Coverage.py</t>
  </si>
  <si>
    <t>Pylint</t>
  </si>
  <si>
    <t>ChatGPT Test Code Statistics</t>
  </si>
  <si>
    <t>PYNGUIN Test Code Statistics</t>
  </si>
  <si>
    <t>Satements</t>
  </si>
  <si>
    <t>Branch</t>
  </si>
  <si>
    <t>Code Rate (out of 10)</t>
  </si>
  <si>
    <t>Missed</t>
  </si>
  <si>
    <t>Partial Branch</t>
  </si>
  <si>
    <t>Overall Coverage</t>
  </si>
  <si>
    <t>Problem1</t>
  </si>
  <si>
    <t>Medium</t>
  </si>
  <si>
    <t>Hash Table, String, Sliding Window</t>
  </si>
  <si>
    <t>Problem2</t>
  </si>
  <si>
    <t>Hard</t>
  </si>
  <si>
    <t>Hash Table, String, Sliding Window, Counting</t>
  </si>
  <si>
    <t>Problem3</t>
  </si>
  <si>
    <t>Problem4</t>
  </si>
  <si>
    <t>Problem5</t>
  </si>
  <si>
    <t>Problem6</t>
  </si>
  <si>
    <t>Problem7</t>
  </si>
  <si>
    <t>Problem8</t>
  </si>
  <si>
    <t>Problem9</t>
  </si>
  <si>
    <t>Problem10</t>
  </si>
  <si>
    <t>Problem11</t>
  </si>
  <si>
    <t>Problem12</t>
  </si>
  <si>
    <t>Problem13</t>
  </si>
  <si>
    <t>Problem14</t>
  </si>
  <si>
    <t>Problem15</t>
  </si>
  <si>
    <t>Math</t>
  </si>
  <si>
    <t>String, Dynamic Programming, Recursion</t>
  </si>
  <si>
    <t>String, Dynamic Programming, Recursion, Greedy</t>
  </si>
  <si>
    <t>Array, Two Pointers, Sorting</t>
  </si>
  <si>
    <t>LinkedList, Recursion</t>
  </si>
  <si>
    <t>Array, Dynamic Programming, Array</t>
  </si>
  <si>
    <t>Array, Dynamic Programming, Matrix</t>
  </si>
  <si>
    <t>Array, Backtracking, Graph</t>
  </si>
  <si>
    <t>LinkedList, Stack, Tree, Depth-First Search, Binary Tree</t>
  </si>
  <si>
    <t>Tree, Depth-First Search, Binary Tree</t>
  </si>
  <si>
    <t>String, Dynamic Programming</t>
  </si>
  <si>
    <t>String</t>
  </si>
  <si>
    <t>Number of Solution  Submissions</t>
  </si>
  <si>
    <t>Number of Test Submissions</t>
  </si>
  <si>
    <t>Problem16</t>
  </si>
  <si>
    <t>Problem17</t>
  </si>
  <si>
    <t>Problem18</t>
  </si>
  <si>
    <t>Problem19</t>
  </si>
  <si>
    <t>Problem20</t>
  </si>
  <si>
    <t>Problem21</t>
  </si>
  <si>
    <t>Problem22</t>
  </si>
  <si>
    <t>Problem23</t>
  </si>
  <si>
    <t>Problem24</t>
  </si>
  <si>
    <t>Problem25</t>
  </si>
  <si>
    <t>Problem26</t>
  </si>
  <si>
    <t>Array, Binary Indexed Tree, Segment Tree, Sorting</t>
  </si>
  <si>
    <t>Array, Binary Search, Segment Tree</t>
  </si>
  <si>
    <t>Math, Bit Manipulation</t>
  </si>
  <si>
    <t>Array</t>
  </si>
  <si>
    <t>Array, BFS, Heap, Matrix</t>
  </si>
  <si>
    <t>Array, Dynamic Programming</t>
  </si>
  <si>
    <t>Hash Table, Math, String</t>
  </si>
  <si>
    <t>Array, Dynamic Programming, BackTracking</t>
  </si>
  <si>
    <t>Math, String, Backtracking</t>
  </si>
  <si>
    <t>Math, String, Dynamic Programming, Recursion, Memoization</t>
  </si>
  <si>
    <t>Problem27</t>
  </si>
  <si>
    <t>Problem28</t>
  </si>
  <si>
    <t>Problem29</t>
  </si>
  <si>
    <t>Problem30</t>
  </si>
  <si>
    <t>Problem31</t>
  </si>
  <si>
    <t>Problem32</t>
  </si>
  <si>
    <t>Problem33</t>
  </si>
  <si>
    <t>Problem34</t>
  </si>
  <si>
    <t>Problem35</t>
  </si>
  <si>
    <t>Problem36</t>
  </si>
  <si>
    <t>Problem37</t>
  </si>
  <si>
    <t>Problem38</t>
  </si>
  <si>
    <t>Problem39</t>
  </si>
  <si>
    <t>Problem40</t>
  </si>
  <si>
    <t>Problem Name</t>
  </si>
  <si>
    <t>Observation</t>
  </si>
  <si>
    <t>Word Search II</t>
  </si>
  <si>
    <t>This page has the list of probelems that ChatGPT could not solve.</t>
  </si>
  <si>
    <t>Maybe these can be a measure for AGI</t>
  </si>
  <si>
    <t>Problem41</t>
  </si>
  <si>
    <t>Problem42</t>
  </si>
  <si>
    <t>Problem43</t>
  </si>
  <si>
    <t>Problem44</t>
  </si>
  <si>
    <t>Problem45</t>
  </si>
  <si>
    <t>Problem46</t>
  </si>
  <si>
    <t>Problem47</t>
  </si>
  <si>
    <t>Problem48</t>
  </si>
  <si>
    <t>Problem49</t>
  </si>
  <si>
    <t>Problem50</t>
  </si>
  <si>
    <t>DFS, Graph</t>
  </si>
  <si>
    <t>Array, Greedy</t>
  </si>
  <si>
    <t>Array, Math, Geometry</t>
  </si>
  <si>
    <t>Math, Dynamic Programming</t>
  </si>
  <si>
    <t>Array, Linesweep</t>
  </si>
  <si>
    <t>Array, Binary Search</t>
  </si>
  <si>
    <t>Array, String, Backtracking, Matrix</t>
  </si>
  <si>
    <t>DFS, BFS, Graph, Topological Sort</t>
  </si>
  <si>
    <t>Array, Graph, Topological Sort, Matrix</t>
  </si>
  <si>
    <t>String, Roling Hash, String Matching, Hash Function</t>
  </si>
  <si>
    <t>Array, Hash Table, String, Tree</t>
  </si>
  <si>
    <t>Tree, DFS, Binary Tree, Recursion</t>
  </si>
  <si>
    <t xml:space="preserve"> Array, Binary Search, Dynamic Programming, Sorting</t>
  </si>
  <si>
    <t>String, Backtracking, BFS</t>
  </si>
  <si>
    <t>Array, Segment Tree</t>
  </si>
  <si>
    <t>Array, Dynamic</t>
  </si>
  <si>
    <t xml:space="preserve"> Array, Dynamic Programming, BFS</t>
  </si>
  <si>
    <t>Array, Dynamic Programming, Prefix Sum</t>
  </si>
  <si>
    <t>Missed2</t>
  </si>
  <si>
    <t>Branch2</t>
  </si>
  <si>
    <t>Partial Branch2</t>
  </si>
  <si>
    <t>Overall Coverage2</t>
  </si>
  <si>
    <t>Code Rate (out of 10)2</t>
  </si>
  <si>
    <t>Statistics</t>
  </si>
  <si>
    <t>Hard Problem</t>
  </si>
  <si>
    <t>Medium Problems</t>
  </si>
  <si>
    <t>Hard Problem2</t>
  </si>
  <si>
    <t>ChatGPT Generated Code</t>
  </si>
  <si>
    <t>PYNGUIN generated code</t>
  </si>
  <si>
    <t>Medium Problems2</t>
  </si>
  <si>
    <t>Overall PYNGUIN</t>
  </si>
  <si>
    <t>Overall ChatGPT</t>
  </si>
  <si>
    <t>Average Overall Code Coverage</t>
  </si>
  <si>
    <t>Average Overall Code Quality</t>
  </si>
  <si>
    <t>Number of Medium Problems</t>
  </si>
  <si>
    <t>Number of Hard Problems</t>
  </si>
  <si>
    <t>Average number of reprompts for test generation</t>
  </si>
  <si>
    <t>Overall Code Coverage Standard Deviation</t>
  </si>
  <si>
    <t>Statement</t>
  </si>
  <si>
    <t>Statement2</t>
  </si>
  <si>
    <t>ChatGPT</t>
  </si>
  <si>
    <t>PYNGUIN</t>
  </si>
  <si>
    <t>Statements</t>
  </si>
  <si>
    <t>Statements2</t>
  </si>
  <si>
    <t xml:space="preserve">Average </t>
  </si>
  <si>
    <t>Standard Deviation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</si>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</sst>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8"/>
      <color rgb="FF3F3F76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570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0">
    <xf numFmtId="0" fontId="0" fillId="0" borderId="0" xfId="0"/>
    <xf numFmtId="0" fontId="6" fillId="0" borderId="0" xfId="0" applyFont="1" applyAlignment="1">
      <alignment wrapText="1"/>
    </xf>
    <xf numFmtId="0" fontId="8" fillId="3" borderId="2" xfId="2" applyFont="1" applyBorder="1" applyAlignment="1">
      <alignment vertical="center" wrapText="1"/>
    </xf>
    <xf numFmtId="0" fontId="6" fillId="0" borderId="2" xfId="0" applyFont="1" applyBorder="1" applyAlignment="1">
      <alignment wrapText="1"/>
    </xf>
    <xf numFmtId="0" fontId="7" fillId="5" borderId="2" xfId="1" applyFont="1" applyFill="1" applyBorder="1" applyAlignment="1">
      <alignment horizontal="center" vertical="center" wrapText="1"/>
    </xf>
    <xf numFmtId="0" fontId="8" fillId="5" borderId="2" xfId="2" applyFont="1" applyFill="1" applyBorder="1" applyAlignment="1">
      <alignment vertical="center" wrapText="1"/>
    </xf>
    <xf numFmtId="0" fontId="6" fillId="5" borderId="2" xfId="0" applyFont="1" applyFill="1" applyBorder="1" applyAlignment="1">
      <alignment wrapText="1"/>
    </xf>
    <xf numFmtId="0" fontId="6" fillId="5" borderId="0" xfId="0" applyFont="1" applyFill="1" applyAlignment="1">
      <alignment wrapText="1"/>
    </xf>
    <xf numFmtId="0" fontId="6" fillId="6" borderId="2" xfId="0" applyFont="1" applyFill="1" applyBorder="1" applyAlignment="1">
      <alignment wrapText="1"/>
    </xf>
    <xf numFmtId="0" fontId="6" fillId="6" borderId="0" xfId="0" applyFont="1" applyFill="1" applyAlignment="1">
      <alignment wrapText="1"/>
    </xf>
    <xf numFmtId="0" fontId="7" fillId="2" borderId="2" xfId="1" applyFont="1" applyBorder="1" applyAlignment="1">
      <alignment horizontal="center" vertical="center" wrapText="1"/>
    </xf>
    <xf numFmtId="0" fontId="5" fillId="4" borderId="2" xfId="3" applyFont="1" applyBorder="1" applyAlignment="1">
      <alignment horizontal="center" vertical="center" wrapText="1"/>
    </xf>
    <xf numFmtId="0" fontId="5" fillId="6" borderId="2" xfId="3" applyFont="1" applyFill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6" fillId="5" borderId="4" xfId="0" applyFont="1" applyFill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6" borderId="9" xfId="0" applyFont="1" applyFill="1" applyBorder="1" applyAlignment="1">
      <alignment wrapText="1"/>
    </xf>
    <xf numFmtId="0" fontId="6" fillId="5" borderId="9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5" fillId="4" borderId="3" xfId="3" applyFont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8" fillId="5" borderId="4" xfId="2" applyFont="1" applyFill="1" applyBorder="1" applyAlignment="1">
      <alignment vertical="center" wrapText="1"/>
    </xf>
    <xf numFmtId="0" fontId="5" fillId="4" borderId="5" xfId="3" applyFont="1" applyBorder="1" applyAlignment="1">
      <alignment horizontal="center" vertical="center" wrapText="1"/>
    </xf>
    <xf numFmtId="0" fontId="5" fillId="4" borderId="6" xfId="3" applyFont="1" applyBorder="1" applyAlignment="1">
      <alignment horizontal="center" vertical="center" wrapText="1"/>
    </xf>
    <xf numFmtId="0" fontId="5" fillId="6" borderId="6" xfId="3" applyFont="1" applyFill="1" applyBorder="1" applyAlignment="1">
      <alignment horizontal="center" vertical="center" wrapText="1"/>
    </xf>
    <xf numFmtId="0" fontId="5" fillId="4" borderId="7" xfId="3" applyFont="1" applyBorder="1" applyAlignment="1">
      <alignment horizontal="center" vertical="center" wrapText="1"/>
    </xf>
    <xf numFmtId="0" fontId="0" fillId="0" borderId="2" xfId="0" applyBorder="1"/>
    <xf numFmtId="0" fontId="9" fillId="7" borderId="2" xfId="0" applyFont="1" applyFill="1" applyBorder="1"/>
    <xf numFmtId="0" fontId="9" fillId="7" borderId="4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0" fillId="0" borderId="2" xfId="0" applyNumberFormat="1" applyBorder="1"/>
    <xf numFmtId="0" fontId="0" fillId="0" borderId="6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wrapText="1"/>
    </xf>
    <xf numFmtId="0" fontId="2" fillId="3" borderId="0" xfId="2" applyAlignment="1">
      <alignment horizontal="center"/>
    </xf>
    <xf numFmtId="0" fontId="10" fillId="8" borderId="2" xfId="0" applyFont="1" applyFill="1" applyBorder="1" applyAlignment="1">
      <alignment wrapText="1"/>
    </xf>
    <xf numFmtId="0" fontId="10" fillId="8" borderId="0" xfId="0" applyFont="1" applyFill="1" applyAlignment="1">
      <alignment wrapText="1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3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F3F76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901C33-093E-4B07-BABC-303F55083690}" name="Table3" displayName="Table3" ref="A1:R57" totalsRowShown="0" headerRowDxfId="10" dataDxfId="11" headerRowBorderDxfId="30" tableBorderDxfId="31" headerRowCellStyle="Input">
  <autoFilter ref="A1:R57" xr:uid="{AF901C33-093E-4B07-BABC-303F55083690}"/>
  <tableColumns count="18">
    <tableColumn id="1" xr3:uid="{14BF2805-2983-41D3-A905-EA29BE3EF091}" name="SN" dataDxfId="29"/>
    <tableColumn id="2" xr3:uid="{5E68D981-4EB7-49E1-9979-E0CED09B0BE8}" name="Leetcode Programming Problem" dataDxfId="28"/>
    <tableColumn id="3" xr3:uid="{A635F120-7CAD-4543-BA7A-D41DE84A34F1}" name="Difficulty Level" dataDxfId="27"/>
    <tableColumn id="4" xr3:uid="{220E8640-E0CD-430B-89BE-F773CB0B5DA8}" name="Tags" dataDxfId="26"/>
    <tableColumn id="5" xr3:uid="{246C5572-D894-4AA0-B2C9-03984E81C3AB}" name="Number of Solution  Submissions" dataDxfId="25"/>
    <tableColumn id="6" xr3:uid="{92440134-69A9-427B-A9B7-C6B1CB312B66}" name="Number of Test Submissions" dataDxfId="24"/>
    <tableColumn id="7" xr3:uid="{9D5AA59C-9730-4564-A59A-A6E7B66ED478}" name="ChatGPT Test Code Statistics" dataDxfId="23"/>
    <tableColumn id="8" xr3:uid="{437D2347-4094-4C68-A977-C1A3E6342486}" name="Missed" dataDxfId="22"/>
    <tableColumn id="9" xr3:uid="{B8FA1119-EF81-4F5D-A282-56A2F470A1A1}" name="Branch" dataDxfId="21"/>
    <tableColumn id="10" xr3:uid="{075D7672-9E25-4E8D-9441-C051C5E4802B}" name="Partial Branch" dataDxfId="20"/>
    <tableColumn id="11" xr3:uid="{851D7F01-997E-411B-9A72-F24092C7BF66}" name="Overall Coverage" dataDxfId="19"/>
    <tableColumn id="12" xr3:uid="{ED4B7691-23A7-4CB4-AD3E-1CB856395D22}" name="Code Rate (out of 10)" dataDxfId="18"/>
    <tableColumn id="13" xr3:uid="{2248D69E-11E2-4924-A1F3-3DEC05A667EB}" name="PYNGUIN Test Code Statistics" dataDxfId="17"/>
    <tableColumn id="14" xr3:uid="{3744F41C-DFBE-42AE-8CB6-2B3926A86E4D}" name="Missed2" dataDxfId="16"/>
    <tableColumn id="15" xr3:uid="{B3F8F93B-EC7C-4128-BD72-4236932BED8D}" name="Branch2" dataDxfId="15"/>
    <tableColumn id="16" xr3:uid="{E16E6A39-B9F0-4793-8E8C-10B2EBE968B6}" name="Partial Branch2" dataDxfId="14"/>
    <tableColumn id="17" xr3:uid="{4C6D652A-1B4C-441D-BD17-1F80502B9AC1}" name="Overall Coverage2" dataDxfId="13"/>
    <tableColumn id="18" xr3:uid="{C564AAD1-5C8A-4861-AF27-0A825EA29488}" name="Code Rate (out of 10)2" dataDxfId="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304295-7058-4D06-9C66-B87979418A34}" name="Table6" displayName="Table6" ref="A2:R27" totalsRowShown="0" headerRowDxfId="1">
  <autoFilter ref="A2:R27" xr:uid="{6A304295-7058-4D06-9C66-B87979418A34}"/>
  <tableColumns count="18">
    <tableColumn id="1" xr3:uid="{ECFED6CC-A20D-4320-97B8-B81083A4423A}" name="SN"/>
    <tableColumn id="2" xr3:uid="{45B3B1F7-8916-4317-B3CF-EBC7A3815723}" name="Leetcode Programming Problem"/>
    <tableColumn id="3" xr3:uid="{D3F21225-EC79-4610-9F21-08C43758A6EB}" name="Difficulty Level"/>
    <tableColumn id="4" xr3:uid="{D17A717F-E17E-4CB2-95F2-B61445C0F889}" name="Tags"/>
    <tableColumn id="5" xr3:uid="{C3C21B2E-5AB2-4D6E-BA86-8BF4399D5763}" name="Number of Solution  Submissions"/>
    <tableColumn id="6" xr3:uid="{8A4165E0-4A85-4B89-986C-AA71201ED938}" name="Number of Test Submissions"/>
    <tableColumn id="7" xr3:uid="{4B239765-FA90-4904-BF3E-546927817322}" name="Statements"/>
    <tableColumn id="8" xr3:uid="{3A8E9E4F-52F0-4253-A053-0C67D5AB3129}" name="Missed"/>
    <tableColumn id="9" xr3:uid="{33394F3F-9E2B-48C7-AC70-AB96BFD6B50A}" name="Branch"/>
    <tableColumn id="10" xr3:uid="{75D49666-E14E-45A5-90D6-3859F23E5C8A}" name="Partial Branch"/>
    <tableColumn id="11" xr3:uid="{CDD8942C-6C3D-4EFF-A71C-AF15309421F6}" name="Overall Coverage"/>
    <tableColumn id="12" xr3:uid="{DB24E7F7-F199-43D0-B798-48CE3A6F0D3A}" name="Code Rate (out of 10)"/>
    <tableColumn id="13" xr3:uid="{DBDBDBEC-A3AD-4E8D-9346-7C3C760AA8F2}" name="Statements2"/>
    <tableColumn id="14" xr3:uid="{78161AB3-BD5C-4B18-8AD2-9F74E7780D02}" name="Missed2"/>
    <tableColumn id="15" xr3:uid="{5E0F0963-0EDD-4152-92A5-734C4FA82BE4}" name="Branch2"/>
    <tableColumn id="16" xr3:uid="{EEF02200-69DE-4689-ADD6-DAF20EA881E6}" name="Partial Branch2"/>
    <tableColumn id="17" xr3:uid="{A2F6F09A-36C4-4B88-95A5-E177F09BA1E0}" name="Overall Coverage2"/>
    <tableColumn id="18" xr3:uid="{D10F06A6-525E-4946-96FD-3B4EC78FA6D6}" name="Code Rate (out of 10)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1FC17F-D478-4B88-B9AE-7DBF04DBA35A}" name="Table7" displayName="Table7" ref="A2:R27" totalsRowShown="0" headerRowDxfId="0">
  <autoFilter ref="A2:R27" xr:uid="{401FC17F-D478-4B88-B9AE-7DBF04DBA35A}"/>
  <tableColumns count="18">
    <tableColumn id="1" xr3:uid="{F501BBE2-0AC9-42EC-ABDC-05ED4AC6DF75}" name="SN"/>
    <tableColumn id="2" xr3:uid="{C6EBE987-6357-49E9-A567-18B8ADAEC2AC}" name="Leetcode Programming Problem"/>
    <tableColumn id="3" xr3:uid="{9406AEE9-6204-463C-A1E6-687CE9FC04C6}" name="Difficulty Level"/>
    <tableColumn id="4" xr3:uid="{D2F2A8AB-CCE6-48CF-8A18-0670AEBBA130}" name="Tags"/>
    <tableColumn id="5" xr3:uid="{851A5B26-2EDC-4AF3-8E4D-3068AE0F120A}" name="Number of Solution  Submissions"/>
    <tableColumn id="6" xr3:uid="{3D2A0BDA-B358-49BD-8793-3D827BD84BA8}" name="Number of Test Submissions"/>
    <tableColumn id="7" xr3:uid="{D80D60DD-1E37-4AB7-954B-3E5F4715A034}" name="Statement"/>
    <tableColumn id="8" xr3:uid="{B2468672-2586-4FFB-B63C-2D182B782CE5}" name="Missed"/>
    <tableColumn id="9" xr3:uid="{0D33720A-48AC-43BD-B5D5-C1A7D69B8B79}" name="Branch"/>
    <tableColumn id="10" xr3:uid="{5CBC48ED-8A2F-49A2-992B-5924A1CB00E3}" name="Partial Branch"/>
    <tableColumn id="11" xr3:uid="{BC04AD6B-4F5D-444A-A5FD-E8FA2AB1F468}" name="Overall Coverage"/>
    <tableColumn id="12" xr3:uid="{0A97C66C-6897-44DE-B9D0-0D090474A7C3}" name="Code Rate (out of 10)"/>
    <tableColumn id="13" xr3:uid="{1066DDD4-7047-4811-BFDA-85838173C580}" name="Statement2"/>
    <tableColumn id="14" xr3:uid="{035239A7-3575-4BD1-8A08-EC05B0377E97}" name="Missed2"/>
    <tableColumn id="15" xr3:uid="{ED957F9E-FAE3-489F-9616-A1DA3EC7D831}" name="Branch2"/>
    <tableColumn id="16" xr3:uid="{48886ECB-D5DC-4348-AAB7-9CD7E636AFFF}" name="Partial Branch2"/>
    <tableColumn id="17" xr3:uid="{D93A7BAE-0ED3-44F2-B1A8-44833B478F34}" name="Overall Coverage2"/>
    <tableColumn id="18" xr3:uid="{7EFF2689-F41D-4922-87E8-1F0E2F4497FC}" name="Code Rate (out of 10)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7C972-DDB5-4ED6-A55D-D7615711ABFB}" name="Table1" displayName="Table1" ref="A1:B2" insertRowShift="1" totalsRowShown="0">
  <autoFilter ref="A1:B2" xr:uid="{BA57C972-DDB5-4ED6-A55D-D7615711ABFB}"/>
  <tableColumns count="2">
    <tableColumn id="1" xr3:uid="{03B1E253-EF8F-4B0D-A4A3-454DCD926646}" name="Problem Name"/>
    <tableColumn id="2" xr3:uid="{1DFD506F-D572-423A-8D49-84675BF624D8}" name="Observation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C8C4C4-6BC6-4EB4-8DFD-93DFA48503BE}" name="Table5" displayName="Table5" ref="A2:G21" totalsRowShown="0" headerRowDxfId="5">
  <autoFilter ref="A2:G21" xr:uid="{7DC8C4C4-6BC6-4EB4-8DFD-93DFA48503BE}"/>
  <tableColumns count="7">
    <tableColumn id="1" xr3:uid="{CE7E8AC1-2ECD-4D2C-9AD8-A8F48438B055}" name="Statistics" dataDxfId="9"/>
    <tableColumn id="2" xr3:uid="{3F58C3D0-56C0-42CF-ABF5-0EF8978B404D}" name="Hard Problem" dataDxfId="2">
      <calculatedColumnFormula>AVERAGE('Main Data '!K5:K53)</calculatedColumnFormula>
    </tableColumn>
    <tableColumn id="3" xr3:uid="{2A207C60-57DC-43B9-B963-CB78F11C81BB}" name="Medium Problems" dataDxfId="4">
      <calculatedColumnFormula>AVERAGE('Main Data '!K4:K51)</calculatedColumnFormula>
    </tableColumn>
    <tableColumn id="4" xr3:uid="{B1FA7B39-4D44-4B45-8414-BC25AFE80B76}" name="Overall ChatGPT" dataDxfId="8"/>
    <tableColumn id="5" xr3:uid="{7E2E48CA-24C5-4192-AFB7-F7D05EC58863}" name="Hard Problem2" dataDxfId="7"/>
    <tableColumn id="6" xr3:uid="{C597DDFA-F185-4CB2-9C71-BACC88AFAFDF}" name="Medium Problems2" dataDxfId="3">
      <calculatedColumnFormula>AVERAGE('Main Data '!Q4:Q51)</calculatedColumnFormula>
    </tableColumn>
    <tableColumn id="7" xr3:uid="{7635FA6F-64D5-4702-B1DA-90A20653FFE6}" name="Overall PYNGUIN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3"/>
  <sheetViews>
    <sheetView zoomScale="55" zoomScaleNormal="55" workbookViewId="0">
      <pane xSplit="19" ySplit="3" topLeftCell="T30" activePane="bottomRight" state="frozen"/>
      <selection pane="topRight" activeCell="T1" sqref="T1"/>
      <selection pane="bottomLeft" activeCell="A4" sqref="A4"/>
      <selection pane="bottomRight" activeCell="U46" sqref="U46"/>
    </sheetView>
  </sheetViews>
  <sheetFormatPr defaultRowHeight="23.25" x14ac:dyDescent="0.35"/>
  <cols>
    <col min="1" max="1" width="7" style="1" customWidth="1"/>
    <col min="2" max="2" width="48.28515625" style="1" customWidth="1"/>
    <col min="3" max="3" width="24.42578125" style="1" customWidth="1"/>
    <col min="4" max="4" width="34.140625" style="1" customWidth="1"/>
    <col min="5" max="5" width="35.85546875" style="9" customWidth="1"/>
    <col min="6" max="6" width="43.5703125" style="9" customWidth="1"/>
    <col min="7" max="7" width="43.5703125" style="1" customWidth="1"/>
    <col min="8" max="9" width="16.140625" style="1" customWidth="1"/>
    <col min="10" max="10" width="21.42578125" style="1" bestFit="1" customWidth="1"/>
    <col min="11" max="11" width="16.140625" style="1" customWidth="1"/>
    <col min="12" max="12" width="19.140625" style="7" customWidth="1"/>
    <col min="13" max="13" width="44.42578125" style="1" customWidth="1"/>
    <col min="14" max="16" width="16.140625" style="1" customWidth="1"/>
    <col min="17" max="17" width="17.140625" style="1" customWidth="1"/>
    <col min="18" max="18" width="19.140625" style="7" customWidth="1"/>
    <col min="19" max="16384" width="9.140625" style="1"/>
  </cols>
  <sheetData>
    <row r="1" spans="1:18" ht="128.25" customHeight="1" x14ac:dyDescent="0.35">
      <c r="A1" s="23" t="s">
        <v>0</v>
      </c>
      <c r="B1" s="24" t="s">
        <v>1</v>
      </c>
      <c r="C1" s="24" t="s">
        <v>2</v>
      </c>
      <c r="D1" s="24" t="s">
        <v>3</v>
      </c>
      <c r="E1" s="25" t="s">
        <v>45</v>
      </c>
      <c r="F1" s="25" t="s">
        <v>46</v>
      </c>
      <c r="G1" s="24" t="s">
        <v>6</v>
      </c>
      <c r="H1" s="24" t="s">
        <v>11</v>
      </c>
      <c r="I1" s="24" t="s">
        <v>9</v>
      </c>
      <c r="J1" s="24" t="s">
        <v>12</v>
      </c>
      <c r="K1" s="24" t="s">
        <v>13</v>
      </c>
      <c r="L1" s="24" t="s">
        <v>10</v>
      </c>
      <c r="M1" s="24" t="s">
        <v>7</v>
      </c>
      <c r="N1" s="24" t="s">
        <v>115</v>
      </c>
      <c r="O1" s="24" t="s">
        <v>116</v>
      </c>
      <c r="P1" s="24" t="s">
        <v>117</v>
      </c>
      <c r="Q1" s="24" t="s">
        <v>118</v>
      </c>
      <c r="R1" s="26" t="s">
        <v>119</v>
      </c>
    </row>
    <row r="2" spans="1:18" ht="48" customHeight="1" x14ac:dyDescent="0.35">
      <c r="A2" s="20"/>
      <c r="B2" s="11"/>
      <c r="C2" s="11"/>
      <c r="D2" s="11"/>
      <c r="E2" s="12"/>
      <c r="F2" s="12"/>
      <c r="G2" s="10" t="s">
        <v>4</v>
      </c>
      <c r="H2" s="10"/>
      <c r="I2" s="10"/>
      <c r="J2" s="10"/>
      <c r="K2" s="10"/>
      <c r="L2" s="4" t="s">
        <v>5</v>
      </c>
      <c r="M2" s="10" t="s">
        <v>4</v>
      </c>
      <c r="N2" s="10"/>
      <c r="O2" s="10"/>
      <c r="P2" s="10"/>
      <c r="Q2" s="10"/>
      <c r="R2" s="21" t="s">
        <v>5</v>
      </c>
    </row>
    <row r="3" spans="1:18" ht="84" customHeight="1" x14ac:dyDescent="0.35">
      <c r="A3" s="20"/>
      <c r="B3" s="11"/>
      <c r="C3" s="11"/>
      <c r="D3" s="11"/>
      <c r="E3" s="12"/>
      <c r="F3" s="12"/>
      <c r="G3" s="2" t="s">
        <v>8</v>
      </c>
      <c r="H3" s="2" t="s">
        <v>11</v>
      </c>
      <c r="I3" s="2" t="s">
        <v>9</v>
      </c>
      <c r="J3" s="2" t="s">
        <v>12</v>
      </c>
      <c r="K3" s="2" t="s">
        <v>13</v>
      </c>
      <c r="L3" s="5" t="s">
        <v>10</v>
      </c>
      <c r="M3" s="2" t="s">
        <v>8</v>
      </c>
      <c r="N3" s="2" t="s">
        <v>11</v>
      </c>
      <c r="O3" s="2" t="s">
        <v>9</v>
      </c>
      <c r="P3" s="2" t="s">
        <v>12</v>
      </c>
      <c r="Q3" s="2" t="s">
        <v>13</v>
      </c>
      <c r="R3" s="22" t="s">
        <v>10</v>
      </c>
    </row>
    <row r="4" spans="1:18" ht="46.5" x14ac:dyDescent="0.35">
      <c r="A4" s="13">
        <v>1</v>
      </c>
      <c r="B4" s="3" t="s">
        <v>14</v>
      </c>
      <c r="C4" s="3" t="s">
        <v>15</v>
      </c>
      <c r="D4" s="3" t="s">
        <v>16</v>
      </c>
      <c r="E4" s="8">
        <v>1</v>
      </c>
      <c r="F4" s="8">
        <v>1</v>
      </c>
      <c r="G4" s="3">
        <v>9</v>
      </c>
      <c r="H4" s="3">
        <v>0</v>
      </c>
      <c r="I4" s="3">
        <v>2</v>
      </c>
      <c r="J4" s="3">
        <v>0</v>
      </c>
      <c r="K4" s="3">
        <v>100</v>
      </c>
      <c r="L4" s="6">
        <v>6.25</v>
      </c>
      <c r="M4" s="3">
        <v>5</v>
      </c>
      <c r="N4" s="3">
        <v>0</v>
      </c>
      <c r="O4" s="3">
        <v>0</v>
      </c>
      <c r="P4" s="3">
        <v>0</v>
      </c>
      <c r="Q4" s="3">
        <v>100</v>
      </c>
      <c r="R4" s="14">
        <v>0</v>
      </c>
    </row>
    <row r="5" spans="1:18" ht="95.25" customHeight="1" x14ac:dyDescent="0.35">
      <c r="A5" s="13">
        <v>2</v>
      </c>
      <c r="B5" s="3" t="s">
        <v>17</v>
      </c>
      <c r="C5" s="3" t="s">
        <v>18</v>
      </c>
      <c r="D5" s="3" t="s">
        <v>19</v>
      </c>
      <c r="E5" s="8">
        <v>2</v>
      </c>
      <c r="F5" s="8">
        <v>2</v>
      </c>
      <c r="G5" s="3">
        <v>5</v>
      </c>
      <c r="H5" s="3">
        <v>0</v>
      </c>
      <c r="I5" s="3">
        <v>2</v>
      </c>
      <c r="J5" s="3">
        <v>0</v>
      </c>
      <c r="K5" s="3">
        <v>100</v>
      </c>
      <c r="L5" s="6">
        <v>0</v>
      </c>
      <c r="M5" s="3">
        <v>36</v>
      </c>
      <c r="N5" s="3">
        <v>0</v>
      </c>
      <c r="O5" s="3">
        <v>10</v>
      </c>
      <c r="P5" s="3">
        <v>0</v>
      </c>
      <c r="Q5" s="3">
        <v>100</v>
      </c>
      <c r="R5" s="14">
        <v>4.29</v>
      </c>
    </row>
    <row r="6" spans="1:18" ht="36.75" customHeight="1" x14ac:dyDescent="0.35">
      <c r="A6" s="13">
        <v>3</v>
      </c>
      <c r="B6" s="3" t="s">
        <v>20</v>
      </c>
      <c r="C6" s="3" t="s">
        <v>15</v>
      </c>
      <c r="D6" s="3" t="s">
        <v>33</v>
      </c>
      <c r="E6" s="8">
        <v>1</v>
      </c>
      <c r="F6" s="8">
        <v>1</v>
      </c>
      <c r="G6" s="3">
        <v>16</v>
      </c>
      <c r="H6" s="3">
        <v>0</v>
      </c>
      <c r="I6" s="3">
        <v>0</v>
      </c>
      <c r="J6" s="3">
        <v>0</v>
      </c>
      <c r="K6" s="3">
        <v>100</v>
      </c>
      <c r="L6" s="6">
        <v>5</v>
      </c>
      <c r="M6" s="3">
        <v>51</v>
      </c>
      <c r="N6" s="3">
        <v>0</v>
      </c>
      <c r="O6" s="3">
        <v>2</v>
      </c>
      <c r="P6" s="3">
        <v>0</v>
      </c>
      <c r="Q6" s="3">
        <v>100</v>
      </c>
      <c r="R6" s="14">
        <v>7.4</v>
      </c>
    </row>
    <row r="7" spans="1:18" ht="89.25" customHeight="1" x14ac:dyDescent="0.35">
      <c r="A7" s="13">
        <v>4</v>
      </c>
      <c r="B7" s="3" t="s">
        <v>21</v>
      </c>
      <c r="C7" s="3" t="s">
        <v>18</v>
      </c>
      <c r="D7" s="3" t="s">
        <v>34</v>
      </c>
      <c r="E7" s="8">
        <v>1</v>
      </c>
      <c r="F7" s="8">
        <v>2</v>
      </c>
      <c r="G7" s="3">
        <v>25</v>
      </c>
      <c r="H7" s="3">
        <v>0</v>
      </c>
      <c r="I7" s="3">
        <v>0</v>
      </c>
      <c r="J7" s="3">
        <v>0</v>
      </c>
      <c r="K7" s="3">
        <v>100</v>
      </c>
      <c r="L7" s="6">
        <v>1.2</v>
      </c>
      <c r="M7" s="3">
        <v>19</v>
      </c>
      <c r="N7" s="3">
        <v>0</v>
      </c>
      <c r="O7" s="3">
        <v>0</v>
      </c>
      <c r="P7" s="3">
        <v>0</v>
      </c>
      <c r="Q7" s="3">
        <v>100</v>
      </c>
      <c r="R7" s="14">
        <v>4.74</v>
      </c>
    </row>
    <row r="8" spans="1:18" ht="95.25" customHeight="1" x14ac:dyDescent="0.35">
      <c r="A8" s="13">
        <v>5</v>
      </c>
      <c r="B8" s="3" t="s">
        <v>22</v>
      </c>
      <c r="C8" s="3" t="s">
        <v>18</v>
      </c>
      <c r="D8" s="3" t="s">
        <v>35</v>
      </c>
      <c r="E8" s="8">
        <v>2</v>
      </c>
      <c r="F8" s="8">
        <v>2</v>
      </c>
      <c r="G8" s="3">
        <v>27</v>
      </c>
      <c r="H8" s="3">
        <v>0</v>
      </c>
      <c r="I8" s="3">
        <v>0</v>
      </c>
      <c r="J8" s="3">
        <v>0</v>
      </c>
      <c r="K8" s="3">
        <v>100</v>
      </c>
      <c r="L8" s="6">
        <v>0</v>
      </c>
      <c r="M8" s="3">
        <v>59</v>
      </c>
      <c r="N8" s="3">
        <v>0</v>
      </c>
      <c r="O8" s="3">
        <v>10</v>
      </c>
      <c r="P8" s="3">
        <v>0</v>
      </c>
      <c r="Q8" s="3">
        <v>100</v>
      </c>
      <c r="R8" s="14">
        <v>7.22</v>
      </c>
    </row>
    <row r="9" spans="1:18" ht="46.5" x14ac:dyDescent="0.35">
      <c r="A9" s="13">
        <v>6</v>
      </c>
      <c r="B9" s="3" t="s">
        <v>23</v>
      </c>
      <c r="C9" s="3" t="s">
        <v>15</v>
      </c>
      <c r="D9" s="3" t="s">
        <v>36</v>
      </c>
      <c r="E9" s="8">
        <v>1</v>
      </c>
      <c r="F9" s="8">
        <v>5</v>
      </c>
      <c r="G9" s="3">
        <v>13</v>
      </c>
      <c r="H9" s="3">
        <v>0</v>
      </c>
      <c r="I9" s="3">
        <v>0</v>
      </c>
      <c r="J9" s="3">
        <v>0</v>
      </c>
      <c r="K9" s="3">
        <v>100</v>
      </c>
      <c r="L9" s="6">
        <v>0</v>
      </c>
      <c r="M9" s="3">
        <v>50</v>
      </c>
      <c r="N9" s="3">
        <v>0</v>
      </c>
      <c r="O9" s="3">
        <v>10</v>
      </c>
      <c r="P9" s="3">
        <v>0</v>
      </c>
      <c r="Q9" s="3">
        <v>100</v>
      </c>
      <c r="R9" s="14">
        <v>5.1100000000000003</v>
      </c>
    </row>
    <row r="10" spans="1:18" ht="40.5" customHeight="1" x14ac:dyDescent="0.35">
      <c r="A10" s="13">
        <v>7</v>
      </c>
      <c r="B10" s="3" t="s">
        <v>24</v>
      </c>
      <c r="C10" s="3" t="s">
        <v>15</v>
      </c>
      <c r="D10" s="3" t="s">
        <v>37</v>
      </c>
      <c r="E10" s="8">
        <v>1</v>
      </c>
      <c r="F10" s="8">
        <v>1</v>
      </c>
      <c r="G10" s="3">
        <v>23</v>
      </c>
      <c r="H10" s="3">
        <v>0</v>
      </c>
      <c r="I10" s="3">
        <v>4</v>
      </c>
      <c r="J10" s="3">
        <v>0</v>
      </c>
      <c r="K10" s="3">
        <v>100</v>
      </c>
      <c r="L10" s="6">
        <v>3.91</v>
      </c>
      <c r="M10" s="3">
        <v>113</v>
      </c>
      <c r="N10" s="3">
        <v>0</v>
      </c>
      <c r="O10" s="3">
        <v>2</v>
      </c>
      <c r="P10" s="3">
        <v>0</v>
      </c>
      <c r="Q10" s="3">
        <v>100</v>
      </c>
      <c r="R10" s="14">
        <v>7.86</v>
      </c>
    </row>
    <row r="11" spans="1:18" ht="55.5" customHeight="1" x14ac:dyDescent="0.35">
      <c r="A11" s="13">
        <v>8</v>
      </c>
      <c r="B11" s="3" t="s">
        <v>25</v>
      </c>
      <c r="C11" s="3" t="s">
        <v>18</v>
      </c>
      <c r="D11" s="3" t="s">
        <v>37</v>
      </c>
      <c r="E11" s="8">
        <v>1</v>
      </c>
      <c r="F11" s="8">
        <v>1</v>
      </c>
      <c r="G11" s="3">
        <v>45</v>
      </c>
      <c r="H11" s="3">
        <v>0</v>
      </c>
      <c r="I11" s="3">
        <v>4</v>
      </c>
      <c r="J11" s="3">
        <v>0</v>
      </c>
      <c r="K11" s="3">
        <v>100</v>
      </c>
      <c r="L11" s="6">
        <v>7.11</v>
      </c>
      <c r="M11" s="3">
        <v>53</v>
      </c>
      <c r="N11" s="3">
        <v>0</v>
      </c>
      <c r="O11" s="3">
        <v>10</v>
      </c>
      <c r="P11" s="3">
        <v>0</v>
      </c>
      <c r="Q11" s="3">
        <v>100</v>
      </c>
      <c r="R11" s="14">
        <v>6.88</v>
      </c>
    </row>
    <row r="12" spans="1:18" ht="48.75" customHeight="1" x14ac:dyDescent="0.35">
      <c r="A12" s="13">
        <v>9</v>
      </c>
      <c r="B12" s="3" t="s">
        <v>26</v>
      </c>
      <c r="C12" s="3" t="s">
        <v>15</v>
      </c>
      <c r="D12" s="3" t="s">
        <v>38</v>
      </c>
      <c r="E12" s="8">
        <v>1</v>
      </c>
      <c r="F12" s="8">
        <v>5</v>
      </c>
      <c r="G12" s="3">
        <v>18</v>
      </c>
      <c r="H12" s="3">
        <v>0</v>
      </c>
      <c r="I12" s="3">
        <v>0</v>
      </c>
      <c r="J12" s="3">
        <v>0</v>
      </c>
      <c r="K12" s="3">
        <v>100</v>
      </c>
      <c r="L12" s="6">
        <v>3.33</v>
      </c>
      <c r="M12" s="3">
        <v>30</v>
      </c>
      <c r="N12" s="3">
        <v>0</v>
      </c>
      <c r="O12" s="3">
        <v>8</v>
      </c>
      <c r="P12" s="3">
        <v>0</v>
      </c>
      <c r="Q12" s="3">
        <v>100</v>
      </c>
      <c r="R12" s="14">
        <v>4.74</v>
      </c>
    </row>
    <row r="13" spans="1:18" ht="71.25" customHeight="1" x14ac:dyDescent="0.35">
      <c r="A13" s="13">
        <v>10</v>
      </c>
      <c r="B13" s="3" t="s">
        <v>27</v>
      </c>
      <c r="C13" s="3" t="s">
        <v>18</v>
      </c>
      <c r="D13" s="3" t="s">
        <v>39</v>
      </c>
      <c r="E13" s="8">
        <v>2</v>
      </c>
      <c r="F13" s="8">
        <v>5</v>
      </c>
      <c r="G13" s="3">
        <v>6</v>
      </c>
      <c r="H13" s="3">
        <v>0</v>
      </c>
      <c r="I13" s="3">
        <v>0</v>
      </c>
      <c r="J13" s="3">
        <v>0</v>
      </c>
      <c r="K13" s="3">
        <v>100</v>
      </c>
      <c r="L13" s="6">
        <v>0</v>
      </c>
      <c r="M13" s="3">
        <v>17</v>
      </c>
      <c r="N13" s="3">
        <v>0</v>
      </c>
      <c r="O13" s="3">
        <v>6</v>
      </c>
      <c r="P13" s="3">
        <v>0</v>
      </c>
      <c r="Q13" s="3">
        <v>100</v>
      </c>
      <c r="R13" s="14">
        <v>2.86</v>
      </c>
    </row>
    <row r="14" spans="1:18" ht="53.25" customHeight="1" x14ac:dyDescent="0.35">
      <c r="A14" s="13">
        <v>11</v>
      </c>
      <c r="B14" s="3" t="s">
        <v>28</v>
      </c>
      <c r="C14" s="3" t="s">
        <v>18</v>
      </c>
      <c r="D14" s="3" t="s">
        <v>40</v>
      </c>
      <c r="E14" s="8">
        <v>2</v>
      </c>
      <c r="F14" s="8">
        <v>5</v>
      </c>
      <c r="G14" s="3">
        <v>32</v>
      </c>
      <c r="H14" s="3">
        <v>0</v>
      </c>
      <c r="I14" s="3">
        <v>0</v>
      </c>
      <c r="J14" s="3">
        <v>0</v>
      </c>
      <c r="K14" s="3">
        <v>100</v>
      </c>
      <c r="L14" s="6">
        <v>4.0599999999999996</v>
      </c>
      <c r="M14" s="3">
        <v>42</v>
      </c>
      <c r="N14" s="3">
        <v>0</v>
      </c>
      <c r="O14" s="3">
        <v>10</v>
      </c>
      <c r="P14" s="3">
        <v>0</v>
      </c>
      <c r="Q14" s="3">
        <v>100</v>
      </c>
      <c r="R14" s="14">
        <v>5.95</v>
      </c>
    </row>
    <row r="15" spans="1:18" ht="78.75" customHeight="1" x14ac:dyDescent="0.35">
      <c r="A15" s="13">
        <v>12</v>
      </c>
      <c r="B15" s="3" t="s">
        <v>29</v>
      </c>
      <c r="C15" s="3" t="s">
        <v>15</v>
      </c>
      <c r="D15" s="3" t="s">
        <v>41</v>
      </c>
      <c r="E15" s="8">
        <v>2</v>
      </c>
      <c r="F15" s="8">
        <v>1</v>
      </c>
      <c r="G15" s="3">
        <v>43</v>
      </c>
      <c r="H15" s="3">
        <v>0</v>
      </c>
      <c r="I15" s="3">
        <v>10</v>
      </c>
      <c r="J15" s="3">
        <v>1</v>
      </c>
      <c r="K15" s="3">
        <v>98</v>
      </c>
      <c r="L15" s="6">
        <v>7.91</v>
      </c>
      <c r="M15" s="3">
        <v>65</v>
      </c>
      <c r="N15" s="3">
        <v>0</v>
      </c>
      <c r="O15" s="3">
        <v>2</v>
      </c>
      <c r="P15" s="3">
        <v>0</v>
      </c>
      <c r="Q15" s="3">
        <v>100</v>
      </c>
      <c r="R15" s="14">
        <v>6.72</v>
      </c>
    </row>
    <row r="16" spans="1:18" ht="74.25" customHeight="1" x14ac:dyDescent="0.35">
      <c r="A16" s="13">
        <v>13</v>
      </c>
      <c r="B16" s="3" t="s">
        <v>30</v>
      </c>
      <c r="C16" s="3" t="s">
        <v>15</v>
      </c>
      <c r="D16" s="3" t="s">
        <v>42</v>
      </c>
      <c r="E16" s="8">
        <v>1</v>
      </c>
      <c r="F16" s="8">
        <v>1</v>
      </c>
      <c r="G16" s="3">
        <v>27</v>
      </c>
      <c r="H16" s="3">
        <v>1</v>
      </c>
      <c r="I16" s="3">
        <v>12</v>
      </c>
      <c r="J16" s="3">
        <v>1</v>
      </c>
      <c r="K16" s="3">
        <v>95</v>
      </c>
      <c r="L16" s="6">
        <v>6.15</v>
      </c>
      <c r="M16" s="3">
        <v>39</v>
      </c>
      <c r="N16" s="3">
        <v>0</v>
      </c>
      <c r="O16" s="3">
        <v>8</v>
      </c>
      <c r="P16" s="3">
        <v>0</v>
      </c>
      <c r="Q16" s="3">
        <v>100</v>
      </c>
      <c r="R16" s="14">
        <v>6.57</v>
      </c>
    </row>
    <row r="17" spans="1:18" ht="82.5" customHeight="1" x14ac:dyDescent="0.35">
      <c r="A17" s="13">
        <v>14</v>
      </c>
      <c r="B17" s="3" t="s">
        <v>31</v>
      </c>
      <c r="C17" s="3" t="s">
        <v>18</v>
      </c>
      <c r="D17" s="3" t="s">
        <v>43</v>
      </c>
      <c r="E17" s="8">
        <v>1</v>
      </c>
      <c r="F17" s="8">
        <v>4</v>
      </c>
      <c r="G17" s="3">
        <v>5</v>
      </c>
      <c r="H17" s="3">
        <v>0</v>
      </c>
      <c r="I17" s="3">
        <v>2</v>
      </c>
      <c r="J17" s="3">
        <v>0</v>
      </c>
      <c r="K17" s="3">
        <v>100</v>
      </c>
      <c r="L17" s="6">
        <v>0</v>
      </c>
      <c r="M17" s="3">
        <v>42</v>
      </c>
      <c r="N17" s="3">
        <v>0</v>
      </c>
      <c r="O17" s="3">
        <v>12</v>
      </c>
      <c r="P17" s="3">
        <v>0</v>
      </c>
      <c r="Q17" s="3">
        <v>100</v>
      </c>
      <c r="R17" s="14">
        <v>6.39</v>
      </c>
    </row>
    <row r="18" spans="1:18" ht="96" customHeight="1" x14ac:dyDescent="0.35">
      <c r="A18" s="13">
        <v>15</v>
      </c>
      <c r="B18" s="3" t="s">
        <v>32</v>
      </c>
      <c r="C18" s="3" t="s">
        <v>15</v>
      </c>
      <c r="D18" s="3" t="s">
        <v>44</v>
      </c>
      <c r="E18" s="8">
        <v>2</v>
      </c>
      <c r="F18" s="8">
        <v>1</v>
      </c>
      <c r="G18" s="3">
        <v>5</v>
      </c>
      <c r="H18" s="3">
        <v>0</v>
      </c>
      <c r="I18" s="3">
        <v>2</v>
      </c>
      <c r="J18" s="3">
        <v>0</v>
      </c>
      <c r="K18" s="3">
        <v>100</v>
      </c>
      <c r="L18" s="6">
        <v>0</v>
      </c>
      <c r="M18" s="3">
        <v>25</v>
      </c>
      <c r="N18" s="3">
        <v>0</v>
      </c>
      <c r="O18" s="3">
        <v>0</v>
      </c>
      <c r="P18" s="3">
        <v>0</v>
      </c>
      <c r="Q18" s="3">
        <v>100</v>
      </c>
      <c r="R18" s="14">
        <v>5.6</v>
      </c>
    </row>
    <row r="19" spans="1:18" ht="63" customHeight="1" x14ac:dyDescent="0.35">
      <c r="A19" s="13">
        <v>16</v>
      </c>
      <c r="B19" s="3" t="s">
        <v>47</v>
      </c>
      <c r="C19" s="3" t="s">
        <v>15</v>
      </c>
      <c r="D19" s="3" t="s">
        <v>58</v>
      </c>
      <c r="E19" s="8">
        <v>2</v>
      </c>
      <c r="F19" s="8">
        <v>1</v>
      </c>
      <c r="G19" s="3">
        <v>22</v>
      </c>
      <c r="H19" s="3">
        <v>0</v>
      </c>
      <c r="I19" s="3">
        <v>0</v>
      </c>
      <c r="J19" s="3">
        <v>0</v>
      </c>
      <c r="K19" s="3">
        <v>100</v>
      </c>
      <c r="L19" s="6">
        <v>5.45</v>
      </c>
      <c r="M19" s="3">
        <v>14</v>
      </c>
      <c r="N19" s="3">
        <v>0</v>
      </c>
      <c r="O19" s="3">
        <v>4</v>
      </c>
      <c r="P19" s="3">
        <v>0</v>
      </c>
      <c r="Q19" s="3">
        <v>100</v>
      </c>
      <c r="R19" s="14">
        <v>1.67</v>
      </c>
    </row>
    <row r="20" spans="1:18" ht="60.75" customHeight="1" x14ac:dyDescent="0.35">
      <c r="A20" s="13">
        <v>17</v>
      </c>
      <c r="B20" s="3" t="s">
        <v>48</v>
      </c>
      <c r="C20" s="3" t="s">
        <v>18</v>
      </c>
      <c r="D20" s="3" t="s">
        <v>59</v>
      </c>
      <c r="E20" s="8">
        <v>2</v>
      </c>
      <c r="F20" s="8">
        <v>3</v>
      </c>
      <c r="G20" s="3">
        <v>26</v>
      </c>
      <c r="H20" s="3">
        <v>0</v>
      </c>
      <c r="I20" s="3">
        <v>0</v>
      </c>
      <c r="J20" s="3">
        <v>0</v>
      </c>
      <c r="K20" s="3">
        <v>100</v>
      </c>
      <c r="L20" s="6">
        <v>6.54</v>
      </c>
      <c r="M20" s="3">
        <v>13</v>
      </c>
      <c r="N20" s="3">
        <v>0</v>
      </c>
      <c r="O20" s="3">
        <v>2</v>
      </c>
      <c r="P20" s="3">
        <v>0</v>
      </c>
      <c r="Q20" s="3">
        <v>100</v>
      </c>
      <c r="R20" s="14">
        <v>0.83</v>
      </c>
    </row>
    <row r="21" spans="1:18" ht="70.5" customHeight="1" x14ac:dyDescent="0.35">
      <c r="A21" s="13">
        <v>18</v>
      </c>
      <c r="B21" s="3" t="s">
        <v>49</v>
      </c>
      <c r="C21" s="3" t="s">
        <v>15</v>
      </c>
      <c r="D21" s="3" t="s">
        <v>60</v>
      </c>
      <c r="E21" s="8">
        <v>1</v>
      </c>
      <c r="F21" s="8">
        <v>3</v>
      </c>
      <c r="G21" s="3">
        <v>19</v>
      </c>
      <c r="H21" s="3">
        <v>0</v>
      </c>
      <c r="I21" s="3">
        <v>0</v>
      </c>
      <c r="J21" s="3">
        <v>0</v>
      </c>
      <c r="K21" s="3">
        <v>100</v>
      </c>
      <c r="L21" s="6">
        <v>4.21</v>
      </c>
      <c r="M21" s="3">
        <v>96</v>
      </c>
      <c r="N21" s="3">
        <v>0</v>
      </c>
      <c r="O21" s="3">
        <v>0</v>
      </c>
      <c r="P21" s="3">
        <v>0</v>
      </c>
      <c r="Q21" s="3">
        <v>100</v>
      </c>
      <c r="R21" s="14">
        <v>8.44</v>
      </c>
    </row>
    <row r="22" spans="1:18" ht="76.5" customHeight="1" x14ac:dyDescent="0.35">
      <c r="A22" s="13">
        <v>19</v>
      </c>
      <c r="B22" s="3" t="s">
        <v>50</v>
      </c>
      <c r="C22" s="3" t="s">
        <v>15</v>
      </c>
      <c r="D22" s="3" t="s">
        <v>61</v>
      </c>
      <c r="E22" s="8">
        <v>1</v>
      </c>
      <c r="F22" s="8">
        <v>3</v>
      </c>
      <c r="G22" s="3">
        <v>29</v>
      </c>
      <c r="H22" s="3">
        <v>9</v>
      </c>
      <c r="I22" s="3">
        <v>6</v>
      </c>
      <c r="J22" s="3">
        <v>0</v>
      </c>
      <c r="K22" s="3">
        <v>74</v>
      </c>
      <c r="L22" s="6">
        <v>6.54</v>
      </c>
      <c r="M22" s="3">
        <v>26</v>
      </c>
      <c r="N22" s="3">
        <v>0</v>
      </c>
      <c r="O22" s="3">
        <v>6</v>
      </c>
      <c r="P22" s="3">
        <v>0</v>
      </c>
      <c r="Q22" s="3">
        <v>100</v>
      </c>
      <c r="R22" s="14">
        <v>4.78</v>
      </c>
    </row>
    <row r="23" spans="1:18" ht="49.5" customHeight="1" x14ac:dyDescent="0.35">
      <c r="A23" s="13">
        <v>20</v>
      </c>
      <c r="B23" s="3" t="s">
        <v>51</v>
      </c>
      <c r="C23" s="3" t="s">
        <v>18</v>
      </c>
      <c r="D23" s="3" t="s">
        <v>62</v>
      </c>
      <c r="E23" s="8">
        <v>1</v>
      </c>
      <c r="F23" s="8">
        <v>5</v>
      </c>
      <c r="G23" s="3">
        <v>20</v>
      </c>
      <c r="H23" s="3">
        <v>1</v>
      </c>
      <c r="I23" s="3">
        <v>2</v>
      </c>
      <c r="J23" s="3">
        <v>1</v>
      </c>
      <c r="K23" s="3">
        <v>91</v>
      </c>
      <c r="L23" s="6">
        <v>4</v>
      </c>
      <c r="M23" s="3">
        <v>45</v>
      </c>
      <c r="N23" s="3">
        <v>0</v>
      </c>
      <c r="O23" s="3">
        <v>8</v>
      </c>
      <c r="P23" s="3">
        <v>0</v>
      </c>
      <c r="Q23" s="3">
        <v>100</v>
      </c>
      <c r="R23" s="14">
        <v>6.34</v>
      </c>
    </row>
    <row r="24" spans="1:18" ht="72" customHeight="1" x14ac:dyDescent="0.35">
      <c r="A24" s="13">
        <v>21</v>
      </c>
      <c r="B24" s="3" t="s">
        <v>52</v>
      </c>
      <c r="C24" s="3" t="s">
        <v>18</v>
      </c>
      <c r="D24" s="3" t="s">
        <v>63</v>
      </c>
      <c r="E24" s="8">
        <v>2</v>
      </c>
      <c r="F24" s="8">
        <v>5</v>
      </c>
      <c r="G24" s="3">
        <v>29</v>
      </c>
      <c r="H24" s="1">
        <v>8</v>
      </c>
      <c r="I24" s="3">
        <v>4</v>
      </c>
      <c r="J24" s="3">
        <v>0</v>
      </c>
      <c r="K24" s="3">
        <v>76</v>
      </c>
      <c r="L24" s="6">
        <v>4.07</v>
      </c>
      <c r="M24" s="3">
        <v>21</v>
      </c>
      <c r="N24" s="3">
        <v>0</v>
      </c>
      <c r="O24" s="3">
        <v>4</v>
      </c>
      <c r="P24" s="3">
        <v>0</v>
      </c>
      <c r="Q24" s="3">
        <v>100</v>
      </c>
      <c r="R24" s="14">
        <v>4.74</v>
      </c>
    </row>
    <row r="25" spans="1:18" ht="58.5" customHeight="1" x14ac:dyDescent="0.35">
      <c r="A25" s="13">
        <v>22</v>
      </c>
      <c r="B25" s="3" t="s">
        <v>53</v>
      </c>
      <c r="C25" s="3" t="s">
        <v>15</v>
      </c>
      <c r="D25" s="3" t="s">
        <v>63</v>
      </c>
      <c r="E25" s="8">
        <v>1</v>
      </c>
      <c r="F25" s="8">
        <v>1</v>
      </c>
      <c r="G25" s="3">
        <v>20</v>
      </c>
      <c r="H25" s="3">
        <v>0</v>
      </c>
      <c r="I25" s="3">
        <v>0</v>
      </c>
      <c r="J25" s="3">
        <v>0</v>
      </c>
      <c r="K25" s="3">
        <v>100</v>
      </c>
      <c r="L25" s="6">
        <v>5.5</v>
      </c>
      <c r="M25" s="3">
        <v>25</v>
      </c>
      <c r="N25" s="3">
        <v>0</v>
      </c>
      <c r="O25" s="3">
        <v>8</v>
      </c>
      <c r="P25" s="3">
        <v>0</v>
      </c>
      <c r="Q25" s="3">
        <v>100</v>
      </c>
      <c r="R25" s="14">
        <v>4.29</v>
      </c>
    </row>
    <row r="26" spans="1:18" ht="62.25" customHeight="1" x14ac:dyDescent="0.35">
      <c r="A26" s="13">
        <v>23</v>
      </c>
      <c r="B26" s="3" t="s">
        <v>54</v>
      </c>
      <c r="C26" s="3" t="s">
        <v>15</v>
      </c>
      <c r="D26" s="3" t="s">
        <v>64</v>
      </c>
      <c r="E26" s="8">
        <v>1</v>
      </c>
      <c r="F26" s="8">
        <v>1</v>
      </c>
      <c r="G26" s="3">
        <v>27</v>
      </c>
      <c r="H26" s="3">
        <v>3</v>
      </c>
      <c r="I26" s="3">
        <v>2</v>
      </c>
      <c r="J26" s="3">
        <v>0</v>
      </c>
      <c r="K26" s="3">
        <v>90</v>
      </c>
      <c r="L26" s="6">
        <v>6.92</v>
      </c>
      <c r="M26" s="3">
        <v>21</v>
      </c>
      <c r="N26" s="3">
        <v>0</v>
      </c>
      <c r="O26" s="3">
        <v>2</v>
      </c>
      <c r="P26" s="3">
        <v>0</v>
      </c>
      <c r="Q26" s="3">
        <v>100</v>
      </c>
      <c r="R26" s="14">
        <v>5.5</v>
      </c>
    </row>
    <row r="27" spans="1:18" ht="67.5" customHeight="1" x14ac:dyDescent="0.35">
      <c r="A27" s="13">
        <v>24</v>
      </c>
      <c r="B27" s="3" t="s">
        <v>55</v>
      </c>
      <c r="C27" s="3" t="s">
        <v>15</v>
      </c>
      <c r="D27" s="3" t="s">
        <v>65</v>
      </c>
      <c r="E27" s="8">
        <v>2</v>
      </c>
      <c r="F27" s="8">
        <v>5</v>
      </c>
      <c r="G27" s="3">
        <v>29</v>
      </c>
      <c r="H27" s="3">
        <v>8</v>
      </c>
      <c r="I27" s="3">
        <v>4</v>
      </c>
      <c r="J27" s="3">
        <v>0</v>
      </c>
      <c r="K27" s="3">
        <v>76</v>
      </c>
      <c r="L27" s="6">
        <v>7.04</v>
      </c>
      <c r="M27" s="3">
        <v>31</v>
      </c>
      <c r="N27" s="3">
        <v>0</v>
      </c>
      <c r="O27" s="3">
        <v>8</v>
      </c>
      <c r="P27" s="3">
        <v>0</v>
      </c>
      <c r="Q27" s="3">
        <v>100</v>
      </c>
      <c r="R27" s="14">
        <v>5.56</v>
      </c>
    </row>
    <row r="28" spans="1:18" ht="65.25" customHeight="1" x14ac:dyDescent="0.35">
      <c r="A28" s="13">
        <v>25</v>
      </c>
      <c r="B28" s="3" t="s">
        <v>56</v>
      </c>
      <c r="C28" s="3" t="s">
        <v>18</v>
      </c>
      <c r="D28" s="3" t="s">
        <v>66</v>
      </c>
      <c r="E28" s="8">
        <v>2</v>
      </c>
      <c r="F28" s="8">
        <v>5</v>
      </c>
      <c r="G28" s="3">
        <v>33</v>
      </c>
      <c r="H28" s="3">
        <v>4</v>
      </c>
      <c r="I28" s="3">
        <v>2</v>
      </c>
      <c r="J28" s="3">
        <v>0</v>
      </c>
      <c r="K28" s="3">
        <v>89</v>
      </c>
      <c r="L28" s="6">
        <v>7.5</v>
      </c>
      <c r="M28" s="3">
        <v>41</v>
      </c>
      <c r="N28" s="3">
        <v>0</v>
      </c>
      <c r="O28" s="3">
        <v>10</v>
      </c>
      <c r="P28" s="3">
        <v>0</v>
      </c>
      <c r="Q28" s="3">
        <v>100</v>
      </c>
      <c r="R28" s="14">
        <v>4.4400000000000004</v>
      </c>
    </row>
    <row r="29" spans="1:18" ht="102" customHeight="1" x14ac:dyDescent="0.35">
      <c r="A29" s="13">
        <v>26</v>
      </c>
      <c r="B29" s="3" t="s">
        <v>57</v>
      </c>
      <c r="C29" s="3" t="s">
        <v>15</v>
      </c>
      <c r="D29" s="3" t="s">
        <v>67</v>
      </c>
      <c r="E29" s="8">
        <v>2</v>
      </c>
      <c r="F29" s="8">
        <v>5</v>
      </c>
      <c r="G29" s="3">
        <v>23</v>
      </c>
      <c r="H29" s="3">
        <v>3</v>
      </c>
      <c r="I29" s="3">
        <v>2</v>
      </c>
      <c r="J29" s="3">
        <v>0</v>
      </c>
      <c r="K29" s="3">
        <v>88</v>
      </c>
      <c r="L29" s="6">
        <v>6.36</v>
      </c>
      <c r="M29" s="3">
        <v>24</v>
      </c>
      <c r="N29" s="3">
        <v>0</v>
      </c>
      <c r="O29" s="3">
        <v>2</v>
      </c>
      <c r="P29" s="3">
        <v>0</v>
      </c>
      <c r="Q29" s="3">
        <v>100</v>
      </c>
      <c r="R29" s="14">
        <v>1.3</v>
      </c>
    </row>
    <row r="30" spans="1:18" ht="72.75" customHeight="1" x14ac:dyDescent="0.35">
      <c r="A30" s="13">
        <v>27</v>
      </c>
      <c r="B30" s="3" t="s">
        <v>68</v>
      </c>
      <c r="C30" s="3" t="s">
        <v>15</v>
      </c>
      <c r="D30" s="3" t="s">
        <v>102</v>
      </c>
      <c r="E30" s="8">
        <v>1</v>
      </c>
      <c r="F30" s="8">
        <v>1</v>
      </c>
      <c r="G30" s="3">
        <v>37</v>
      </c>
      <c r="H30" s="3">
        <v>0</v>
      </c>
      <c r="I30" s="3">
        <v>0</v>
      </c>
      <c r="J30" s="3">
        <v>0</v>
      </c>
      <c r="K30" s="3">
        <v>100</v>
      </c>
      <c r="L30" s="6">
        <v>4.8600000000000003</v>
      </c>
      <c r="M30" s="3">
        <v>52</v>
      </c>
      <c r="N30" s="3">
        <v>0</v>
      </c>
      <c r="O30" s="3">
        <v>0</v>
      </c>
      <c r="P30" s="3">
        <v>0</v>
      </c>
      <c r="Q30" s="3">
        <v>100</v>
      </c>
      <c r="R30" s="14">
        <v>6.44</v>
      </c>
    </row>
    <row r="31" spans="1:18" ht="54.75" customHeight="1" x14ac:dyDescent="0.35">
      <c r="A31" s="13">
        <v>28</v>
      </c>
      <c r="B31" s="3" t="s">
        <v>69</v>
      </c>
      <c r="C31" s="3" t="s">
        <v>18</v>
      </c>
      <c r="D31" s="3" t="s">
        <v>33</v>
      </c>
      <c r="E31" s="8">
        <v>1</v>
      </c>
      <c r="F31" s="8">
        <v>2</v>
      </c>
      <c r="G31" s="3">
        <v>42</v>
      </c>
      <c r="H31" s="3">
        <v>0</v>
      </c>
      <c r="I31" s="3">
        <v>0</v>
      </c>
      <c r="J31" s="3">
        <v>0</v>
      </c>
      <c r="K31" s="3">
        <v>100</v>
      </c>
      <c r="L31" s="6">
        <v>4.76</v>
      </c>
      <c r="M31" s="3">
        <v>70</v>
      </c>
      <c r="N31" s="3">
        <v>0</v>
      </c>
      <c r="O31" s="3">
        <v>0</v>
      </c>
      <c r="P31" s="3">
        <v>0</v>
      </c>
      <c r="Q31" s="3">
        <v>100</v>
      </c>
      <c r="R31" s="14">
        <v>7.1</v>
      </c>
    </row>
    <row r="32" spans="1:18" ht="66.75" customHeight="1" x14ac:dyDescent="0.35">
      <c r="A32" s="13">
        <v>29</v>
      </c>
      <c r="B32" s="3" t="s">
        <v>70</v>
      </c>
      <c r="C32" s="3" t="s">
        <v>15</v>
      </c>
      <c r="D32" s="3" t="s">
        <v>103</v>
      </c>
      <c r="E32" s="8">
        <v>1</v>
      </c>
      <c r="F32" s="8">
        <v>3</v>
      </c>
      <c r="G32" s="3">
        <v>33</v>
      </c>
      <c r="H32" s="3">
        <v>0</v>
      </c>
      <c r="I32" s="3">
        <v>0</v>
      </c>
      <c r="J32" s="3">
        <v>0</v>
      </c>
      <c r="K32" s="3">
        <v>100</v>
      </c>
      <c r="L32" s="6">
        <v>5.31</v>
      </c>
      <c r="M32" s="3">
        <v>19</v>
      </c>
      <c r="N32" s="3">
        <v>0</v>
      </c>
      <c r="O32" s="3">
        <v>0</v>
      </c>
      <c r="P32" s="3">
        <v>0</v>
      </c>
      <c r="Q32" s="3">
        <v>100</v>
      </c>
      <c r="R32" s="14">
        <v>2.5</v>
      </c>
    </row>
    <row r="33" spans="1:18" ht="85.5" customHeight="1" x14ac:dyDescent="0.35">
      <c r="A33" s="13">
        <v>30</v>
      </c>
      <c r="B33" s="3" t="s">
        <v>71</v>
      </c>
      <c r="C33" s="3" t="s">
        <v>15</v>
      </c>
      <c r="D33" s="3" t="s">
        <v>104</v>
      </c>
      <c r="E33" s="8">
        <v>1</v>
      </c>
      <c r="F33" s="8">
        <v>1</v>
      </c>
      <c r="G33" s="3">
        <v>34</v>
      </c>
      <c r="H33" s="3">
        <v>0</v>
      </c>
      <c r="I33" s="3">
        <v>0</v>
      </c>
      <c r="J33" s="3">
        <v>0</v>
      </c>
      <c r="K33" s="3">
        <v>100</v>
      </c>
      <c r="L33" s="6">
        <v>2.65</v>
      </c>
      <c r="M33" s="3">
        <v>33</v>
      </c>
      <c r="N33" s="3">
        <v>0</v>
      </c>
      <c r="O33" s="3">
        <v>0</v>
      </c>
      <c r="P33" s="3">
        <v>0</v>
      </c>
      <c r="Q33" s="3">
        <v>100</v>
      </c>
      <c r="R33" s="14">
        <v>5.62</v>
      </c>
    </row>
    <row r="34" spans="1:18" ht="90" customHeight="1" x14ac:dyDescent="0.35">
      <c r="A34" s="13">
        <v>31</v>
      </c>
      <c r="B34" s="3" t="s">
        <v>72</v>
      </c>
      <c r="C34" s="3" t="s">
        <v>15</v>
      </c>
      <c r="D34" s="3" t="s">
        <v>105</v>
      </c>
      <c r="E34" s="8">
        <v>1</v>
      </c>
      <c r="F34" s="8">
        <v>1</v>
      </c>
      <c r="G34" s="3">
        <v>38</v>
      </c>
      <c r="H34" s="3">
        <v>0</v>
      </c>
      <c r="I34" s="3">
        <v>2</v>
      </c>
      <c r="J34" s="3">
        <v>0</v>
      </c>
      <c r="K34" s="3">
        <v>100</v>
      </c>
      <c r="L34" s="6">
        <v>3.42</v>
      </c>
      <c r="M34" s="3">
        <v>15</v>
      </c>
      <c r="N34" s="3">
        <v>0</v>
      </c>
      <c r="O34" s="3">
        <v>0</v>
      </c>
      <c r="P34" s="3">
        <v>0</v>
      </c>
      <c r="Q34" s="3">
        <v>100</v>
      </c>
      <c r="R34" s="14">
        <v>1.54</v>
      </c>
    </row>
    <row r="35" spans="1:18" ht="78" customHeight="1" x14ac:dyDescent="0.35">
      <c r="A35" s="13">
        <v>32</v>
      </c>
      <c r="B35" s="3" t="s">
        <v>73</v>
      </c>
      <c r="C35" s="3" t="s">
        <v>18</v>
      </c>
      <c r="D35" s="3" t="s">
        <v>105</v>
      </c>
      <c r="E35" s="8">
        <v>1</v>
      </c>
      <c r="F35" s="8">
        <v>1</v>
      </c>
      <c r="G35" s="3">
        <v>31</v>
      </c>
      <c r="H35" s="3">
        <v>0</v>
      </c>
      <c r="I35" s="3">
        <v>2</v>
      </c>
      <c r="J35" s="3">
        <v>0</v>
      </c>
      <c r="K35" s="3">
        <v>100</v>
      </c>
      <c r="L35" s="6">
        <v>0.65</v>
      </c>
      <c r="M35" s="3">
        <v>33</v>
      </c>
      <c r="N35" s="3">
        <v>0</v>
      </c>
      <c r="O35" s="3">
        <v>0</v>
      </c>
      <c r="P35" s="3">
        <v>0</v>
      </c>
      <c r="Q35" s="3">
        <v>100</v>
      </c>
      <c r="R35" s="14">
        <v>4</v>
      </c>
    </row>
    <row r="36" spans="1:18" ht="82.5" customHeight="1" x14ac:dyDescent="0.35">
      <c r="A36" s="13">
        <v>33</v>
      </c>
      <c r="B36" s="3" t="s">
        <v>74</v>
      </c>
      <c r="C36" s="3" t="s">
        <v>15</v>
      </c>
      <c r="D36" s="3" t="s">
        <v>63</v>
      </c>
      <c r="E36" s="8">
        <v>1</v>
      </c>
      <c r="F36" s="8">
        <v>1</v>
      </c>
      <c r="G36" s="3">
        <v>20</v>
      </c>
      <c r="H36" s="3">
        <v>0</v>
      </c>
      <c r="I36" s="3">
        <v>0</v>
      </c>
      <c r="J36" s="3">
        <v>0</v>
      </c>
      <c r="K36" s="3">
        <v>100</v>
      </c>
      <c r="L36" s="6">
        <v>0.5</v>
      </c>
      <c r="M36" s="3">
        <v>46</v>
      </c>
      <c r="N36" s="3">
        <v>0</v>
      </c>
      <c r="O36" s="3">
        <v>0</v>
      </c>
      <c r="P36" s="3">
        <v>0</v>
      </c>
      <c r="Q36" s="3">
        <v>100</v>
      </c>
      <c r="R36" s="14">
        <v>6.9</v>
      </c>
    </row>
    <row r="37" spans="1:18" ht="75.75" customHeight="1" x14ac:dyDescent="0.35">
      <c r="A37" s="13">
        <v>34</v>
      </c>
      <c r="B37" s="3" t="s">
        <v>75</v>
      </c>
      <c r="C37" s="3" t="s">
        <v>18</v>
      </c>
      <c r="D37" s="3" t="s">
        <v>106</v>
      </c>
      <c r="E37" s="8">
        <v>1</v>
      </c>
      <c r="F37" s="8">
        <v>1</v>
      </c>
      <c r="G37" s="3">
        <v>18</v>
      </c>
      <c r="H37" s="3">
        <v>0</v>
      </c>
      <c r="I37" s="3">
        <v>0</v>
      </c>
      <c r="J37" s="3">
        <v>0</v>
      </c>
      <c r="K37" s="3">
        <v>100</v>
      </c>
      <c r="L37" s="6">
        <v>0</v>
      </c>
      <c r="M37" s="3">
        <v>5</v>
      </c>
      <c r="N37" s="3">
        <v>0</v>
      </c>
      <c r="O37" s="3">
        <v>0</v>
      </c>
      <c r="P37" s="3">
        <v>0</v>
      </c>
      <c r="Q37" s="3">
        <v>100</v>
      </c>
      <c r="R37" s="14">
        <v>0</v>
      </c>
    </row>
    <row r="38" spans="1:18" ht="79.5" customHeight="1" x14ac:dyDescent="0.35">
      <c r="A38" s="13">
        <v>35</v>
      </c>
      <c r="B38" s="3" t="s">
        <v>76</v>
      </c>
      <c r="C38" s="3" t="s">
        <v>18</v>
      </c>
      <c r="D38" s="3" t="s">
        <v>107</v>
      </c>
      <c r="E38" s="8">
        <v>1</v>
      </c>
      <c r="F38" s="8">
        <v>2</v>
      </c>
      <c r="G38" s="3">
        <v>18</v>
      </c>
      <c r="H38" s="3">
        <v>0</v>
      </c>
      <c r="I38" s="3">
        <v>0</v>
      </c>
      <c r="J38" s="3">
        <v>0</v>
      </c>
      <c r="K38" s="3">
        <v>100</v>
      </c>
      <c r="L38" s="6">
        <v>1.1100000000000001</v>
      </c>
      <c r="M38" s="3">
        <v>20</v>
      </c>
      <c r="N38" s="3">
        <v>0</v>
      </c>
      <c r="O38" s="3">
        <v>0</v>
      </c>
      <c r="P38" s="3">
        <v>0</v>
      </c>
      <c r="Q38" s="3">
        <v>100</v>
      </c>
      <c r="R38" s="14">
        <v>2</v>
      </c>
    </row>
    <row r="39" spans="1:18" ht="95.25" customHeight="1" x14ac:dyDescent="0.35">
      <c r="A39" s="13">
        <v>36</v>
      </c>
      <c r="B39" s="3" t="s">
        <v>77</v>
      </c>
      <c r="C39" s="3" t="s">
        <v>18</v>
      </c>
      <c r="D39" s="3" t="s">
        <v>108</v>
      </c>
      <c r="E39" s="8">
        <v>1</v>
      </c>
      <c r="F39" s="8">
        <v>5</v>
      </c>
      <c r="G39" s="3">
        <v>40</v>
      </c>
      <c r="H39" s="3">
        <v>1</v>
      </c>
      <c r="I39" s="3">
        <v>10</v>
      </c>
      <c r="J39" s="3">
        <v>1</v>
      </c>
      <c r="K39" s="3">
        <v>96</v>
      </c>
      <c r="L39" s="6">
        <v>3.1</v>
      </c>
      <c r="M39" s="3">
        <v>103</v>
      </c>
      <c r="N39" s="3">
        <v>0</v>
      </c>
      <c r="O39" s="3">
        <v>0</v>
      </c>
      <c r="P39" s="3">
        <v>0</v>
      </c>
      <c r="Q39" s="3">
        <v>100</v>
      </c>
      <c r="R39" s="14">
        <v>8.1199999999999992</v>
      </c>
    </row>
    <row r="40" spans="1:18" ht="86.25" customHeight="1" x14ac:dyDescent="0.35">
      <c r="A40" s="13">
        <v>37</v>
      </c>
      <c r="B40" s="3" t="s">
        <v>78</v>
      </c>
      <c r="C40" s="3" t="s">
        <v>18</v>
      </c>
      <c r="D40" s="3" t="s">
        <v>109</v>
      </c>
      <c r="E40" s="8">
        <v>1</v>
      </c>
      <c r="F40" s="8">
        <v>2</v>
      </c>
      <c r="G40" s="3">
        <v>26</v>
      </c>
      <c r="H40" s="3">
        <v>0</v>
      </c>
      <c r="I40" s="3">
        <v>0</v>
      </c>
      <c r="J40" s="3">
        <v>0</v>
      </c>
      <c r="K40" s="3">
        <v>100</v>
      </c>
      <c r="L40" s="6">
        <v>3.85</v>
      </c>
      <c r="M40" s="3">
        <v>14</v>
      </c>
      <c r="N40" s="3">
        <v>0</v>
      </c>
      <c r="O40" s="3">
        <v>0</v>
      </c>
      <c r="P40" s="3">
        <v>0</v>
      </c>
      <c r="Q40" s="3">
        <v>100</v>
      </c>
      <c r="R40" s="14">
        <v>1.54</v>
      </c>
    </row>
    <row r="41" spans="1:18" ht="70.5" customHeight="1" x14ac:dyDescent="0.35">
      <c r="A41" s="13">
        <v>38</v>
      </c>
      <c r="B41" s="3" t="s">
        <v>79</v>
      </c>
      <c r="C41" s="3" t="s">
        <v>15</v>
      </c>
      <c r="D41" s="3" t="s">
        <v>102</v>
      </c>
      <c r="E41" s="8">
        <v>1</v>
      </c>
      <c r="F41" s="8">
        <v>3</v>
      </c>
      <c r="G41" s="3">
        <v>16</v>
      </c>
      <c r="H41" s="3">
        <v>0</v>
      </c>
      <c r="I41" s="3">
        <v>0</v>
      </c>
      <c r="J41" s="3">
        <v>0</v>
      </c>
      <c r="K41" s="3">
        <v>100</v>
      </c>
      <c r="L41" s="6">
        <v>3.75</v>
      </c>
      <c r="M41" s="3">
        <v>22</v>
      </c>
      <c r="N41" s="3">
        <v>0</v>
      </c>
      <c r="O41" s="3">
        <v>0</v>
      </c>
      <c r="P41" s="3">
        <v>0</v>
      </c>
      <c r="Q41" s="3">
        <v>100</v>
      </c>
      <c r="R41" s="14">
        <v>5</v>
      </c>
    </row>
    <row r="42" spans="1:18" ht="85.5" customHeight="1" x14ac:dyDescent="0.35">
      <c r="A42" s="13">
        <v>39</v>
      </c>
      <c r="B42" s="3" t="s">
        <v>80</v>
      </c>
      <c r="C42" s="3" t="s">
        <v>18</v>
      </c>
      <c r="D42" s="3" t="s">
        <v>110</v>
      </c>
      <c r="E42" s="8">
        <v>1</v>
      </c>
      <c r="F42" s="8">
        <v>1</v>
      </c>
      <c r="G42" s="3">
        <v>26</v>
      </c>
      <c r="H42" s="3">
        <v>0</v>
      </c>
      <c r="I42" s="3">
        <v>0</v>
      </c>
      <c r="J42" s="3">
        <v>0</v>
      </c>
      <c r="K42" s="3">
        <v>100</v>
      </c>
      <c r="L42" s="6">
        <v>4.2300000000000004</v>
      </c>
      <c r="M42" s="3">
        <v>24</v>
      </c>
      <c r="N42" s="3">
        <v>0</v>
      </c>
      <c r="O42" s="3">
        <v>0</v>
      </c>
      <c r="P42" s="3">
        <v>0</v>
      </c>
      <c r="Q42" s="3">
        <v>100</v>
      </c>
      <c r="R42" s="14">
        <v>1.74</v>
      </c>
    </row>
    <row r="43" spans="1:18" ht="84" customHeight="1" x14ac:dyDescent="0.35">
      <c r="A43" s="13">
        <v>40</v>
      </c>
      <c r="B43" s="3" t="s">
        <v>81</v>
      </c>
      <c r="C43" s="1" t="s">
        <v>15</v>
      </c>
      <c r="D43" s="3" t="s">
        <v>111</v>
      </c>
      <c r="E43" s="8">
        <v>1</v>
      </c>
      <c r="F43" s="8">
        <v>5</v>
      </c>
      <c r="G43" s="3">
        <v>30</v>
      </c>
      <c r="H43" s="3">
        <v>0</v>
      </c>
      <c r="I43" s="3">
        <v>0</v>
      </c>
      <c r="J43" s="3">
        <v>0</v>
      </c>
      <c r="K43" s="3">
        <v>100</v>
      </c>
      <c r="L43" s="6">
        <v>4.67</v>
      </c>
      <c r="M43" s="3">
        <v>74</v>
      </c>
      <c r="N43" s="3">
        <v>0</v>
      </c>
      <c r="O43" s="3">
        <v>0</v>
      </c>
      <c r="P43" s="3">
        <v>0</v>
      </c>
      <c r="Q43" s="3">
        <v>100</v>
      </c>
      <c r="R43" s="14">
        <v>7.81</v>
      </c>
    </row>
    <row r="44" spans="1:18" ht="85.5" customHeight="1" x14ac:dyDescent="0.35">
      <c r="A44" s="13">
        <v>41</v>
      </c>
      <c r="B44" s="3" t="s">
        <v>87</v>
      </c>
      <c r="C44" s="3" t="s">
        <v>18</v>
      </c>
      <c r="D44" s="3" t="s">
        <v>112</v>
      </c>
      <c r="E44" s="8">
        <v>1</v>
      </c>
      <c r="F44" s="8">
        <v>5</v>
      </c>
      <c r="G44" s="3">
        <v>19</v>
      </c>
      <c r="H44" s="3">
        <v>1</v>
      </c>
      <c r="I44" s="3">
        <v>0</v>
      </c>
      <c r="J44" s="3">
        <v>0</v>
      </c>
      <c r="K44" s="3">
        <v>95</v>
      </c>
      <c r="L44" s="6">
        <v>5.56</v>
      </c>
      <c r="M44" s="3">
        <v>27</v>
      </c>
      <c r="N44" s="3">
        <v>0</v>
      </c>
      <c r="O44" s="3">
        <v>0</v>
      </c>
      <c r="P44" s="3">
        <v>0</v>
      </c>
      <c r="Q44" s="3">
        <v>100</v>
      </c>
      <c r="R44" s="14">
        <v>4.78</v>
      </c>
    </row>
    <row r="45" spans="1:18" ht="94.5" customHeight="1" x14ac:dyDescent="0.35">
      <c r="A45" s="13">
        <v>42</v>
      </c>
      <c r="B45" s="3" t="s">
        <v>88</v>
      </c>
      <c r="C45" s="3" t="s">
        <v>18</v>
      </c>
      <c r="D45" s="3" t="s">
        <v>63</v>
      </c>
      <c r="E45" s="8">
        <v>1</v>
      </c>
      <c r="F45" s="8">
        <v>5</v>
      </c>
      <c r="G45" s="3">
        <v>32</v>
      </c>
      <c r="H45" s="3">
        <v>8</v>
      </c>
      <c r="I45" s="3">
        <v>0</v>
      </c>
      <c r="J45" s="3">
        <v>0</v>
      </c>
      <c r="K45" s="3">
        <v>75</v>
      </c>
      <c r="L45" s="6">
        <v>6.33</v>
      </c>
      <c r="M45" s="3">
        <v>41</v>
      </c>
      <c r="N45" s="3">
        <v>0</v>
      </c>
      <c r="O45" s="3">
        <v>0</v>
      </c>
      <c r="P45" s="3">
        <v>0</v>
      </c>
      <c r="Q45" s="3">
        <v>100</v>
      </c>
      <c r="R45" s="14">
        <v>6.76</v>
      </c>
    </row>
    <row r="46" spans="1:18" ht="117.75" customHeight="1" x14ac:dyDescent="0.35">
      <c r="A46" s="13">
        <v>43</v>
      </c>
      <c r="B46" s="3" t="s">
        <v>89</v>
      </c>
      <c r="C46" s="3" t="s">
        <v>15</v>
      </c>
      <c r="D46" s="3" t="s">
        <v>113</v>
      </c>
      <c r="E46" s="8">
        <v>1</v>
      </c>
      <c r="F46" s="8">
        <v>1</v>
      </c>
      <c r="G46" s="3">
        <v>20</v>
      </c>
      <c r="H46" s="3">
        <v>0</v>
      </c>
      <c r="I46" s="3">
        <v>0</v>
      </c>
      <c r="J46" s="3">
        <v>0</v>
      </c>
      <c r="K46" s="3">
        <v>100</v>
      </c>
      <c r="L46" s="6">
        <v>4.5</v>
      </c>
      <c r="M46" s="3">
        <v>39</v>
      </c>
      <c r="N46" s="3">
        <v>0</v>
      </c>
      <c r="O46" s="3">
        <v>0</v>
      </c>
      <c r="P46" s="3">
        <v>0</v>
      </c>
      <c r="Q46" s="3">
        <v>100</v>
      </c>
      <c r="R46" s="14">
        <v>5.43</v>
      </c>
    </row>
    <row r="47" spans="1:18" ht="98.25" customHeight="1" x14ac:dyDescent="0.35">
      <c r="A47" s="13">
        <v>44</v>
      </c>
      <c r="B47" s="3" t="s">
        <v>90</v>
      </c>
      <c r="C47" s="3" t="s">
        <v>18</v>
      </c>
      <c r="D47" s="3" t="s">
        <v>114</v>
      </c>
      <c r="E47" s="8">
        <v>1</v>
      </c>
      <c r="F47" s="8">
        <v>1</v>
      </c>
      <c r="G47" s="3">
        <v>40</v>
      </c>
      <c r="H47" s="3">
        <v>12</v>
      </c>
      <c r="I47" s="3">
        <v>2</v>
      </c>
      <c r="J47" s="3">
        <v>0</v>
      </c>
      <c r="K47" s="3">
        <v>71</v>
      </c>
      <c r="L47" s="6">
        <v>7.57</v>
      </c>
      <c r="M47" s="3">
        <v>17</v>
      </c>
      <c r="N47" s="3">
        <v>0</v>
      </c>
      <c r="O47" s="3">
        <v>0</v>
      </c>
      <c r="P47" s="3">
        <v>0</v>
      </c>
      <c r="Q47" s="3">
        <v>100</v>
      </c>
      <c r="R47" s="14">
        <v>3.33</v>
      </c>
    </row>
    <row r="48" spans="1:18" ht="89.25" customHeight="1" x14ac:dyDescent="0.35">
      <c r="A48" s="13">
        <v>45</v>
      </c>
      <c r="B48" s="3" t="s">
        <v>91</v>
      </c>
      <c r="C48" s="3" t="s">
        <v>18</v>
      </c>
      <c r="D48" s="3" t="s">
        <v>97</v>
      </c>
      <c r="E48" s="8">
        <v>1</v>
      </c>
      <c r="F48" s="8">
        <v>5</v>
      </c>
      <c r="G48" s="3">
        <v>26</v>
      </c>
      <c r="H48" s="3">
        <v>0</v>
      </c>
      <c r="I48" s="3">
        <v>0</v>
      </c>
      <c r="J48" s="3">
        <v>0</v>
      </c>
      <c r="K48" s="3">
        <v>100</v>
      </c>
      <c r="L48" s="6">
        <v>5.77</v>
      </c>
      <c r="M48" s="3">
        <v>15</v>
      </c>
      <c r="N48" s="3">
        <v>0</v>
      </c>
      <c r="O48" s="3">
        <v>0</v>
      </c>
      <c r="P48" s="3">
        <v>0</v>
      </c>
      <c r="Q48" s="3">
        <v>100</v>
      </c>
      <c r="R48" s="14">
        <v>0.77</v>
      </c>
    </row>
    <row r="49" spans="1:23" ht="80.25" customHeight="1" x14ac:dyDescent="0.35">
      <c r="A49" s="13">
        <v>46</v>
      </c>
      <c r="B49" s="3" t="s">
        <v>92</v>
      </c>
      <c r="C49" s="3" t="s">
        <v>15</v>
      </c>
      <c r="D49" s="3" t="s">
        <v>98</v>
      </c>
      <c r="E49" s="8">
        <v>1</v>
      </c>
      <c r="F49" s="8">
        <v>5</v>
      </c>
      <c r="G49" s="3">
        <v>23</v>
      </c>
      <c r="H49" s="3">
        <v>4</v>
      </c>
      <c r="I49" s="3">
        <v>0</v>
      </c>
      <c r="J49" s="3">
        <v>0</v>
      </c>
      <c r="K49" s="3">
        <v>83</v>
      </c>
      <c r="L49" s="6">
        <v>3.33</v>
      </c>
      <c r="M49" s="3">
        <v>31</v>
      </c>
      <c r="N49" s="3">
        <v>0</v>
      </c>
      <c r="O49" s="3">
        <v>0</v>
      </c>
      <c r="P49" s="3">
        <v>0</v>
      </c>
      <c r="Q49" s="3">
        <v>100</v>
      </c>
      <c r="R49" s="14">
        <v>5.56</v>
      </c>
    </row>
    <row r="50" spans="1:23" ht="69" customHeight="1" x14ac:dyDescent="0.35">
      <c r="A50" s="13">
        <v>47</v>
      </c>
      <c r="B50" s="3" t="s">
        <v>93</v>
      </c>
      <c r="C50" s="3" t="s">
        <v>18</v>
      </c>
      <c r="D50" s="3" t="s">
        <v>99</v>
      </c>
      <c r="E50" s="8">
        <v>1</v>
      </c>
      <c r="F50" s="8">
        <v>4</v>
      </c>
      <c r="G50" s="3">
        <v>15</v>
      </c>
      <c r="H50" s="3">
        <v>1</v>
      </c>
      <c r="I50" s="3">
        <v>0</v>
      </c>
      <c r="J50" s="3">
        <v>0</v>
      </c>
      <c r="K50" s="3">
        <v>93</v>
      </c>
      <c r="L50" s="6">
        <v>0</v>
      </c>
      <c r="M50" s="3">
        <v>34</v>
      </c>
      <c r="N50" s="3">
        <v>0</v>
      </c>
      <c r="O50" s="3">
        <v>0</v>
      </c>
      <c r="P50" s="3">
        <v>0</v>
      </c>
      <c r="Q50" s="3">
        <v>100</v>
      </c>
      <c r="R50" s="14">
        <v>5.67</v>
      </c>
    </row>
    <row r="51" spans="1:23" ht="109.5" customHeight="1" x14ac:dyDescent="0.35">
      <c r="A51" s="13">
        <v>48</v>
      </c>
      <c r="B51" s="3" t="s">
        <v>94</v>
      </c>
      <c r="C51" s="3" t="s">
        <v>15</v>
      </c>
      <c r="D51" s="3" t="s">
        <v>100</v>
      </c>
      <c r="E51" s="8">
        <v>1</v>
      </c>
      <c r="F51" s="8">
        <v>4</v>
      </c>
      <c r="G51" s="3">
        <v>21</v>
      </c>
      <c r="H51" s="3">
        <v>4</v>
      </c>
      <c r="I51" s="3">
        <v>0</v>
      </c>
      <c r="J51" s="3">
        <v>0</v>
      </c>
      <c r="K51" s="3">
        <v>81</v>
      </c>
      <c r="L51" s="6">
        <v>4</v>
      </c>
      <c r="M51" s="3">
        <v>14</v>
      </c>
      <c r="N51" s="3">
        <v>0</v>
      </c>
      <c r="O51" s="3">
        <v>0</v>
      </c>
      <c r="P51" s="3">
        <v>0</v>
      </c>
      <c r="Q51" s="3">
        <v>100</v>
      </c>
      <c r="R51" s="14">
        <v>2.31</v>
      </c>
    </row>
    <row r="52" spans="1:23" ht="88.5" customHeight="1" x14ac:dyDescent="0.35">
      <c r="A52" s="13">
        <v>49</v>
      </c>
      <c r="B52" s="3" t="s">
        <v>95</v>
      </c>
      <c r="C52" s="3" t="s">
        <v>18</v>
      </c>
      <c r="D52" s="3" t="s">
        <v>101</v>
      </c>
      <c r="E52" s="8">
        <v>1</v>
      </c>
      <c r="F52" s="8">
        <v>5</v>
      </c>
      <c r="G52" s="3">
        <v>17</v>
      </c>
      <c r="H52" s="3">
        <v>1</v>
      </c>
      <c r="I52" s="3">
        <v>0</v>
      </c>
      <c r="J52" s="3">
        <v>0</v>
      </c>
      <c r="K52" s="3">
        <v>94</v>
      </c>
      <c r="L52" s="6">
        <v>0</v>
      </c>
      <c r="M52" s="3">
        <v>35</v>
      </c>
      <c r="N52" s="3">
        <v>0</v>
      </c>
      <c r="O52" s="3">
        <v>0</v>
      </c>
      <c r="P52" s="3">
        <v>0</v>
      </c>
      <c r="Q52" s="3">
        <v>100</v>
      </c>
      <c r="R52" s="14">
        <v>5.16</v>
      </c>
    </row>
    <row r="53" spans="1:23" ht="139.5" customHeight="1" x14ac:dyDescent="0.35">
      <c r="A53" s="13">
        <v>50</v>
      </c>
      <c r="B53" s="3" t="s">
        <v>96</v>
      </c>
      <c r="C53" s="3" t="s">
        <v>18</v>
      </c>
      <c r="D53" s="3" t="s">
        <v>63</v>
      </c>
      <c r="E53" s="8">
        <v>1</v>
      </c>
      <c r="F53" s="8">
        <v>5</v>
      </c>
      <c r="G53" s="3">
        <v>26</v>
      </c>
      <c r="H53" s="3">
        <v>8</v>
      </c>
      <c r="I53" s="3">
        <v>2</v>
      </c>
      <c r="J53" s="3">
        <v>0</v>
      </c>
      <c r="K53" s="3">
        <v>64</v>
      </c>
      <c r="L53" s="6">
        <v>0.91</v>
      </c>
      <c r="M53" s="3">
        <v>17</v>
      </c>
      <c r="N53" s="3">
        <v>0</v>
      </c>
      <c r="O53" s="3">
        <v>0</v>
      </c>
      <c r="P53" s="3">
        <v>0</v>
      </c>
      <c r="Q53" s="3">
        <v>100</v>
      </c>
      <c r="R53" s="14">
        <v>2.5</v>
      </c>
    </row>
    <row r="54" spans="1:23" x14ac:dyDescent="0.35">
      <c r="A54" s="13"/>
      <c r="B54" s="3"/>
      <c r="C54" s="3"/>
      <c r="D54" s="3"/>
      <c r="E54" s="8"/>
      <c r="F54" s="8"/>
      <c r="G54" s="3"/>
      <c r="H54" s="3"/>
      <c r="I54" s="3"/>
      <c r="J54" s="3"/>
      <c r="K54" s="3"/>
      <c r="L54" s="6"/>
      <c r="M54" s="3"/>
      <c r="N54" s="3"/>
      <c r="O54" s="3"/>
      <c r="P54" s="3"/>
      <c r="Q54" s="3"/>
      <c r="R54" s="14"/>
    </row>
    <row r="55" spans="1:23" ht="31.5" x14ac:dyDescent="0.5">
      <c r="A55" s="13"/>
      <c r="B55" s="38"/>
      <c r="C55" s="38" t="s">
        <v>143</v>
      </c>
      <c r="D55" s="38"/>
      <c r="E55" s="38">
        <f>AVERAGE(E4:E53)</f>
        <v>1.24</v>
      </c>
      <c r="F55" s="38">
        <f>AVERAGE(F4:F53)</f>
        <v>2.86</v>
      </c>
      <c r="G55" s="38"/>
      <c r="H55" s="38"/>
      <c r="I55" s="38"/>
      <c r="J55" s="38"/>
      <c r="K55" s="38">
        <f>AVERAGE(K4:K53)</f>
        <v>94.58</v>
      </c>
      <c r="L55" s="38">
        <f>AVERAGE(L4:L53)</f>
        <v>3.7976000000000005</v>
      </c>
      <c r="M55" s="38"/>
      <c r="N55" s="38"/>
      <c r="O55" s="38"/>
      <c r="P55" s="38"/>
      <c r="Q55" s="38">
        <f>AVERAGE(Q4:Q53)</f>
        <v>100</v>
      </c>
      <c r="R55" s="38">
        <f>AVERAGE(R4:R53)</f>
        <v>4.6560000000000006</v>
      </c>
      <c r="S55" s="39"/>
      <c r="T55" s="39"/>
      <c r="U55" s="39"/>
      <c r="V55" s="39"/>
      <c r="W55" s="39"/>
    </row>
    <row r="56" spans="1:23" ht="63" x14ac:dyDescent="0.5">
      <c r="A56" s="13"/>
      <c r="B56" s="38"/>
      <c r="C56" s="38" t="s">
        <v>142</v>
      </c>
      <c r="D56" s="38"/>
      <c r="E56" s="38">
        <f>STDEV(E4:E53)</f>
        <v>0.43141911058690008</v>
      </c>
      <c r="F56" s="38">
        <f>STDEV(F4:F53)</f>
        <v>1.7613770123377437</v>
      </c>
      <c r="G56" s="38"/>
      <c r="H56" s="38"/>
      <c r="I56" s="38"/>
      <c r="J56" s="38"/>
      <c r="K56" s="38">
        <f>STDEV(K4:K53)</f>
        <v>9.4460660205879439</v>
      </c>
      <c r="L56" s="38">
        <f>STDEV(L4:L53)</f>
        <v>2.520085486078369</v>
      </c>
      <c r="M56" s="38"/>
      <c r="N56" s="38"/>
      <c r="O56" s="38"/>
      <c r="P56" s="38"/>
      <c r="Q56" s="38">
        <f>STDEV(Q4:Q53)</f>
        <v>0</v>
      </c>
      <c r="R56" s="38">
        <f>STDEV(R4:R53)</f>
        <v>2.2805522066698956</v>
      </c>
      <c r="S56" s="39"/>
      <c r="T56" s="39"/>
      <c r="U56" s="39"/>
      <c r="V56" s="39"/>
      <c r="W56" s="39"/>
    </row>
    <row r="57" spans="1:23" x14ac:dyDescent="0.35">
      <c r="A57" s="15"/>
      <c r="B57" s="16"/>
      <c r="C57" s="16"/>
      <c r="D57" s="16"/>
      <c r="E57" s="17"/>
      <c r="F57" s="17"/>
      <c r="G57" s="16"/>
      <c r="H57" s="16"/>
      <c r="I57" s="16"/>
      <c r="J57" s="16"/>
      <c r="K57" s="16"/>
      <c r="L57" s="18"/>
      <c r="M57" s="16"/>
      <c r="N57" s="16"/>
      <c r="O57" s="16"/>
      <c r="P57" s="16"/>
      <c r="Q57" s="16"/>
      <c r="R57" s="19"/>
    </row>
    <row r="58" spans="1:23" x14ac:dyDescent="0.35">
      <c r="A58" s="3"/>
      <c r="B58" s="3"/>
      <c r="C58" s="3"/>
      <c r="D58" s="3"/>
      <c r="E58" s="8"/>
      <c r="F58" s="8"/>
      <c r="G58" s="3"/>
      <c r="H58" s="3"/>
      <c r="I58" s="3"/>
      <c r="J58" s="3"/>
      <c r="K58" s="3"/>
      <c r="L58" s="6"/>
      <c r="M58" s="3"/>
      <c r="N58" s="3"/>
      <c r="O58" s="3"/>
      <c r="P58" s="3"/>
      <c r="Q58" s="3"/>
      <c r="R58" s="6"/>
    </row>
    <row r="59" spans="1:23" x14ac:dyDescent="0.35">
      <c r="A59" s="3"/>
      <c r="B59" s="3"/>
      <c r="C59" s="3"/>
      <c r="D59" s="3"/>
      <c r="E59" s="8"/>
      <c r="F59" s="8"/>
      <c r="G59" s="3"/>
      <c r="H59" s="3"/>
      <c r="I59" s="3"/>
      <c r="J59" s="3"/>
      <c r="K59" s="3"/>
      <c r="L59" s="6"/>
      <c r="M59" s="3"/>
      <c r="N59" s="3"/>
      <c r="O59" s="3"/>
      <c r="P59" s="3"/>
      <c r="Q59" s="3"/>
      <c r="R59" s="6"/>
    </row>
    <row r="60" spans="1:23" x14ac:dyDescent="0.35">
      <c r="A60" s="3"/>
      <c r="B60" s="3"/>
      <c r="C60" s="3"/>
      <c r="D60" s="3"/>
      <c r="E60" s="8"/>
      <c r="F60" s="8"/>
      <c r="G60" s="3"/>
      <c r="H60" s="3"/>
      <c r="I60" s="3"/>
      <c r="J60" s="3"/>
      <c r="K60" s="3"/>
      <c r="L60" s="6"/>
      <c r="M60" s="3"/>
      <c r="N60" s="3"/>
      <c r="O60" s="3"/>
      <c r="P60" s="3"/>
      <c r="Q60" s="3"/>
      <c r="R60" s="6"/>
    </row>
    <row r="61" spans="1:23" x14ac:dyDescent="0.35">
      <c r="A61" s="3"/>
      <c r="B61" s="3"/>
      <c r="C61" s="3"/>
      <c r="D61" s="3"/>
      <c r="E61" s="8"/>
      <c r="F61" s="8"/>
      <c r="G61" s="3"/>
      <c r="H61" s="3"/>
      <c r="I61" s="3"/>
      <c r="J61" s="3"/>
      <c r="K61" s="3"/>
      <c r="L61" s="6"/>
      <c r="M61" s="3"/>
      <c r="N61" s="3"/>
      <c r="O61" s="3"/>
      <c r="P61" s="3"/>
      <c r="Q61" s="3"/>
      <c r="R61" s="6"/>
    </row>
    <row r="62" spans="1:23" x14ac:dyDescent="0.35">
      <c r="A62" s="3"/>
      <c r="B62" s="3"/>
      <c r="C62" s="3"/>
      <c r="D62" s="3"/>
      <c r="E62" s="8"/>
      <c r="F62" s="8"/>
      <c r="G62" s="3"/>
      <c r="H62" s="3"/>
      <c r="I62" s="3"/>
      <c r="J62" s="3"/>
      <c r="K62" s="3"/>
      <c r="L62" s="6"/>
      <c r="M62" s="3"/>
      <c r="N62" s="3"/>
      <c r="O62" s="3"/>
      <c r="P62" s="3"/>
      <c r="Q62" s="3"/>
      <c r="R62" s="6"/>
    </row>
    <row r="63" spans="1:23" x14ac:dyDescent="0.35">
      <c r="A63" s="3"/>
      <c r="B63" s="3"/>
      <c r="C63" s="3"/>
      <c r="D63" s="3"/>
      <c r="E63" s="8"/>
      <c r="F63" s="8"/>
      <c r="G63" s="3"/>
      <c r="H63" s="3"/>
      <c r="I63" s="3"/>
      <c r="J63" s="3"/>
      <c r="K63" s="3"/>
      <c r="L63" s="6"/>
      <c r="M63" s="3"/>
      <c r="N63" s="3"/>
      <c r="O63" s="3"/>
      <c r="P63" s="3"/>
      <c r="Q63" s="3"/>
      <c r="R63" s="6"/>
    </row>
    <row r="64" spans="1:23" x14ac:dyDescent="0.35">
      <c r="A64" s="3"/>
      <c r="B64" s="3"/>
      <c r="C64" s="3"/>
      <c r="D64" s="3"/>
      <c r="E64" s="8"/>
      <c r="F64" s="8"/>
      <c r="G64" s="3"/>
      <c r="H64" s="3"/>
      <c r="I64" s="3"/>
      <c r="J64" s="3"/>
      <c r="K64" s="3"/>
      <c r="L64" s="6"/>
      <c r="M64" s="3"/>
      <c r="N64" s="3"/>
      <c r="O64" s="3"/>
      <c r="P64" s="3"/>
      <c r="Q64" s="3"/>
      <c r="R64" s="6"/>
    </row>
    <row r="65" spans="1:18" x14ac:dyDescent="0.35">
      <c r="A65" s="3"/>
      <c r="B65" s="3"/>
      <c r="C65" s="3"/>
      <c r="D65" s="3"/>
      <c r="E65" s="8"/>
      <c r="F65" s="8"/>
      <c r="G65" s="3"/>
      <c r="H65" s="3"/>
      <c r="I65" s="3"/>
      <c r="J65" s="3"/>
      <c r="K65" s="3"/>
      <c r="L65" s="6"/>
      <c r="M65" s="3"/>
      <c r="N65" s="3"/>
      <c r="O65" s="3"/>
      <c r="P65" s="3"/>
      <c r="Q65" s="3"/>
      <c r="R65" s="6"/>
    </row>
    <row r="66" spans="1:18" x14ac:dyDescent="0.35">
      <c r="A66" s="3"/>
      <c r="B66" s="3"/>
      <c r="C66" s="3"/>
      <c r="D66" s="3"/>
      <c r="E66" s="8"/>
      <c r="F66" s="8"/>
      <c r="G66" s="3"/>
      <c r="H66" s="3"/>
      <c r="I66" s="3"/>
      <c r="J66" s="3"/>
      <c r="K66" s="3"/>
      <c r="L66" s="6"/>
      <c r="M66" s="3"/>
      <c r="N66" s="3"/>
      <c r="O66" s="3"/>
      <c r="P66" s="3"/>
      <c r="Q66" s="3"/>
      <c r="R66" s="6"/>
    </row>
    <row r="67" spans="1:18" x14ac:dyDescent="0.35">
      <c r="A67" s="3"/>
      <c r="B67" s="3"/>
      <c r="C67" s="3"/>
      <c r="D67" s="3"/>
      <c r="E67" s="8"/>
      <c r="F67" s="8"/>
      <c r="G67" s="3"/>
      <c r="H67" s="3"/>
      <c r="I67" s="3"/>
      <c r="J67" s="3"/>
      <c r="K67" s="3"/>
      <c r="L67" s="6"/>
      <c r="M67" s="3"/>
      <c r="N67" s="3"/>
      <c r="O67" s="3"/>
      <c r="P67" s="3"/>
      <c r="Q67" s="3"/>
      <c r="R67" s="6"/>
    </row>
    <row r="68" spans="1:18" x14ac:dyDescent="0.35">
      <c r="A68" s="3"/>
      <c r="B68" s="3"/>
      <c r="C68" s="3"/>
      <c r="D68" s="3"/>
      <c r="E68" s="8"/>
      <c r="F68" s="8"/>
      <c r="G68" s="3"/>
      <c r="H68" s="3"/>
      <c r="I68" s="3"/>
      <c r="J68" s="3"/>
      <c r="K68" s="3"/>
      <c r="L68" s="6"/>
      <c r="M68" s="3"/>
      <c r="N68" s="3"/>
      <c r="O68" s="3"/>
      <c r="P68" s="3"/>
      <c r="Q68" s="3"/>
      <c r="R68" s="6"/>
    </row>
    <row r="69" spans="1:18" x14ac:dyDescent="0.35">
      <c r="A69" s="3"/>
      <c r="B69" s="3"/>
      <c r="C69" s="3"/>
      <c r="D69" s="3"/>
      <c r="E69" s="8"/>
      <c r="F69" s="8"/>
      <c r="G69" s="3"/>
      <c r="H69" s="3"/>
      <c r="I69" s="3"/>
      <c r="J69" s="3"/>
      <c r="K69" s="3"/>
      <c r="L69" s="6"/>
      <c r="M69" s="3"/>
      <c r="N69" s="3"/>
      <c r="O69" s="3"/>
      <c r="P69" s="3"/>
      <c r="Q69" s="3"/>
      <c r="R69" s="6"/>
    </row>
    <row r="70" spans="1:18" x14ac:dyDescent="0.35">
      <c r="A70" s="3"/>
      <c r="B70" s="3"/>
      <c r="C70" s="3"/>
      <c r="D70" s="3"/>
      <c r="E70" s="8"/>
      <c r="F70" s="8"/>
      <c r="G70" s="3"/>
      <c r="H70" s="3"/>
      <c r="I70" s="3"/>
      <c r="J70" s="3"/>
      <c r="K70" s="3"/>
      <c r="L70" s="6"/>
      <c r="M70" s="3"/>
      <c r="N70" s="3"/>
      <c r="O70" s="3"/>
      <c r="P70" s="3"/>
      <c r="Q70" s="3"/>
      <c r="R70" s="6"/>
    </row>
    <row r="71" spans="1:18" x14ac:dyDescent="0.35">
      <c r="A71" s="3"/>
      <c r="B71" s="3"/>
      <c r="C71" s="3"/>
      <c r="D71" s="3"/>
      <c r="E71" s="8"/>
      <c r="F71" s="8"/>
      <c r="G71" s="3"/>
      <c r="H71" s="3"/>
      <c r="I71" s="3"/>
      <c r="J71" s="3"/>
      <c r="K71" s="3"/>
      <c r="L71" s="6"/>
      <c r="M71" s="3"/>
      <c r="N71" s="3"/>
      <c r="O71" s="3"/>
      <c r="P71" s="3"/>
      <c r="Q71" s="3"/>
      <c r="R71" s="6"/>
    </row>
    <row r="72" spans="1:18" x14ac:dyDescent="0.35">
      <c r="A72" s="3"/>
      <c r="B72" s="3"/>
      <c r="C72" s="3"/>
      <c r="D72" s="3"/>
      <c r="E72" s="8"/>
      <c r="F72" s="8"/>
      <c r="G72" s="3"/>
      <c r="H72" s="3"/>
      <c r="I72" s="3"/>
      <c r="J72" s="3"/>
      <c r="K72" s="3"/>
      <c r="L72" s="6"/>
      <c r="M72" s="3"/>
      <c r="N72" s="3"/>
      <c r="O72" s="3"/>
      <c r="P72" s="3"/>
      <c r="Q72" s="3"/>
      <c r="R72" s="6"/>
    </row>
    <row r="73" spans="1:18" x14ac:dyDescent="0.35">
      <c r="A73" s="3"/>
      <c r="B73" s="3"/>
      <c r="C73" s="3"/>
      <c r="D73" s="3"/>
      <c r="E73" s="8"/>
      <c r="F73" s="8"/>
      <c r="G73" s="3"/>
      <c r="H73" s="3"/>
      <c r="I73" s="3"/>
      <c r="J73" s="3"/>
      <c r="K73" s="3"/>
      <c r="L73" s="6"/>
      <c r="M73" s="3"/>
      <c r="N73" s="3"/>
      <c r="O73" s="3"/>
      <c r="P73" s="3"/>
      <c r="Q73" s="3"/>
      <c r="R73" s="6"/>
    </row>
    <row r="74" spans="1:18" x14ac:dyDescent="0.35">
      <c r="A74" s="3"/>
      <c r="B74" s="3"/>
      <c r="C74" s="3"/>
      <c r="D74" s="3"/>
      <c r="E74" s="8"/>
      <c r="F74" s="8"/>
      <c r="G74" s="3"/>
      <c r="H74" s="3"/>
      <c r="I74" s="3"/>
      <c r="J74" s="3"/>
      <c r="K74" s="3"/>
      <c r="L74" s="6"/>
      <c r="M74" s="3"/>
      <c r="N74" s="3"/>
      <c r="O74" s="3"/>
      <c r="P74" s="3"/>
      <c r="Q74" s="3"/>
      <c r="R74" s="6"/>
    </row>
    <row r="75" spans="1:18" x14ac:dyDescent="0.35">
      <c r="A75" s="3"/>
      <c r="B75" s="3"/>
      <c r="C75" s="3"/>
      <c r="D75" s="3"/>
      <c r="E75" s="8"/>
      <c r="F75" s="8"/>
      <c r="G75" s="3"/>
      <c r="H75" s="3"/>
      <c r="I75" s="3"/>
      <c r="J75" s="3"/>
      <c r="K75" s="3"/>
      <c r="L75" s="6"/>
      <c r="M75" s="3"/>
      <c r="N75" s="3"/>
      <c r="O75" s="3"/>
      <c r="P75" s="3"/>
      <c r="Q75" s="3"/>
      <c r="R75" s="6"/>
    </row>
    <row r="76" spans="1:18" x14ac:dyDescent="0.35">
      <c r="A76" s="3"/>
      <c r="B76" s="3"/>
      <c r="C76" s="3"/>
      <c r="D76" s="3"/>
      <c r="E76" s="8"/>
      <c r="F76" s="8"/>
      <c r="G76" s="3"/>
      <c r="H76" s="3"/>
      <c r="I76" s="3"/>
      <c r="J76" s="3"/>
      <c r="K76" s="3"/>
      <c r="L76" s="6"/>
      <c r="M76" s="3"/>
      <c r="N76" s="3"/>
      <c r="O76" s="3"/>
      <c r="P76" s="3"/>
      <c r="Q76" s="3"/>
      <c r="R76" s="6"/>
    </row>
    <row r="77" spans="1:18" x14ac:dyDescent="0.35">
      <c r="A77" s="3"/>
      <c r="B77" s="3"/>
      <c r="C77" s="3"/>
      <c r="D77" s="3"/>
      <c r="E77" s="8"/>
      <c r="F77" s="8"/>
      <c r="G77" s="3"/>
      <c r="H77" s="3"/>
      <c r="I77" s="3"/>
      <c r="J77" s="3"/>
      <c r="K77" s="3"/>
      <c r="L77" s="6"/>
      <c r="M77" s="3"/>
      <c r="N77" s="3"/>
      <c r="O77" s="3"/>
      <c r="P77" s="3"/>
      <c r="Q77" s="3"/>
      <c r="R77" s="6"/>
    </row>
    <row r="78" spans="1:18" x14ac:dyDescent="0.35">
      <c r="A78" s="3"/>
      <c r="B78" s="3"/>
      <c r="C78" s="3"/>
      <c r="D78" s="3"/>
      <c r="E78" s="8"/>
      <c r="F78" s="8"/>
      <c r="G78" s="3"/>
      <c r="H78" s="3"/>
      <c r="I78" s="3"/>
      <c r="J78" s="3"/>
      <c r="K78" s="3"/>
      <c r="L78" s="6"/>
      <c r="M78" s="3"/>
      <c r="N78" s="3"/>
      <c r="O78" s="3"/>
      <c r="P78" s="3"/>
      <c r="Q78" s="3"/>
      <c r="R78" s="6"/>
    </row>
    <row r="79" spans="1:18" x14ac:dyDescent="0.35">
      <c r="A79" s="3"/>
      <c r="B79" s="3"/>
      <c r="C79" s="3"/>
      <c r="D79" s="3"/>
      <c r="E79" s="8"/>
      <c r="F79" s="8"/>
      <c r="G79" s="3"/>
      <c r="H79" s="3"/>
      <c r="I79" s="3"/>
      <c r="J79" s="3"/>
      <c r="K79" s="3"/>
      <c r="L79" s="6"/>
      <c r="M79" s="3"/>
      <c r="N79" s="3"/>
      <c r="O79" s="3"/>
      <c r="P79" s="3"/>
      <c r="Q79" s="3"/>
      <c r="R79" s="6"/>
    </row>
    <row r="80" spans="1:18" x14ac:dyDescent="0.35">
      <c r="A80" s="3"/>
      <c r="B80" s="3"/>
      <c r="C80" s="3"/>
      <c r="D80" s="3"/>
      <c r="E80" s="8"/>
      <c r="F80" s="8"/>
      <c r="G80" s="3"/>
      <c r="H80" s="3"/>
      <c r="I80" s="3"/>
      <c r="J80" s="3"/>
      <c r="K80" s="3"/>
      <c r="L80" s="6"/>
      <c r="M80" s="3"/>
      <c r="N80" s="3"/>
      <c r="O80" s="3"/>
      <c r="P80" s="3"/>
      <c r="Q80" s="3"/>
      <c r="R80" s="6"/>
    </row>
    <row r="81" spans="1:18" x14ac:dyDescent="0.35">
      <c r="A81" s="3"/>
      <c r="B81" s="3"/>
      <c r="C81" s="3"/>
      <c r="D81" s="3"/>
      <c r="E81" s="8"/>
      <c r="F81" s="8"/>
      <c r="G81" s="3"/>
      <c r="H81" s="3"/>
      <c r="I81" s="3"/>
      <c r="J81" s="3"/>
      <c r="K81" s="3"/>
      <c r="L81" s="6"/>
      <c r="M81" s="3"/>
      <c r="N81" s="3"/>
      <c r="O81" s="3"/>
      <c r="P81" s="3"/>
      <c r="Q81" s="3"/>
      <c r="R81" s="6"/>
    </row>
    <row r="82" spans="1:18" x14ac:dyDescent="0.35">
      <c r="A82" s="3"/>
      <c r="B82" s="3"/>
      <c r="C82" s="3"/>
      <c r="D82" s="3"/>
      <c r="E82" s="8"/>
      <c r="F82" s="8"/>
      <c r="G82" s="3"/>
      <c r="H82" s="3"/>
      <c r="I82" s="3"/>
      <c r="J82" s="3"/>
      <c r="K82" s="3"/>
      <c r="L82" s="6"/>
      <c r="M82" s="3"/>
      <c r="N82" s="3"/>
      <c r="O82" s="3"/>
      <c r="P82" s="3"/>
      <c r="Q82" s="3"/>
      <c r="R82" s="6"/>
    </row>
    <row r="83" spans="1:18" x14ac:dyDescent="0.35">
      <c r="A83" s="3"/>
      <c r="B83" s="3"/>
      <c r="C83" s="3"/>
      <c r="D83" s="3"/>
      <c r="E83" s="8"/>
      <c r="F83" s="8"/>
      <c r="G83" s="3"/>
      <c r="H83" s="3"/>
      <c r="I83" s="3"/>
      <c r="J83" s="3"/>
      <c r="K83" s="3"/>
      <c r="L83" s="6"/>
      <c r="M83" s="3"/>
      <c r="N83" s="3"/>
      <c r="O83" s="3"/>
      <c r="P83" s="3"/>
      <c r="Q83" s="3"/>
      <c r="R83" s="6"/>
    </row>
    <row r="84" spans="1:18" x14ac:dyDescent="0.35">
      <c r="A84" s="3"/>
      <c r="B84" s="3"/>
      <c r="C84" s="3"/>
      <c r="D84" s="3"/>
      <c r="E84" s="8"/>
      <c r="F84" s="8"/>
      <c r="G84" s="3"/>
      <c r="H84" s="3"/>
      <c r="I84" s="3"/>
      <c r="J84" s="3"/>
      <c r="K84" s="3"/>
      <c r="L84" s="6"/>
      <c r="M84" s="3"/>
      <c r="N84" s="3"/>
      <c r="O84" s="3"/>
      <c r="P84" s="3"/>
      <c r="Q84" s="3"/>
      <c r="R84" s="6"/>
    </row>
    <row r="85" spans="1:18" x14ac:dyDescent="0.35">
      <c r="A85" s="3"/>
      <c r="B85" s="3"/>
      <c r="C85" s="3"/>
      <c r="D85" s="3"/>
      <c r="E85" s="8"/>
      <c r="F85" s="8"/>
      <c r="G85" s="3"/>
      <c r="H85" s="3"/>
      <c r="I85" s="3"/>
      <c r="J85" s="3"/>
      <c r="K85" s="3"/>
      <c r="L85" s="6"/>
      <c r="M85" s="3"/>
      <c r="N85" s="3"/>
      <c r="O85" s="3"/>
      <c r="P85" s="3"/>
      <c r="Q85" s="3"/>
      <c r="R85" s="6"/>
    </row>
    <row r="86" spans="1:18" x14ac:dyDescent="0.35">
      <c r="A86" s="3"/>
      <c r="B86" s="3"/>
      <c r="C86" s="3"/>
      <c r="D86" s="3"/>
      <c r="E86" s="8"/>
      <c r="F86" s="8"/>
      <c r="G86" s="3"/>
      <c r="H86" s="3"/>
      <c r="I86" s="3"/>
      <c r="J86" s="3"/>
      <c r="K86" s="3"/>
      <c r="L86" s="6"/>
      <c r="M86" s="3"/>
      <c r="N86" s="3"/>
      <c r="O86" s="3"/>
      <c r="P86" s="3"/>
      <c r="Q86" s="3"/>
      <c r="R86" s="6"/>
    </row>
    <row r="87" spans="1:18" x14ac:dyDescent="0.35">
      <c r="A87" s="3"/>
      <c r="B87" s="3"/>
      <c r="C87" s="3"/>
      <c r="D87" s="3"/>
      <c r="E87" s="8"/>
      <c r="F87" s="8"/>
      <c r="G87" s="3"/>
      <c r="H87" s="3"/>
      <c r="I87" s="3"/>
      <c r="J87" s="3"/>
      <c r="K87" s="3"/>
      <c r="L87" s="6"/>
      <c r="M87" s="3"/>
      <c r="N87" s="3"/>
      <c r="O87" s="3"/>
      <c r="P87" s="3"/>
      <c r="Q87" s="3"/>
      <c r="R87" s="6"/>
    </row>
    <row r="88" spans="1:18" x14ac:dyDescent="0.35">
      <c r="A88" s="3"/>
      <c r="B88" s="3"/>
      <c r="C88" s="3"/>
      <c r="D88" s="3"/>
      <c r="E88" s="8"/>
      <c r="F88" s="8"/>
      <c r="G88" s="3"/>
      <c r="H88" s="3"/>
      <c r="I88" s="3"/>
      <c r="J88" s="3"/>
      <c r="K88" s="3"/>
      <c r="L88" s="6"/>
      <c r="M88" s="3"/>
      <c r="N88" s="3"/>
      <c r="O88" s="3"/>
      <c r="P88" s="3"/>
      <c r="Q88" s="3"/>
      <c r="R88" s="6"/>
    </row>
    <row r="89" spans="1:18" x14ac:dyDescent="0.35">
      <c r="A89" s="3"/>
      <c r="B89" s="3"/>
      <c r="C89" s="3"/>
      <c r="D89" s="3"/>
      <c r="E89" s="8"/>
      <c r="F89" s="8"/>
      <c r="G89" s="3"/>
      <c r="H89" s="3"/>
      <c r="I89" s="3"/>
      <c r="J89" s="3"/>
      <c r="K89" s="3"/>
      <c r="L89" s="6"/>
      <c r="M89" s="3"/>
      <c r="N89" s="3"/>
      <c r="O89" s="3"/>
      <c r="P89" s="3"/>
      <c r="Q89" s="3"/>
      <c r="R89" s="6"/>
    </row>
    <row r="90" spans="1:18" x14ac:dyDescent="0.35">
      <c r="A90" s="3"/>
      <c r="B90" s="3"/>
      <c r="C90" s="3"/>
      <c r="D90" s="3"/>
      <c r="E90" s="8"/>
      <c r="F90" s="8"/>
      <c r="G90" s="3"/>
      <c r="H90" s="3"/>
      <c r="I90" s="3"/>
      <c r="J90" s="3"/>
      <c r="K90" s="3"/>
      <c r="L90" s="6"/>
      <c r="M90" s="3"/>
      <c r="N90" s="3"/>
      <c r="O90" s="3"/>
      <c r="P90" s="3"/>
      <c r="Q90" s="3"/>
      <c r="R90" s="6"/>
    </row>
    <row r="91" spans="1:18" x14ac:dyDescent="0.35">
      <c r="A91" s="3"/>
      <c r="B91" s="3"/>
      <c r="C91" s="3"/>
      <c r="D91" s="3"/>
      <c r="E91" s="8"/>
      <c r="F91" s="8"/>
      <c r="G91" s="3"/>
      <c r="H91" s="3"/>
      <c r="I91" s="3"/>
      <c r="J91" s="3"/>
      <c r="K91" s="3"/>
      <c r="L91" s="6"/>
      <c r="M91" s="3"/>
      <c r="N91" s="3"/>
      <c r="O91" s="3"/>
      <c r="P91" s="3"/>
      <c r="Q91" s="3"/>
      <c r="R91" s="6"/>
    </row>
    <row r="92" spans="1:18" x14ac:dyDescent="0.35">
      <c r="A92" s="3"/>
      <c r="B92" s="3"/>
      <c r="C92" s="3"/>
      <c r="D92" s="3"/>
      <c r="E92" s="8"/>
      <c r="F92" s="8"/>
      <c r="G92" s="3"/>
      <c r="H92" s="3"/>
      <c r="I92" s="3"/>
      <c r="J92" s="3"/>
      <c r="K92" s="3"/>
      <c r="L92" s="6"/>
      <c r="M92" s="3"/>
      <c r="N92" s="3"/>
      <c r="O92" s="3"/>
      <c r="P92" s="3"/>
      <c r="Q92" s="3"/>
      <c r="R92" s="6"/>
    </row>
    <row r="93" spans="1:18" x14ac:dyDescent="0.35">
      <c r="A93" s="3"/>
      <c r="B93" s="3"/>
      <c r="C93" s="3"/>
      <c r="D93" s="3"/>
      <c r="E93" s="8"/>
      <c r="F93" s="8"/>
      <c r="G93" s="3"/>
      <c r="H93" s="3"/>
      <c r="I93" s="3"/>
      <c r="J93" s="3"/>
      <c r="K93" s="3"/>
      <c r="L93" s="6"/>
      <c r="M93" s="3"/>
      <c r="N93" s="3"/>
      <c r="O93" s="3"/>
      <c r="P93" s="3"/>
      <c r="Q93" s="3"/>
      <c r="R93" s="6"/>
    </row>
    <row r="94" spans="1:18" x14ac:dyDescent="0.35">
      <c r="A94" s="3"/>
      <c r="B94" s="3"/>
      <c r="C94" s="3"/>
      <c r="D94" s="3"/>
      <c r="E94" s="8"/>
      <c r="F94" s="8"/>
      <c r="G94" s="3"/>
      <c r="H94" s="3"/>
      <c r="I94" s="3"/>
      <c r="J94" s="3"/>
      <c r="K94" s="3"/>
      <c r="L94" s="6"/>
      <c r="M94" s="3"/>
      <c r="N94" s="3"/>
      <c r="O94" s="3"/>
      <c r="P94" s="3"/>
      <c r="Q94" s="3"/>
      <c r="R94" s="6"/>
    </row>
    <row r="95" spans="1:18" x14ac:dyDescent="0.35">
      <c r="A95" s="3"/>
      <c r="B95" s="3"/>
      <c r="C95" s="3"/>
      <c r="D95" s="3"/>
      <c r="E95" s="8"/>
      <c r="F95" s="8"/>
      <c r="G95" s="3"/>
      <c r="H95" s="3"/>
      <c r="I95" s="3"/>
      <c r="J95" s="3"/>
      <c r="K95" s="3"/>
      <c r="L95" s="6"/>
      <c r="M95" s="3"/>
      <c r="N95" s="3"/>
      <c r="O95" s="3"/>
      <c r="P95" s="3"/>
      <c r="Q95" s="3"/>
      <c r="R95" s="6"/>
    </row>
    <row r="96" spans="1:18" x14ac:dyDescent="0.35">
      <c r="A96" s="3"/>
      <c r="B96" s="3"/>
      <c r="C96" s="3"/>
      <c r="D96" s="3"/>
      <c r="E96" s="8"/>
      <c r="F96" s="8"/>
      <c r="G96" s="3"/>
      <c r="H96" s="3"/>
      <c r="I96" s="3"/>
      <c r="J96" s="3"/>
      <c r="K96" s="3"/>
      <c r="L96" s="6"/>
      <c r="M96" s="3"/>
      <c r="N96" s="3"/>
      <c r="O96" s="3"/>
      <c r="P96" s="3"/>
      <c r="Q96" s="3"/>
      <c r="R96" s="6"/>
    </row>
    <row r="97" spans="1:18" x14ac:dyDescent="0.35">
      <c r="A97" s="3"/>
      <c r="B97" s="3"/>
      <c r="C97" s="3"/>
      <c r="D97" s="3"/>
      <c r="E97" s="8"/>
      <c r="F97" s="8"/>
      <c r="G97" s="3"/>
      <c r="H97" s="3"/>
      <c r="I97" s="3"/>
      <c r="J97" s="3"/>
      <c r="K97" s="3"/>
      <c r="L97" s="6"/>
      <c r="M97" s="3"/>
      <c r="N97" s="3"/>
      <c r="O97" s="3"/>
      <c r="P97" s="3"/>
      <c r="Q97" s="3"/>
      <c r="R97" s="6"/>
    </row>
    <row r="98" spans="1:18" x14ac:dyDescent="0.35">
      <c r="A98" s="3"/>
      <c r="B98" s="3"/>
      <c r="C98" s="3"/>
      <c r="D98" s="3"/>
      <c r="E98" s="8"/>
      <c r="F98" s="8"/>
      <c r="G98" s="3"/>
      <c r="H98" s="3"/>
      <c r="I98" s="3"/>
      <c r="J98" s="3"/>
      <c r="K98" s="3"/>
      <c r="L98" s="6"/>
      <c r="M98" s="3"/>
      <c r="N98" s="3"/>
      <c r="O98" s="3"/>
      <c r="P98" s="3"/>
      <c r="Q98" s="3"/>
      <c r="R98" s="6"/>
    </row>
    <row r="99" spans="1:18" x14ac:dyDescent="0.35">
      <c r="A99" s="3"/>
      <c r="B99" s="3"/>
      <c r="C99" s="3"/>
      <c r="D99" s="3"/>
      <c r="E99" s="8"/>
      <c r="F99" s="8"/>
      <c r="G99" s="3"/>
      <c r="H99" s="3"/>
      <c r="I99" s="3"/>
      <c r="J99" s="3"/>
      <c r="K99" s="3"/>
      <c r="L99" s="6"/>
      <c r="M99" s="3"/>
      <c r="N99" s="3"/>
      <c r="O99" s="3"/>
      <c r="P99" s="3"/>
      <c r="Q99" s="3"/>
      <c r="R99" s="6"/>
    </row>
    <row r="100" spans="1:18" x14ac:dyDescent="0.35">
      <c r="A100" s="3"/>
      <c r="B100" s="3"/>
      <c r="C100" s="3"/>
      <c r="D100" s="3"/>
      <c r="E100" s="8"/>
      <c r="F100" s="8"/>
      <c r="G100" s="3"/>
      <c r="H100" s="3"/>
      <c r="I100" s="3"/>
      <c r="J100" s="3"/>
      <c r="K100" s="3"/>
      <c r="L100" s="6"/>
      <c r="M100" s="3"/>
      <c r="N100" s="3"/>
      <c r="O100" s="3"/>
      <c r="P100" s="3"/>
      <c r="Q100" s="3"/>
      <c r="R100" s="6"/>
    </row>
    <row r="101" spans="1:18" x14ac:dyDescent="0.35">
      <c r="A101" s="3"/>
      <c r="B101" s="3"/>
      <c r="C101" s="3"/>
      <c r="D101" s="3"/>
      <c r="E101" s="8"/>
      <c r="F101" s="8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6"/>
    </row>
    <row r="102" spans="1:18" x14ac:dyDescent="0.35">
      <c r="A102" s="3"/>
      <c r="B102" s="3"/>
      <c r="C102" s="3"/>
      <c r="D102" s="3"/>
      <c r="E102" s="8"/>
      <c r="F102" s="8"/>
      <c r="G102" s="3"/>
      <c r="H102" s="3"/>
      <c r="I102" s="3"/>
      <c r="J102" s="3"/>
      <c r="K102" s="3"/>
      <c r="L102" s="6"/>
      <c r="M102" s="3"/>
      <c r="N102" s="3"/>
      <c r="O102" s="3"/>
      <c r="P102" s="3"/>
      <c r="Q102" s="3"/>
      <c r="R102" s="6"/>
    </row>
    <row r="103" spans="1:18" x14ac:dyDescent="0.35">
      <c r="A103" s="3"/>
      <c r="B103" s="3"/>
      <c r="C103" s="3"/>
      <c r="D103" s="3"/>
      <c r="E103" s="8"/>
      <c r="F103" s="8"/>
      <c r="G103" s="3"/>
      <c r="H103" s="3"/>
      <c r="I103" s="3"/>
      <c r="J103" s="3"/>
      <c r="K103" s="3"/>
      <c r="L103" s="6"/>
      <c r="M103" s="3"/>
      <c r="N103" s="3"/>
      <c r="O103" s="3"/>
      <c r="P103" s="3"/>
      <c r="Q103" s="3"/>
      <c r="R103" s="6"/>
    </row>
    <row r="104" spans="1:18" x14ac:dyDescent="0.35">
      <c r="A104" s="3"/>
      <c r="B104" s="3"/>
      <c r="C104" s="3"/>
      <c r="D104" s="3"/>
      <c r="E104" s="8"/>
      <c r="F104" s="8"/>
      <c r="G104" s="3"/>
      <c r="H104" s="3"/>
      <c r="I104" s="3"/>
      <c r="J104" s="3"/>
      <c r="K104" s="3"/>
      <c r="L104" s="6"/>
      <c r="M104" s="3"/>
      <c r="N104" s="3"/>
      <c r="O104" s="3"/>
      <c r="P104" s="3"/>
      <c r="Q104" s="3"/>
      <c r="R104" s="6"/>
    </row>
    <row r="105" spans="1:18" x14ac:dyDescent="0.35">
      <c r="A105" s="3"/>
      <c r="B105" s="3"/>
      <c r="C105" s="3"/>
      <c r="D105" s="3"/>
      <c r="E105" s="8"/>
      <c r="F105" s="8"/>
      <c r="G105" s="3"/>
      <c r="H105" s="3"/>
      <c r="I105" s="3"/>
      <c r="J105" s="3"/>
      <c r="K105" s="3"/>
      <c r="L105" s="6"/>
      <c r="M105" s="3"/>
      <c r="N105" s="3"/>
      <c r="O105" s="3"/>
      <c r="P105" s="3"/>
      <c r="Q105" s="3"/>
      <c r="R105" s="6"/>
    </row>
    <row r="106" spans="1:18" x14ac:dyDescent="0.35">
      <c r="A106" s="3"/>
      <c r="B106" s="3"/>
      <c r="C106" s="3"/>
      <c r="D106" s="3"/>
      <c r="E106" s="8"/>
      <c r="F106" s="8"/>
      <c r="G106" s="3"/>
      <c r="H106" s="3"/>
      <c r="I106" s="3"/>
      <c r="J106" s="3"/>
      <c r="K106" s="3"/>
      <c r="L106" s="6"/>
      <c r="M106" s="3"/>
      <c r="N106" s="3"/>
      <c r="O106" s="3"/>
      <c r="P106" s="3"/>
      <c r="Q106" s="3"/>
      <c r="R106" s="6"/>
    </row>
    <row r="107" spans="1:18" x14ac:dyDescent="0.35">
      <c r="A107" s="3"/>
      <c r="B107" s="3"/>
      <c r="C107" s="3"/>
      <c r="D107" s="3"/>
      <c r="E107" s="8"/>
      <c r="F107" s="8"/>
      <c r="G107" s="3"/>
      <c r="H107" s="3"/>
      <c r="I107" s="3"/>
      <c r="J107" s="3"/>
      <c r="K107" s="3"/>
      <c r="L107" s="6"/>
      <c r="M107" s="3"/>
      <c r="N107" s="3"/>
      <c r="O107" s="3"/>
      <c r="P107" s="3"/>
      <c r="Q107" s="3"/>
      <c r="R107" s="6"/>
    </row>
    <row r="108" spans="1:18" x14ac:dyDescent="0.35">
      <c r="A108" s="3"/>
      <c r="B108" s="3"/>
      <c r="C108" s="3"/>
      <c r="D108" s="3"/>
      <c r="E108" s="8"/>
      <c r="F108" s="8"/>
      <c r="G108" s="3"/>
      <c r="H108" s="3"/>
      <c r="I108" s="3"/>
      <c r="J108" s="3"/>
      <c r="K108" s="3"/>
      <c r="L108" s="6"/>
      <c r="M108" s="3"/>
      <c r="N108" s="3"/>
      <c r="O108" s="3"/>
      <c r="P108" s="3"/>
      <c r="Q108" s="3"/>
      <c r="R108" s="6"/>
    </row>
    <row r="109" spans="1:18" x14ac:dyDescent="0.35">
      <c r="A109" s="3"/>
      <c r="B109" s="3"/>
      <c r="C109" s="3"/>
      <c r="D109" s="3"/>
      <c r="E109" s="8"/>
      <c r="F109" s="8"/>
      <c r="G109" s="3"/>
      <c r="H109" s="3"/>
      <c r="I109" s="3"/>
      <c r="J109" s="3"/>
      <c r="K109" s="3"/>
      <c r="L109" s="6"/>
      <c r="M109" s="3"/>
      <c r="N109" s="3"/>
      <c r="O109" s="3"/>
      <c r="P109" s="3"/>
      <c r="Q109" s="3"/>
      <c r="R109" s="6"/>
    </row>
    <row r="110" spans="1:18" x14ac:dyDescent="0.35">
      <c r="A110" s="3"/>
      <c r="B110" s="3"/>
      <c r="C110" s="3"/>
      <c r="D110" s="3"/>
      <c r="E110" s="8"/>
      <c r="F110" s="8"/>
      <c r="G110" s="3"/>
      <c r="H110" s="3"/>
      <c r="I110" s="3"/>
      <c r="J110" s="3"/>
      <c r="K110" s="3"/>
      <c r="L110" s="6"/>
      <c r="M110" s="3"/>
      <c r="N110" s="3"/>
      <c r="O110" s="3"/>
      <c r="P110" s="3"/>
      <c r="Q110" s="3"/>
      <c r="R110" s="6"/>
    </row>
    <row r="111" spans="1:18" x14ac:dyDescent="0.35">
      <c r="A111" s="3"/>
      <c r="B111" s="3"/>
      <c r="C111" s="3"/>
      <c r="D111" s="3"/>
      <c r="E111" s="8"/>
      <c r="F111" s="8"/>
      <c r="G111" s="3"/>
      <c r="H111" s="3"/>
      <c r="I111" s="3"/>
      <c r="J111" s="3"/>
      <c r="K111" s="3"/>
      <c r="L111" s="6"/>
      <c r="M111" s="3"/>
      <c r="N111" s="3"/>
      <c r="O111" s="3"/>
      <c r="P111" s="3"/>
      <c r="Q111" s="3"/>
      <c r="R111" s="6"/>
    </row>
    <row r="112" spans="1:18" x14ac:dyDescent="0.35">
      <c r="A112" s="3"/>
      <c r="B112" s="3"/>
      <c r="C112" s="3"/>
      <c r="D112" s="3"/>
      <c r="E112" s="8"/>
      <c r="F112" s="8"/>
      <c r="G112" s="3"/>
      <c r="H112" s="3"/>
      <c r="I112" s="3"/>
      <c r="J112" s="3"/>
      <c r="K112" s="3"/>
      <c r="L112" s="6"/>
      <c r="M112" s="3"/>
      <c r="N112" s="3"/>
      <c r="O112" s="3"/>
      <c r="P112" s="3"/>
      <c r="Q112" s="3"/>
      <c r="R112" s="6"/>
    </row>
    <row r="113" spans="1:18" x14ac:dyDescent="0.35">
      <c r="A113" s="3"/>
      <c r="B113" s="3"/>
      <c r="C113" s="3"/>
      <c r="D113" s="3"/>
      <c r="E113" s="8"/>
      <c r="F113" s="8"/>
      <c r="G113" s="3"/>
      <c r="H113" s="3"/>
      <c r="I113" s="3"/>
      <c r="J113" s="3"/>
      <c r="K113" s="3"/>
      <c r="L113" s="6"/>
      <c r="M113" s="3"/>
      <c r="N113" s="3"/>
      <c r="O113" s="3"/>
      <c r="P113" s="3"/>
      <c r="Q113" s="3"/>
      <c r="R113" s="6"/>
    </row>
    <row r="114" spans="1:18" x14ac:dyDescent="0.35">
      <c r="A114" s="3"/>
      <c r="B114" s="3"/>
      <c r="C114" s="3"/>
      <c r="D114" s="3"/>
      <c r="E114" s="8"/>
      <c r="F114" s="8"/>
      <c r="G114" s="3"/>
      <c r="H114" s="3"/>
      <c r="I114" s="3"/>
      <c r="J114" s="3"/>
      <c r="K114" s="3"/>
      <c r="L114" s="6"/>
      <c r="M114" s="3"/>
      <c r="N114" s="3"/>
      <c r="O114" s="3"/>
      <c r="P114" s="3"/>
      <c r="Q114" s="3"/>
      <c r="R114" s="6"/>
    </row>
    <row r="115" spans="1:18" x14ac:dyDescent="0.35">
      <c r="A115" s="3"/>
      <c r="B115" s="3"/>
      <c r="C115" s="3"/>
      <c r="D115" s="3"/>
      <c r="E115" s="8"/>
      <c r="F115" s="8"/>
      <c r="G115" s="3"/>
      <c r="H115" s="3"/>
      <c r="I115" s="3"/>
      <c r="J115" s="3"/>
      <c r="K115" s="3"/>
      <c r="L115" s="6"/>
      <c r="M115" s="3"/>
      <c r="N115" s="3"/>
      <c r="O115" s="3"/>
      <c r="P115" s="3"/>
      <c r="Q115" s="3"/>
      <c r="R115" s="6"/>
    </row>
    <row r="116" spans="1:18" x14ac:dyDescent="0.35">
      <c r="A116" s="3"/>
      <c r="B116" s="3"/>
      <c r="C116" s="3"/>
      <c r="D116" s="3"/>
      <c r="E116" s="8"/>
      <c r="F116" s="8"/>
      <c r="G116" s="3"/>
      <c r="H116" s="3"/>
      <c r="I116" s="3"/>
      <c r="J116" s="3"/>
      <c r="K116" s="3"/>
      <c r="L116" s="6"/>
      <c r="M116" s="3"/>
      <c r="N116" s="3"/>
      <c r="O116" s="3"/>
      <c r="P116" s="3"/>
      <c r="Q116" s="3"/>
      <c r="R116" s="6"/>
    </row>
    <row r="117" spans="1:18" x14ac:dyDescent="0.35">
      <c r="A117" s="3"/>
      <c r="B117" s="3"/>
      <c r="C117" s="3"/>
      <c r="D117" s="3"/>
      <c r="E117" s="8"/>
      <c r="F117" s="8"/>
      <c r="G117" s="3"/>
      <c r="H117" s="3"/>
      <c r="I117" s="3"/>
      <c r="J117" s="3"/>
      <c r="K117" s="3"/>
      <c r="L117" s="6"/>
      <c r="M117" s="3"/>
      <c r="N117" s="3"/>
      <c r="O117" s="3"/>
      <c r="P117" s="3"/>
      <c r="Q117" s="3"/>
      <c r="R117" s="6"/>
    </row>
    <row r="118" spans="1:18" x14ac:dyDescent="0.35">
      <c r="A118" s="3"/>
      <c r="B118" s="3"/>
      <c r="C118" s="3"/>
      <c r="D118" s="3"/>
      <c r="E118" s="8"/>
      <c r="F118" s="8"/>
      <c r="G118" s="3"/>
      <c r="H118" s="3"/>
      <c r="I118" s="3"/>
      <c r="J118" s="3"/>
      <c r="K118" s="3"/>
      <c r="L118" s="6"/>
      <c r="M118" s="3"/>
      <c r="N118" s="3"/>
      <c r="O118" s="3"/>
      <c r="P118" s="3"/>
      <c r="Q118" s="3"/>
      <c r="R118" s="6"/>
    </row>
    <row r="119" spans="1:18" x14ac:dyDescent="0.35">
      <c r="A119" s="3"/>
      <c r="B119" s="3"/>
      <c r="C119" s="3"/>
      <c r="D119" s="3"/>
      <c r="E119" s="8"/>
      <c r="F119" s="8"/>
      <c r="G119" s="3"/>
      <c r="H119" s="3"/>
      <c r="I119" s="3"/>
      <c r="J119" s="3"/>
      <c r="K119" s="3"/>
      <c r="L119" s="6"/>
      <c r="M119" s="3"/>
      <c r="N119" s="3"/>
      <c r="O119" s="3"/>
      <c r="P119" s="3"/>
      <c r="Q119" s="3"/>
      <c r="R119" s="6"/>
    </row>
    <row r="120" spans="1:18" x14ac:dyDescent="0.35">
      <c r="A120" s="3"/>
      <c r="B120" s="3"/>
      <c r="C120" s="3"/>
      <c r="D120" s="3"/>
      <c r="E120" s="8"/>
      <c r="F120" s="8"/>
      <c r="G120" s="3"/>
      <c r="H120" s="3"/>
      <c r="I120" s="3"/>
      <c r="J120" s="3"/>
      <c r="K120" s="3"/>
      <c r="L120" s="6"/>
      <c r="M120" s="3"/>
      <c r="N120" s="3"/>
      <c r="O120" s="3"/>
      <c r="P120" s="3"/>
      <c r="Q120" s="3"/>
      <c r="R120" s="6"/>
    </row>
    <row r="121" spans="1:18" x14ac:dyDescent="0.35">
      <c r="A121" s="3"/>
      <c r="B121" s="3"/>
      <c r="C121" s="3"/>
      <c r="D121" s="3"/>
      <c r="E121" s="8"/>
      <c r="F121" s="8"/>
      <c r="G121" s="3"/>
      <c r="H121" s="3"/>
      <c r="I121" s="3"/>
      <c r="J121" s="3"/>
      <c r="K121" s="3"/>
      <c r="L121" s="6"/>
      <c r="M121" s="3"/>
      <c r="N121" s="3"/>
      <c r="O121" s="3"/>
      <c r="P121" s="3"/>
      <c r="Q121" s="3"/>
      <c r="R121" s="6"/>
    </row>
    <row r="122" spans="1:18" x14ac:dyDescent="0.35">
      <c r="A122" s="3"/>
      <c r="B122" s="3"/>
      <c r="C122" s="3"/>
      <c r="D122" s="3"/>
      <c r="E122" s="8"/>
      <c r="F122" s="8"/>
      <c r="G122" s="3"/>
      <c r="H122" s="3"/>
      <c r="I122" s="3"/>
      <c r="J122" s="3"/>
      <c r="K122" s="3"/>
      <c r="L122" s="6"/>
      <c r="M122" s="3"/>
      <c r="N122" s="3"/>
      <c r="O122" s="3"/>
      <c r="P122" s="3"/>
      <c r="Q122" s="3"/>
      <c r="R122" s="6"/>
    </row>
    <row r="123" spans="1:18" x14ac:dyDescent="0.35">
      <c r="A123" s="3"/>
      <c r="B123" s="3"/>
      <c r="C123" s="3"/>
      <c r="D123" s="3"/>
      <c r="E123" s="8"/>
      <c r="F123" s="8"/>
      <c r="G123" s="3"/>
      <c r="H123" s="3"/>
      <c r="I123" s="3"/>
      <c r="J123" s="3"/>
      <c r="K123" s="3"/>
      <c r="L123" s="6"/>
      <c r="M123" s="3"/>
      <c r="N123" s="3"/>
      <c r="O123" s="3"/>
      <c r="P123" s="3"/>
      <c r="Q123" s="3"/>
      <c r="R123" s="6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F10A-21E6-4154-A952-1239DEC1383A}">
  <dimension ref="A1:R30"/>
  <sheetViews>
    <sheetView zoomScaleNormal="100" workbookViewId="0">
      <selection activeCell="I45" sqref="I45"/>
    </sheetView>
  </sheetViews>
  <sheetFormatPr defaultRowHeight="15" x14ac:dyDescent="0.25"/>
  <cols>
    <col min="2" max="2" width="22.42578125" customWidth="1"/>
    <col min="3" max="3" width="18.7109375" customWidth="1"/>
    <col min="4" max="4" width="18.42578125" customWidth="1"/>
    <col min="5" max="5" width="17" customWidth="1"/>
    <col min="6" max="6" width="12.85546875" customWidth="1"/>
    <col min="7" max="7" width="15.5703125" customWidth="1"/>
    <col min="8" max="8" width="9.42578125" customWidth="1"/>
    <col min="9" max="9" width="9.140625" customWidth="1"/>
    <col min="10" max="10" width="15.28515625" customWidth="1"/>
    <col min="11" max="11" width="18.28515625" customWidth="1"/>
    <col min="12" max="12" width="21.7109375" customWidth="1"/>
    <col min="13" max="13" width="28.7109375" customWidth="1"/>
    <col min="14" max="14" width="10.42578125" customWidth="1"/>
    <col min="15" max="15" width="10.140625" customWidth="1"/>
    <col min="16" max="16" width="16.28515625" customWidth="1"/>
    <col min="17" max="17" width="19.28515625" customWidth="1"/>
    <col min="18" max="18" width="22.7109375" customWidth="1"/>
  </cols>
  <sheetData>
    <row r="1" spans="1:18" ht="35.25" customHeight="1" x14ac:dyDescent="0.25">
      <c r="G1" s="37" t="s">
        <v>137</v>
      </c>
      <c r="H1" s="37"/>
      <c r="I1" s="37"/>
      <c r="J1" s="37"/>
      <c r="K1" s="37"/>
      <c r="L1" s="37"/>
      <c r="M1" s="37" t="s">
        <v>138</v>
      </c>
      <c r="N1" s="37"/>
      <c r="O1" s="37"/>
      <c r="P1" s="37"/>
      <c r="Q1" s="37"/>
      <c r="R1" s="37"/>
    </row>
    <row r="2" spans="1:18" s="36" customFormat="1" ht="85.5" customHeight="1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45</v>
      </c>
      <c r="F2" s="36" t="s">
        <v>46</v>
      </c>
      <c r="G2" s="36" t="s">
        <v>139</v>
      </c>
      <c r="H2" s="36" t="s">
        <v>11</v>
      </c>
      <c r="I2" s="36" t="s">
        <v>9</v>
      </c>
      <c r="J2" s="36" t="s">
        <v>12</v>
      </c>
      <c r="K2" s="36" t="s">
        <v>13</v>
      </c>
      <c r="L2" s="36" t="s">
        <v>10</v>
      </c>
      <c r="M2" s="36" t="s">
        <v>140</v>
      </c>
      <c r="N2" s="36" t="s">
        <v>115</v>
      </c>
      <c r="O2" s="36" t="s">
        <v>116</v>
      </c>
      <c r="P2" s="36" t="s">
        <v>117</v>
      </c>
      <c r="Q2" s="36" t="s">
        <v>118</v>
      </c>
      <c r="R2" s="36" t="s">
        <v>119</v>
      </c>
    </row>
    <row r="3" spans="1:18" x14ac:dyDescent="0.25">
      <c r="A3">
        <v>2</v>
      </c>
      <c r="B3" t="s">
        <v>17</v>
      </c>
      <c r="C3" t="s">
        <v>18</v>
      </c>
      <c r="D3" t="s">
        <v>19</v>
      </c>
      <c r="E3">
        <v>2</v>
      </c>
      <c r="F3">
        <v>2</v>
      </c>
      <c r="G3">
        <v>5</v>
      </c>
      <c r="H3">
        <v>0</v>
      </c>
      <c r="I3">
        <v>2</v>
      </c>
      <c r="J3">
        <v>0</v>
      </c>
      <c r="K3">
        <v>100</v>
      </c>
      <c r="L3">
        <v>0</v>
      </c>
      <c r="M3">
        <v>36</v>
      </c>
      <c r="N3">
        <v>0</v>
      </c>
      <c r="O3">
        <v>10</v>
      </c>
      <c r="P3">
        <v>0</v>
      </c>
      <c r="Q3">
        <v>100</v>
      </c>
      <c r="R3">
        <v>4.29</v>
      </c>
    </row>
    <row r="4" spans="1:18" x14ac:dyDescent="0.25">
      <c r="A4">
        <v>4</v>
      </c>
      <c r="B4" t="s">
        <v>21</v>
      </c>
      <c r="C4" t="s">
        <v>18</v>
      </c>
      <c r="D4" t="s">
        <v>34</v>
      </c>
      <c r="E4">
        <v>1</v>
      </c>
      <c r="F4">
        <v>2</v>
      </c>
      <c r="G4">
        <v>25</v>
      </c>
      <c r="H4">
        <v>0</v>
      </c>
      <c r="I4">
        <v>0</v>
      </c>
      <c r="J4">
        <v>0</v>
      </c>
      <c r="K4">
        <v>100</v>
      </c>
      <c r="L4">
        <v>1.2</v>
      </c>
      <c r="M4">
        <v>19</v>
      </c>
      <c r="N4">
        <v>0</v>
      </c>
      <c r="O4">
        <v>0</v>
      </c>
      <c r="P4">
        <v>0</v>
      </c>
      <c r="Q4">
        <v>100</v>
      </c>
      <c r="R4">
        <v>4.74</v>
      </c>
    </row>
    <row r="5" spans="1:18" x14ac:dyDescent="0.25">
      <c r="A5">
        <v>5</v>
      </c>
      <c r="B5" t="s">
        <v>22</v>
      </c>
      <c r="C5" t="s">
        <v>18</v>
      </c>
      <c r="D5" t="s">
        <v>35</v>
      </c>
      <c r="E5">
        <v>2</v>
      </c>
      <c r="F5">
        <v>2</v>
      </c>
      <c r="G5">
        <v>27</v>
      </c>
      <c r="H5">
        <v>0</v>
      </c>
      <c r="I5">
        <v>0</v>
      </c>
      <c r="J5">
        <v>0</v>
      </c>
      <c r="K5">
        <v>100</v>
      </c>
      <c r="L5">
        <v>0</v>
      </c>
      <c r="M5">
        <v>59</v>
      </c>
      <c r="N5">
        <v>0</v>
      </c>
      <c r="O5">
        <v>10</v>
      </c>
      <c r="P5">
        <v>0</v>
      </c>
      <c r="Q5">
        <v>100</v>
      </c>
      <c r="R5">
        <v>7.22</v>
      </c>
    </row>
    <row r="6" spans="1:18" x14ac:dyDescent="0.25">
      <c r="A6">
        <v>8</v>
      </c>
      <c r="B6" t="s">
        <v>25</v>
      </c>
      <c r="C6" t="s">
        <v>18</v>
      </c>
      <c r="D6" t="s">
        <v>37</v>
      </c>
      <c r="E6">
        <v>1</v>
      </c>
      <c r="F6">
        <v>1</v>
      </c>
      <c r="G6">
        <v>45</v>
      </c>
      <c r="H6">
        <v>0</v>
      </c>
      <c r="I6">
        <v>4</v>
      </c>
      <c r="J6">
        <v>0</v>
      </c>
      <c r="K6">
        <v>100</v>
      </c>
      <c r="L6">
        <v>7.11</v>
      </c>
      <c r="M6">
        <v>53</v>
      </c>
      <c r="N6">
        <v>0</v>
      </c>
      <c r="O6">
        <v>10</v>
      </c>
      <c r="P6">
        <v>0</v>
      </c>
      <c r="Q6">
        <v>100</v>
      </c>
      <c r="R6">
        <v>6.88</v>
      </c>
    </row>
    <row r="7" spans="1:18" x14ac:dyDescent="0.25">
      <c r="A7">
        <v>10</v>
      </c>
      <c r="B7" t="s">
        <v>27</v>
      </c>
      <c r="C7" t="s">
        <v>18</v>
      </c>
      <c r="D7" t="s">
        <v>39</v>
      </c>
      <c r="E7">
        <v>2</v>
      </c>
      <c r="F7">
        <v>5</v>
      </c>
      <c r="G7">
        <v>6</v>
      </c>
      <c r="H7">
        <v>0</v>
      </c>
      <c r="I7">
        <v>0</v>
      </c>
      <c r="J7">
        <v>0</v>
      </c>
      <c r="K7">
        <v>100</v>
      </c>
      <c r="L7">
        <v>0</v>
      </c>
      <c r="M7">
        <v>17</v>
      </c>
      <c r="N7">
        <v>0</v>
      </c>
      <c r="O7">
        <v>6</v>
      </c>
      <c r="P7">
        <v>0</v>
      </c>
      <c r="Q7">
        <v>100</v>
      </c>
      <c r="R7">
        <v>2.86</v>
      </c>
    </row>
    <row r="8" spans="1:18" x14ac:dyDescent="0.25">
      <c r="A8">
        <v>11</v>
      </c>
      <c r="B8" t="s">
        <v>28</v>
      </c>
      <c r="C8" t="s">
        <v>18</v>
      </c>
      <c r="D8" t="s">
        <v>40</v>
      </c>
      <c r="E8">
        <v>2</v>
      </c>
      <c r="F8">
        <v>5</v>
      </c>
      <c r="G8">
        <v>32</v>
      </c>
      <c r="H8">
        <v>0</v>
      </c>
      <c r="I8">
        <v>0</v>
      </c>
      <c r="J8">
        <v>0</v>
      </c>
      <c r="K8">
        <v>100</v>
      </c>
      <c r="L8">
        <v>4.0599999999999996</v>
      </c>
      <c r="M8">
        <v>42</v>
      </c>
      <c r="N8">
        <v>0</v>
      </c>
      <c r="O8">
        <v>10</v>
      </c>
      <c r="P8">
        <v>0</v>
      </c>
      <c r="Q8">
        <v>100</v>
      </c>
      <c r="R8">
        <v>5.95</v>
      </c>
    </row>
    <row r="9" spans="1:18" x14ac:dyDescent="0.25">
      <c r="A9">
        <v>14</v>
      </c>
      <c r="B9" t="s">
        <v>31</v>
      </c>
      <c r="C9" t="s">
        <v>18</v>
      </c>
      <c r="D9" t="s">
        <v>43</v>
      </c>
      <c r="E9">
        <v>1</v>
      </c>
      <c r="F9">
        <v>4</v>
      </c>
      <c r="G9">
        <v>5</v>
      </c>
      <c r="H9">
        <v>0</v>
      </c>
      <c r="I9">
        <v>2</v>
      </c>
      <c r="J9">
        <v>0</v>
      </c>
      <c r="K9">
        <v>100</v>
      </c>
      <c r="L9">
        <v>0</v>
      </c>
      <c r="M9">
        <v>42</v>
      </c>
      <c r="N9">
        <v>0</v>
      </c>
      <c r="O9">
        <v>12</v>
      </c>
      <c r="P9">
        <v>0</v>
      </c>
      <c r="Q9">
        <v>100</v>
      </c>
      <c r="R9">
        <v>6.39</v>
      </c>
    </row>
    <row r="10" spans="1:18" x14ac:dyDescent="0.25">
      <c r="A10">
        <v>17</v>
      </c>
      <c r="B10" t="s">
        <v>48</v>
      </c>
      <c r="C10" t="s">
        <v>18</v>
      </c>
      <c r="D10" t="s">
        <v>59</v>
      </c>
      <c r="E10">
        <v>2</v>
      </c>
      <c r="F10">
        <v>3</v>
      </c>
      <c r="G10">
        <v>26</v>
      </c>
      <c r="H10">
        <v>0</v>
      </c>
      <c r="I10">
        <v>0</v>
      </c>
      <c r="J10">
        <v>0</v>
      </c>
      <c r="K10">
        <v>100</v>
      </c>
      <c r="L10">
        <v>6.54</v>
      </c>
      <c r="M10">
        <v>13</v>
      </c>
      <c r="N10">
        <v>0</v>
      </c>
      <c r="O10">
        <v>2</v>
      </c>
      <c r="P10">
        <v>0</v>
      </c>
      <c r="Q10">
        <v>100</v>
      </c>
      <c r="R10">
        <v>0.83</v>
      </c>
    </row>
    <row r="11" spans="1:18" x14ac:dyDescent="0.25">
      <c r="A11">
        <v>20</v>
      </c>
      <c r="B11" t="s">
        <v>51</v>
      </c>
      <c r="C11" t="s">
        <v>18</v>
      </c>
      <c r="D11" t="s">
        <v>62</v>
      </c>
      <c r="E11">
        <v>1</v>
      </c>
      <c r="F11">
        <v>5</v>
      </c>
      <c r="G11">
        <v>20</v>
      </c>
      <c r="H11">
        <v>1</v>
      </c>
      <c r="I11">
        <v>2</v>
      </c>
      <c r="J11">
        <v>1</v>
      </c>
      <c r="K11">
        <v>91</v>
      </c>
      <c r="L11">
        <v>4</v>
      </c>
      <c r="M11">
        <v>45</v>
      </c>
      <c r="N11">
        <v>0</v>
      </c>
      <c r="O11">
        <v>8</v>
      </c>
      <c r="P11">
        <v>0</v>
      </c>
      <c r="Q11">
        <v>100</v>
      </c>
      <c r="R11">
        <v>6.34</v>
      </c>
    </row>
    <row r="12" spans="1:18" x14ac:dyDescent="0.25">
      <c r="A12">
        <v>21</v>
      </c>
      <c r="B12" t="s">
        <v>52</v>
      </c>
      <c r="C12" t="s">
        <v>18</v>
      </c>
      <c r="D12" t="s">
        <v>63</v>
      </c>
      <c r="E12">
        <v>2</v>
      </c>
      <c r="F12">
        <v>5</v>
      </c>
      <c r="G12">
        <v>29</v>
      </c>
      <c r="H12">
        <v>8</v>
      </c>
      <c r="I12">
        <v>4</v>
      </c>
      <c r="J12">
        <v>0</v>
      </c>
      <c r="K12">
        <v>76</v>
      </c>
      <c r="L12">
        <v>4.07</v>
      </c>
      <c r="M12">
        <v>21</v>
      </c>
      <c r="N12">
        <v>0</v>
      </c>
      <c r="O12">
        <v>4</v>
      </c>
      <c r="P12">
        <v>0</v>
      </c>
      <c r="Q12">
        <v>100</v>
      </c>
      <c r="R12">
        <v>4.74</v>
      </c>
    </row>
    <row r="13" spans="1:18" x14ac:dyDescent="0.25">
      <c r="A13">
        <v>25</v>
      </c>
      <c r="B13" t="s">
        <v>56</v>
      </c>
      <c r="C13" t="s">
        <v>18</v>
      </c>
      <c r="D13" t="s">
        <v>66</v>
      </c>
      <c r="E13">
        <v>2</v>
      </c>
      <c r="F13">
        <v>5</v>
      </c>
      <c r="G13">
        <v>33</v>
      </c>
      <c r="H13">
        <v>4</v>
      </c>
      <c r="I13">
        <v>2</v>
      </c>
      <c r="J13">
        <v>0</v>
      </c>
      <c r="K13">
        <v>89</v>
      </c>
      <c r="L13">
        <v>7.5</v>
      </c>
      <c r="M13">
        <v>41</v>
      </c>
      <c r="N13">
        <v>0</v>
      </c>
      <c r="O13">
        <v>10</v>
      </c>
      <c r="P13">
        <v>0</v>
      </c>
      <c r="Q13">
        <v>100</v>
      </c>
      <c r="R13">
        <v>4.4400000000000004</v>
      </c>
    </row>
    <row r="14" spans="1:18" x14ac:dyDescent="0.25">
      <c r="A14">
        <v>28</v>
      </c>
      <c r="B14" t="s">
        <v>69</v>
      </c>
      <c r="C14" t="s">
        <v>18</v>
      </c>
      <c r="D14" t="s">
        <v>33</v>
      </c>
      <c r="E14">
        <v>1</v>
      </c>
      <c r="F14">
        <v>2</v>
      </c>
      <c r="G14">
        <v>42</v>
      </c>
      <c r="H14">
        <v>0</v>
      </c>
      <c r="I14">
        <v>0</v>
      </c>
      <c r="J14">
        <v>0</v>
      </c>
      <c r="K14">
        <v>100</v>
      </c>
      <c r="L14">
        <v>4.76</v>
      </c>
      <c r="M14">
        <v>70</v>
      </c>
      <c r="N14">
        <v>0</v>
      </c>
      <c r="O14">
        <v>0</v>
      </c>
      <c r="P14">
        <v>0</v>
      </c>
      <c r="Q14">
        <v>100</v>
      </c>
      <c r="R14">
        <v>7.1</v>
      </c>
    </row>
    <row r="15" spans="1:18" x14ac:dyDescent="0.25">
      <c r="A15">
        <v>32</v>
      </c>
      <c r="B15" t="s">
        <v>73</v>
      </c>
      <c r="C15" t="s">
        <v>18</v>
      </c>
      <c r="D15" t="s">
        <v>105</v>
      </c>
      <c r="E15">
        <v>1</v>
      </c>
      <c r="F15">
        <v>1</v>
      </c>
      <c r="G15">
        <v>31</v>
      </c>
      <c r="H15">
        <v>0</v>
      </c>
      <c r="I15">
        <v>2</v>
      </c>
      <c r="J15">
        <v>0</v>
      </c>
      <c r="K15">
        <v>100</v>
      </c>
      <c r="L15">
        <v>0.65</v>
      </c>
      <c r="M15">
        <v>33</v>
      </c>
      <c r="N15">
        <v>0</v>
      </c>
      <c r="O15">
        <v>0</v>
      </c>
      <c r="P15">
        <v>0</v>
      </c>
      <c r="Q15">
        <v>100</v>
      </c>
      <c r="R15">
        <v>4</v>
      </c>
    </row>
    <row r="16" spans="1:18" x14ac:dyDescent="0.25">
      <c r="A16">
        <v>34</v>
      </c>
      <c r="B16" t="s">
        <v>75</v>
      </c>
      <c r="C16" t="s">
        <v>18</v>
      </c>
      <c r="D16" t="s">
        <v>106</v>
      </c>
      <c r="E16">
        <v>1</v>
      </c>
      <c r="F16">
        <v>1</v>
      </c>
      <c r="G16">
        <v>18</v>
      </c>
      <c r="H16">
        <v>0</v>
      </c>
      <c r="I16">
        <v>0</v>
      </c>
      <c r="J16">
        <v>0</v>
      </c>
      <c r="K16">
        <v>100</v>
      </c>
      <c r="L16">
        <v>0</v>
      </c>
      <c r="M16">
        <v>5</v>
      </c>
      <c r="N16">
        <v>0</v>
      </c>
      <c r="O16">
        <v>0</v>
      </c>
      <c r="P16">
        <v>0</v>
      </c>
      <c r="Q16">
        <v>100</v>
      </c>
      <c r="R16">
        <v>0</v>
      </c>
    </row>
    <row r="17" spans="1:18" x14ac:dyDescent="0.25">
      <c r="A17">
        <v>35</v>
      </c>
      <c r="B17" t="s">
        <v>76</v>
      </c>
      <c r="C17" t="s">
        <v>18</v>
      </c>
      <c r="D17" t="s">
        <v>107</v>
      </c>
      <c r="E17">
        <v>1</v>
      </c>
      <c r="F17">
        <v>2</v>
      </c>
      <c r="G17">
        <v>18</v>
      </c>
      <c r="H17">
        <v>0</v>
      </c>
      <c r="I17">
        <v>0</v>
      </c>
      <c r="J17">
        <v>0</v>
      </c>
      <c r="K17">
        <v>100</v>
      </c>
      <c r="L17">
        <v>1.1100000000000001</v>
      </c>
      <c r="M17">
        <v>20</v>
      </c>
      <c r="N17">
        <v>0</v>
      </c>
      <c r="O17">
        <v>0</v>
      </c>
      <c r="P17">
        <v>0</v>
      </c>
      <c r="Q17">
        <v>100</v>
      </c>
      <c r="R17">
        <v>2</v>
      </c>
    </row>
    <row r="18" spans="1:18" x14ac:dyDescent="0.25">
      <c r="A18">
        <v>36</v>
      </c>
      <c r="B18" t="s">
        <v>77</v>
      </c>
      <c r="C18" t="s">
        <v>18</v>
      </c>
      <c r="D18" t="s">
        <v>108</v>
      </c>
      <c r="E18">
        <v>1</v>
      </c>
      <c r="F18">
        <v>5</v>
      </c>
      <c r="G18">
        <v>40</v>
      </c>
      <c r="H18">
        <v>1</v>
      </c>
      <c r="I18">
        <v>10</v>
      </c>
      <c r="J18">
        <v>1</v>
      </c>
      <c r="K18">
        <v>96</v>
      </c>
      <c r="L18">
        <v>3.1</v>
      </c>
      <c r="M18">
        <v>103</v>
      </c>
      <c r="N18">
        <v>0</v>
      </c>
      <c r="O18">
        <v>0</v>
      </c>
      <c r="P18">
        <v>0</v>
      </c>
      <c r="Q18">
        <v>100</v>
      </c>
      <c r="R18">
        <v>8.1199999999999992</v>
      </c>
    </row>
    <row r="19" spans="1:18" x14ac:dyDescent="0.25">
      <c r="A19">
        <v>37</v>
      </c>
      <c r="B19" t="s">
        <v>78</v>
      </c>
      <c r="C19" t="s">
        <v>18</v>
      </c>
      <c r="D19" t="s">
        <v>109</v>
      </c>
      <c r="E19">
        <v>1</v>
      </c>
      <c r="F19">
        <v>2</v>
      </c>
      <c r="G19">
        <v>26</v>
      </c>
      <c r="H19">
        <v>0</v>
      </c>
      <c r="I19">
        <v>0</v>
      </c>
      <c r="J19">
        <v>0</v>
      </c>
      <c r="K19">
        <v>100</v>
      </c>
      <c r="L19">
        <v>3.85</v>
      </c>
      <c r="M19">
        <v>14</v>
      </c>
      <c r="N19">
        <v>0</v>
      </c>
      <c r="O19">
        <v>0</v>
      </c>
      <c r="P19">
        <v>0</v>
      </c>
      <c r="Q19">
        <v>100</v>
      </c>
      <c r="R19">
        <v>1.54</v>
      </c>
    </row>
    <row r="20" spans="1:18" x14ac:dyDescent="0.25">
      <c r="A20">
        <v>39</v>
      </c>
      <c r="B20" t="s">
        <v>80</v>
      </c>
      <c r="C20" t="s">
        <v>18</v>
      </c>
      <c r="D20" t="s">
        <v>110</v>
      </c>
      <c r="E20">
        <v>1</v>
      </c>
      <c r="F20">
        <v>1</v>
      </c>
      <c r="G20">
        <v>26</v>
      </c>
      <c r="H20">
        <v>0</v>
      </c>
      <c r="I20">
        <v>0</v>
      </c>
      <c r="J20">
        <v>0</v>
      </c>
      <c r="K20">
        <v>100</v>
      </c>
      <c r="L20">
        <v>4.2300000000000004</v>
      </c>
      <c r="M20">
        <v>24</v>
      </c>
      <c r="N20">
        <v>0</v>
      </c>
      <c r="O20">
        <v>0</v>
      </c>
      <c r="P20">
        <v>0</v>
      </c>
      <c r="Q20">
        <v>100</v>
      </c>
      <c r="R20">
        <v>1.74</v>
      </c>
    </row>
    <row r="21" spans="1:18" x14ac:dyDescent="0.25">
      <c r="A21">
        <v>41</v>
      </c>
      <c r="B21" t="s">
        <v>87</v>
      </c>
      <c r="C21" t="s">
        <v>18</v>
      </c>
      <c r="D21" t="s">
        <v>112</v>
      </c>
      <c r="E21">
        <v>1</v>
      </c>
      <c r="F21">
        <v>5</v>
      </c>
      <c r="G21">
        <v>19</v>
      </c>
      <c r="H21">
        <v>1</v>
      </c>
      <c r="I21">
        <v>0</v>
      </c>
      <c r="J21">
        <v>0</v>
      </c>
      <c r="K21">
        <v>95</v>
      </c>
      <c r="L21">
        <v>5.56</v>
      </c>
      <c r="M21">
        <v>27</v>
      </c>
      <c r="N21">
        <v>0</v>
      </c>
      <c r="O21">
        <v>0</v>
      </c>
      <c r="P21">
        <v>0</v>
      </c>
      <c r="Q21">
        <v>100</v>
      </c>
      <c r="R21">
        <v>4.78</v>
      </c>
    </row>
    <row r="22" spans="1:18" x14ac:dyDescent="0.25">
      <c r="A22">
        <v>42</v>
      </c>
      <c r="B22" t="s">
        <v>88</v>
      </c>
      <c r="C22" t="s">
        <v>18</v>
      </c>
      <c r="D22" t="s">
        <v>63</v>
      </c>
      <c r="E22">
        <v>1</v>
      </c>
      <c r="F22">
        <v>5</v>
      </c>
      <c r="G22">
        <v>32</v>
      </c>
      <c r="H22">
        <v>8</v>
      </c>
      <c r="I22">
        <v>0</v>
      </c>
      <c r="J22">
        <v>0</v>
      </c>
      <c r="K22">
        <v>75</v>
      </c>
      <c r="L22">
        <v>6.33</v>
      </c>
      <c r="M22">
        <v>41</v>
      </c>
      <c r="N22">
        <v>0</v>
      </c>
      <c r="O22">
        <v>0</v>
      </c>
      <c r="P22">
        <v>0</v>
      </c>
      <c r="Q22">
        <v>100</v>
      </c>
      <c r="R22">
        <v>6.76</v>
      </c>
    </row>
    <row r="23" spans="1:18" x14ac:dyDescent="0.25">
      <c r="A23">
        <v>44</v>
      </c>
      <c r="B23" t="s">
        <v>90</v>
      </c>
      <c r="C23" t="s">
        <v>18</v>
      </c>
      <c r="D23" t="s">
        <v>114</v>
      </c>
      <c r="E23">
        <v>1</v>
      </c>
      <c r="F23">
        <v>1</v>
      </c>
      <c r="G23">
        <v>40</v>
      </c>
      <c r="H23">
        <v>12</v>
      </c>
      <c r="I23">
        <v>2</v>
      </c>
      <c r="J23">
        <v>0</v>
      </c>
      <c r="K23">
        <v>71</v>
      </c>
      <c r="L23">
        <v>7.57</v>
      </c>
      <c r="M23">
        <v>17</v>
      </c>
      <c r="N23">
        <v>0</v>
      </c>
      <c r="O23">
        <v>0</v>
      </c>
      <c r="P23">
        <v>0</v>
      </c>
      <c r="Q23">
        <v>100</v>
      </c>
      <c r="R23">
        <v>3.33</v>
      </c>
    </row>
    <row r="24" spans="1:18" x14ac:dyDescent="0.25">
      <c r="A24">
        <v>45</v>
      </c>
      <c r="B24" t="s">
        <v>91</v>
      </c>
      <c r="C24" t="s">
        <v>18</v>
      </c>
      <c r="D24" t="s">
        <v>97</v>
      </c>
      <c r="E24">
        <v>1</v>
      </c>
      <c r="F24">
        <v>5</v>
      </c>
      <c r="G24">
        <v>26</v>
      </c>
      <c r="H24">
        <v>0</v>
      </c>
      <c r="I24">
        <v>0</v>
      </c>
      <c r="J24">
        <v>0</v>
      </c>
      <c r="K24">
        <v>100</v>
      </c>
      <c r="L24">
        <v>5.77</v>
      </c>
      <c r="M24">
        <v>15</v>
      </c>
      <c r="N24">
        <v>0</v>
      </c>
      <c r="O24">
        <v>0</v>
      </c>
      <c r="P24">
        <v>0</v>
      </c>
      <c r="Q24">
        <v>100</v>
      </c>
      <c r="R24">
        <v>0.77</v>
      </c>
    </row>
    <row r="25" spans="1:18" x14ac:dyDescent="0.25">
      <c r="A25">
        <v>47</v>
      </c>
      <c r="B25" t="s">
        <v>93</v>
      </c>
      <c r="C25" t="s">
        <v>18</v>
      </c>
      <c r="D25" t="s">
        <v>99</v>
      </c>
      <c r="E25">
        <v>1</v>
      </c>
      <c r="F25">
        <v>4</v>
      </c>
      <c r="G25">
        <v>15</v>
      </c>
      <c r="H25">
        <v>1</v>
      </c>
      <c r="I25">
        <v>0</v>
      </c>
      <c r="J25">
        <v>0</v>
      </c>
      <c r="K25">
        <v>93</v>
      </c>
      <c r="L25">
        <v>0</v>
      </c>
      <c r="M25">
        <v>34</v>
      </c>
      <c r="N25">
        <v>0</v>
      </c>
      <c r="O25">
        <v>0</v>
      </c>
      <c r="P25">
        <v>0</v>
      </c>
      <c r="Q25">
        <v>100</v>
      </c>
      <c r="R25">
        <v>5.67</v>
      </c>
    </row>
    <row r="26" spans="1:18" x14ac:dyDescent="0.25">
      <c r="A26">
        <v>49</v>
      </c>
      <c r="B26" t="s">
        <v>95</v>
      </c>
      <c r="C26" t="s">
        <v>18</v>
      </c>
      <c r="D26" t="s">
        <v>101</v>
      </c>
      <c r="E26">
        <v>1</v>
      </c>
      <c r="F26">
        <v>5</v>
      </c>
      <c r="G26">
        <v>17</v>
      </c>
      <c r="H26">
        <v>1</v>
      </c>
      <c r="I26">
        <v>0</v>
      </c>
      <c r="J26">
        <v>0</v>
      </c>
      <c r="K26">
        <v>94</v>
      </c>
      <c r="L26">
        <v>0</v>
      </c>
      <c r="M26">
        <v>35</v>
      </c>
      <c r="N26">
        <v>0</v>
      </c>
      <c r="O26">
        <v>0</v>
      </c>
      <c r="P26">
        <v>0</v>
      </c>
      <c r="Q26">
        <v>100</v>
      </c>
      <c r="R26">
        <v>5.16</v>
      </c>
    </row>
    <row r="27" spans="1:18" x14ac:dyDescent="0.25">
      <c r="A27">
        <v>50</v>
      </c>
      <c r="B27" t="s">
        <v>96</v>
      </c>
      <c r="C27" t="s">
        <v>18</v>
      </c>
      <c r="D27" t="s">
        <v>63</v>
      </c>
      <c r="E27">
        <v>1</v>
      </c>
      <c r="F27">
        <v>5</v>
      </c>
      <c r="G27">
        <v>26</v>
      </c>
      <c r="H27">
        <v>8</v>
      </c>
      <c r="I27">
        <v>2</v>
      </c>
      <c r="J27">
        <v>0</v>
      </c>
      <c r="K27">
        <v>64</v>
      </c>
      <c r="L27">
        <v>0.91</v>
      </c>
      <c r="M27">
        <v>17</v>
      </c>
      <c r="N27">
        <v>0</v>
      </c>
      <c r="O27">
        <v>0</v>
      </c>
      <c r="P27">
        <v>0</v>
      </c>
      <c r="Q27">
        <v>100</v>
      </c>
      <c r="R27">
        <v>2.5</v>
      </c>
    </row>
    <row r="29" spans="1:18" x14ac:dyDescent="0.25">
      <c r="C29" t="s">
        <v>141</v>
      </c>
      <c r="E29">
        <f>AVERAGE(Table6[Number of Solution  Submissions])</f>
        <v>1.28</v>
      </c>
      <c r="F29">
        <f>AVERAGE(Table6[Number of Test Submissions])</f>
        <v>3.32</v>
      </c>
      <c r="K29">
        <f>AVERAGE(Table6[Overall Coverage])</f>
        <v>93.76</v>
      </c>
      <c r="L29">
        <f>AVERAGE(Table6[Code Rate (out of 10)])</f>
        <v>3.1328000000000005</v>
      </c>
      <c r="Q29">
        <f>AVERAGE(Table6[Overall Coverage2])</f>
        <v>100</v>
      </c>
      <c r="R29">
        <f>AVERAGE(Table6[Code Rate (out of 10)2])</f>
        <v>4.3260000000000005</v>
      </c>
    </row>
    <row r="30" spans="1:18" x14ac:dyDescent="0.25">
      <c r="C30" t="s">
        <v>142</v>
      </c>
      <c r="E30">
        <f>STDEV(Table6[Number of Solution  Submissions])</f>
        <v>0.45825756949558394</v>
      </c>
      <c r="F30">
        <f>STDEV(Table6[Number of Test Submissions])</f>
        <v>1.7009801096230763</v>
      </c>
      <c r="K30">
        <f>STDEV(Table6[Overall Coverage])</f>
        <v>10.591978096654085</v>
      </c>
      <c r="L30">
        <f>STDEV(Table6[Code Rate (out of 10)])</f>
        <v>2.7669726537619894</v>
      </c>
      <c r="Q30">
        <f>STDEV(Table6[Overall Coverage2])</f>
        <v>0</v>
      </c>
      <c r="R30">
        <f>STDEV(Table6[Code Rate (out of 10)2])</f>
        <v>2.2999402166143352</v>
      </c>
    </row>
  </sheetData>
  <mergeCells count="2">
    <mergeCell ref="G1:L1"/>
    <mergeCell ref="M1:R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F6BB-6430-4CD8-95EF-5A7AB565F0A4}">
  <dimension ref="A1:R30"/>
  <sheetViews>
    <sheetView workbookViewId="0">
      <selection activeCell="C29" sqref="C29:C30"/>
    </sheetView>
  </sheetViews>
  <sheetFormatPr defaultRowHeight="15" x14ac:dyDescent="0.25"/>
  <cols>
    <col min="2" max="2" width="21.5703125" customWidth="1"/>
    <col min="3" max="3" width="19" customWidth="1"/>
    <col min="4" max="4" width="14.42578125" customWidth="1"/>
    <col min="5" max="5" width="12.28515625" customWidth="1"/>
    <col min="6" max="6" width="13.140625" customWidth="1"/>
    <col min="7" max="7" width="11.5703125" customWidth="1"/>
    <col min="8" max="8" width="9.42578125" customWidth="1"/>
    <col min="10" max="10" width="15.28515625" customWidth="1"/>
    <col min="11" max="11" width="18.28515625" customWidth="1"/>
    <col min="12" max="12" width="21.7109375" customWidth="1"/>
    <col min="13" max="13" width="28.7109375" customWidth="1"/>
    <col min="14" max="14" width="10.42578125" customWidth="1"/>
    <col min="15" max="15" width="10.140625" customWidth="1"/>
    <col min="16" max="16" width="16.28515625" customWidth="1"/>
    <col min="17" max="17" width="19.28515625" customWidth="1"/>
    <col min="18" max="18" width="22.7109375" customWidth="1"/>
  </cols>
  <sheetData>
    <row r="1" spans="1:18" ht="35.25" customHeight="1" x14ac:dyDescent="0.25">
      <c r="G1" s="37" t="s">
        <v>137</v>
      </c>
      <c r="H1" s="37"/>
      <c r="I1" s="37"/>
      <c r="J1" s="37"/>
      <c r="K1" s="37"/>
      <c r="L1" s="37"/>
      <c r="M1" s="37" t="s">
        <v>138</v>
      </c>
      <c r="N1" s="37"/>
      <c r="O1" s="37"/>
      <c r="P1" s="37"/>
      <c r="Q1" s="37"/>
      <c r="R1" s="37"/>
    </row>
    <row r="2" spans="1:18" s="36" customFormat="1" ht="45.75" customHeight="1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45</v>
      </c>
      <c r="F2" s="36" t="s">
        <v>46</v>
      </c>
      <c r="G2" s="36" t="s">
        <v>135</v>
      </c>
      <c r="H2" s="36" t="s">
        <v>11</v>
      </c>
      <c r="I2" s="36" t="s">
        <v>9</v>
      </c>
      <c r="J2" s="36" t="s">
        <v>12</v>
      </c>
      <c r="K2" s="36" t="s">
        <v>13</v>
      </c>
      <c r="L2" s="36" t="s">
        <v>10</v>
      </c>
      <c r="M2" s="36" t="s">
        <v>136</v>
      </c>
      <c r="N2" s="36" t="s">
        <v>115</v>
      </c>
      <c r="O2" s="36" t="s">
        <v>116</v>
      </c>
      <c r="P2" s="36" t="s">
        <v>117</v>
      </c>
      <c r="Q2" s="36" t="s">
        <v>118</v>
      </c>
      <c r="R2" s="36" t="s">
        <v>119</v>
      </c>
    </row>
    <row r="3" spans="1:18" x14ac:dyDescent="0.25">
      <c r="A3">
        <v>1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9</v>
      </c>
      <c r="H3">
        <v>0</v>
      </c>
      <c r="I3">
        <v>2</v>
      </c>
      <c r="J3">
        <v>0</v>
      </c>
      <c r="K3">
        <v>100</v>
      </c>
      <c r="L3">
        <v>6.25</v>
      </c>
      <c r="M3">
        <v>5</v>
      </c>
      <c r="N3">
        <v>0</v>
      </c>
      <c r="O3">
        <v>0</v>
      </c>
      <c r="P3">
        <v>0</v>
      </c>
      <c r="Q3">
        <v>100</v>
      </c>
      <c r="R3">
        <v>0</v>
      </c>
    </row>
    <row r="4" spans="1:18" x14ac:dyDescent="0.25">
      <c r="A4">
        <v>3</v>
      </c>
      <c r="B4" t="s">
        <v>20</v>
      </c>
      <c r="C4" t="s">
        <v>15</v>
      </c>
      <c r="D4" t="s">
        <v>33</v>
      </c>
      <c r="E4">
        <v>1</v>
      </c>
      <c r="F4">
        <v>1</v>
      </c>
      <c r="G4">
        <v>16</v>
      </c>
      <c r="H4">
        <v>0</v>
      </c>
      <c r="I4">
        <v>0</v>
      </c>
      <c r="J4">
        <v>0</v>
      </c>
      <c r="K4">
        <v>100</v>
      </c>
      <c r="L4">
        <v>5</v>
      </c>
      <c r="M4">
        <v>51</v>
      </c>
      <c r="N4">
        <v>0</v>
      </c>
      <c r="O4">
        <v>2</v>
      </c>
      <c r="P4">
        <v>0</v>
      </c>
      <c r="Q4">
        <v>100</v>
      </c>
      <c r="R4">
        <v>7.4</v>
      </c>
    </row>
    <row r="5" spans="1:18" x14ac:dyDescent="0.25">
      <c r="A5">
        <v>6</v>
      </c>
      <c r="B5" t="s">
        <v>23</v>
      </c>
      <c r="C5" t="s">
        <v>15</v>
      </c>
      <c r="D5" t="s">
        <v>36</v>
      </c>
      <c r="E5">
        <v>1</v>
      </c>
      <c r="F5">
        <v>5</v>
      </c>
      <c r="G5">
        <v>13</v>
      </c>
      <c r="H5">
        <v>0</v>
      </c>
      <c r="I5">
        <v>0</v>
      </c>
      <c r="J5">
        <v>0</v>
      </c>
      <c r="K5">
        <v>100</v>
      </c>
      <c r="L5">
        <v>0</v>
      </c>
      <c r="M5">
        <v>50</v>
      </c>
      <c r="N5">
        <v>0</v>
      </c>
      <c r="O5">
        <v>10</v>
      </c>
      <c r="P5">
        <v>0</v>
      </c>
      <c r="Q5">
        <v>100</v>
      </c>
      <c r="R5">
        <v>5.1100000000000003</v>
      </c>
    </row>
    <row r="6" spans="1:18" x14ac:dyDescent="0.25">
      <c r="A6">
        <v>7</v>
      </c>
      <c r="B6" t="s">
        <v>24</v>
      </c>
      <c r="C6" t="s">
        <v>15</v>
      </c>
      <c r="D6" t="s">
        <v>37</v>
      </c>
      <c r="E6">
        <v>1</v>
      </c>
      <c r="F6">
        <v>1</v>
      </c>
      <c r="G6">
        <v>23</v>
      </c>
      <c r="H6">
        <v>0</v>
      </c>
      <c r="I6">
        <v>4</v>
      </c>
      <c r="J6">
        <v>0</v>
      </c>
      <c r="K6">
        <v>100</v>
      </c>
      <c r="L6">
        <v>3.91</v>
      </c>
      <c r="M6">
        <v>113</v>
      </c>
      <c r="N6">
        <v>0</v>
      </c>
      <c r="O6">
        <v>2</v>
      </c>
      <c r="P6">
        <v>0</v>
      </c>
      <c r="Q6">
        <v>100</v>
      </c>
      <c r="R6">
        <v>7.86</v>
      </c>
    </row>
    <row r="7" spans="1:18" x14ac:dyDescent="0.25">
      <c r="A7">
        <v>9</v>
      </c>
      <c r="B7" t="s">
        <v>26</v>
      </c>
      <c r="C7" t="s">
        <v>15</v>
      </c>
      <c r="D7" t="s">
        <v>38</v>
      </c>
      <c r="E7">
        <v>1</v>
      </c>
      <c r="F7">
        <v>5</v>
      </c>
      <c r="G7">
        <v>18</v>
      </c>
      <c r="H7">
        <v>0</v>
      </c>
      <c r="I7">
        <v>0</v>
      </c>
      <c r="J7">
        <v>0</v>
      </c>
      <c r="K7">
        <v>100</v>
      </c>
      <c r="L7">
        <v>3.33</v>
      </c>
      <c r="M7">
        <v>30</v>
      </c>
      <c r="N7">
        <v>0</v>
      </c>
      <c r="O7">
        <v>8</v>
      </c>
      <c r="P7">
        <v>0</v>
      </c>
      <c r="Q7">
        <v>100</v>
      </c>
      <c r="R7">
        <v>4.74</v>
      </c>
    </row>
    <row r="8" spans="1:18" x14ac:dyDescent="0.25">
      <c r="A8">
        <v>12</v>
      </c>
      <c r="B8" t="s">
        <v>29</v>
      </c>
      <c r="C8" t="s">
        <v>15</v>
      </c>
      <c r="D8" t="s">
        <v>41</v>
      </c>
      <c r="E8">
        <v>2</v>
      </c>
      <c r="F8">
        <v>1</v>
      </c>
      <c r="G8">
        <v>43</v>
      </c>
      <c r="H8">
        <v>0</v>
      </c>
      <c r="I8">
        <v>10</v>
      </c>
      <c r="J8">
        <v>1</v>
      </c>
      <c r="K8">
        <v>98</v>
      </c>
      <c r="L8">
        <v>7.91</v>
      </c>
      <c r="M8">
        <v>65</v>
      </c>
      <c r="N8">
        <v>0</v>
      </c>
      <c r="O8">
        <v>2</v>
      </c>
      <c r="P8">
        <v>0</v>
      </c>
      <c r="Q8">
        <v>100</v>
      </c>
      <c r="R8">
        <v>6.72</v>
      </c>
    </row>
    <row r="9" spans="1:18" x14ac:dyDescent="0.25">
      <c r="A9">
        <v>13</v>
      </c>
      <c r="B9" t="s">
        <v>30</v>
      </c>
      <c r="C9" t="s">
        <v>15</v>
      </c>
      <c r="D9" t="s">
        <v>42</v>
      </c>
      <c r="E9">
        <v>1</v>
      </c>
      <c r="F9">
        <v>1</v>
      </c>
      <c r="G9">
        <v>27</v>
      </c>
      <c r="H9">
        <v>1</v>
      </c>
      <c r="I9">
        <v>12</v>
      </c>
      <c r="J9">
        <v>1</v>
      </c>
      <c r="K9">
        <v>95</v>
      </c>
      <c r="L9">
        <v>6.15</v>
      </c>
      <c r="M9">
        <v>39</v>
      </c>
      <c r="N9">
        <v>0</v>
      </c>
      <c r="O9">
        <v>8</v>
      </c>
      <c r="P9">
        <v>0</v>
      </c>
      <c r="Q9">
        <v>100</v>
      </c>
      <c r="R9">
        <v>6.57</v>
      </c>
    </row>
    <row r="10" spans="1:18" x14ac:dyDescent="0.25">
      <c r="A10">
        <v>15</v>
      </c>
      <c r="B10" t="s">
        <v>32</v>
      </c>
      <c r="C10" t="s">
        <v>15</v>
      </c>
      <c r="D10" t="s">
        <v>44</v>
      </c>
      <c r="E10">
        <v>2</v>
      </c>
      <c r="F10">
        <v>1</v>
      </c>
      <c r="G10">
        <v>5</v>
      </c>
      <c r="H10">
        <v>0</v>
      </c>
      <c r="I10">
        <v>2</v>
      </c>
      <c r="J10">
        <v>0</v>
      </c>
      <c r="K10">
        <v>100</v>
      </c>
      <c r="L10">
        <v>0</v>
      </c>
      <c r="M10">
        <v>25</v>
      </c>
      <c r="N10">
        <v>0</v>
      </c>
      <c r="O10">
        <v>0</v>
      </c>
      <c r="P10">
        <v>0</v>
      </c>
      <c r="Q10">
        <v>100</v>
      </c>
      <c r="R10">
        <v>5.6</v>
      </c>
    </row>
    <row r="11" spans="1:18" x14ac:dyDescent="0.25">
      <c r="A11">
        <v>16</v>
      </c>
      <c r="B11" t="s">
        <v>47</v>
      </c>
      <c r="C11" t="s">
        <v>15</v>
      </c>
      <c r="D11" t="s">
        <v>58</v>
      </c>
      <c r="E11">
        <v>2</v>
      </c>
      <c r="F11">
        <v>1</v>
      </c>
      <c r="G11">
        <v>22</v>
      </c>
      <c r="H11">
        <v>0</v>
      </c>
      <c r="I11">
        <v>0</v>
      </c>
      <c r="J11">
        <v>0</v>
      </c>
      <c r="K11">
        <v>100</v>
      </c>
      <c r="L11">
        <v>5.45</v>
      </c>
      <c r="M11">
        <v>14</v>
      </c>
      <c r="N11">
        <v>0</v>
      </c>
      <c r="O11">
        <v>4</v>
      </c>
      <c r="P11">
        <v>0</v>
      </c>
      <c r="Q11">
        <v>100</v>
      </c>
      <c r="R11">
        <v>1.67</v>
      </c>
    </row>
    <row r="12" spans="1:18" x14ac:dyDescent="0.25">
      <c r="A12">
        <v>18</v>
      </c>
      <c r="B12" t="s">
        <v>49</v>
      </c>
      <c r="C12" t="s">
        <v>15</v>
      </c>
      <c r="D12" t="s">
        <v>60</v>
      </c>
      <c r="E12">
        <v>1</v>
      </c>
      <c r="F12">
        <v>3</v>
      </c>
      <c r="G12">
        <v>19</v>
      </c>
      <c r="H12">
        <v>0</v>
      </c>
      <c r="I12">
        <v>0</v>
      </c>
      <c r="J12">
        <v>0</v>
      </c>
      <c r="K12">
        <v>100</v>
      </c>
      <c r="L12">
        <v>4.21</v>
      </c>
      <c r="M12">
        <v>96</v>
      </c>
      <c r="N12">
        <v>0</v>
      </c>
      <c r="O12">
        <v>0</v>
      </c>
      <c r="P12">
        <v>0</v>
      </c>
      <c r="Q12">
        <v>100</v>
      </c>
      <c r="R12">
        <v>8.44</v>
      </c>
    </row>
    <row r="13" spans="1:18" x14ac:dyDescent="0.25">
      <c r="A13">
        <v>19</v>
      </c>
      <c r="B13" t="s">
        <v>50</v>
      </c>
      <c r="C13" t="s">
        <v>15</v>
      </c>
      <c r="D13" t="s">
        <v>61</v>
      </c>
      <c r="E13">
        <v>1</v>
      </c>
      <c r="F13">
        <v>3</v>
      </c>
      <c r="G13">
        <v>29</v>
      </c>
      <c r="H13">
        <v>9</v>
      </c>
      <c r="I13">
        <v>6</v>
      </c>
      <c r="J13">
        <v>0</v>
      </c>
      <c r="K13">
        <v>74</v>
      </c>
      <c r="L13">
        <v>6.54</v>
      </c>
      <c r="M13">
        <v>26</v>
      </c>
      <c r="N13">
        <v>0</v>
      </c>
      <c r="O13">
        <v>6</v>
      </c>
      <c r="P13">
        <v>0</v>
      </c>
      <c r="Q13">
        <v>100</v>
      </c>
      <c r="R13">
        <v>4.78</v>
      </c>
    </row>
    <row r="14" spans="1:18" x14ac:dyDescent="0.25">
      <c r="A14">
        <v>22</v>
      </c>
      <c r="B14" t="s">
        <v>53</v>
      </c>
      <c r="C14" t="s">
        <v>15</v>
      </c>
      <c r="D14" t="s">
        <v>63</v>
      </c>
      <c r="E14">
        <v>1</v>
      </c>
      <c r="F14">
        <v>1</v>
      </c>
      <c r="G14">
        <v>20</v>
      </c>
      <c r="H14">
        <v>0</v>
      </c>
      <c r="I14">
        <v>0</v>
      </c>
      <c r="J14">
        <v>0</v>
      </c>
      <c r="K14">
        <v>100</v>
      </c>
      <c r="L14">
        <v>5.5</v>
      </c>
      <c r="M14">
        <v>25</v>
      </c>
      <c r="N14">
        <v>0</v>
      </c>
      <c r="O14">
        <v>8</v>
      </c>
      <c r="P14">
        <v>0</v>
      </c>
      <c r="Q14">
        <v>100</v>
      </c>
      <c r="R14">
        <v>4.29</v>
      </c>
    </row>
    <row r="15" spans="1:18" x14ac:dyDescent="0.25">
      <c r="A15">
        <v>23</v>
      </c>
      <c r="B15" t="s">
        <v>54</v>
      </c>
      <c r="C15" t="s">
        <v>15</v>
      </c>
      <c r="D15" t="s">
        <v>64</v>
      </c>
      <c r="E15">
        <v>1</v>
      </c>
      <c r="F15">
        <v>1</v>
      </c>
      <c r="G15">
        <v>27</v>
      </c>
      <c r="H15">
        <v>3</v>
      </c>
      <c r="I15">
        <v>2</v>
      </c>
      <c r="J15">
        <v>0</v>
      </c>
      <c r="K15">
        <v>90</v>
      </c>
      <c r="L15">
        <v>6.92</v>
      </c>
      <c r="M15">
        <v>21</v>
      </c>
      <c r="N15">
        <v>0</v>
      </c>
      <c r="O15">
        <v>2</v>
      </c>
      <c r="P15">
        <v>0</v>
      </c>
      <c r="Q15">
        <v>100</v>
      </c>
      <c r="R15">
        <v>5.5</v>
      </c>
    </row>
    <row r="16" spans="1:18" x14ac:dyDescent="0.25">
      <c r="A16">
        <v>24</v>
      </c>
      <c r="B16" t="s">
        <v>55</v>
      </c>
      <c r="C16" t="s">
        <v>15</v>
      </c>
      <c r="D16" t="s">
        <v>65</v>
      </c>
      <c r="E16">
        <v>2</v>
      </c>
      <c r="F16">
        <v>5</v>
      </c>
      <c r="G16">
        <v>29</v>
      </c>
      <c r="H16">
        <v>8</v>
      </c>
      <c r="I16">
        <v>4</v>
      </c>
      <c r="J16">
        <v>0</v>
      </c>
      <c r="K16">
        <v>76</v>
      </c>
      <c r="L16">
        <v>7.04</v>
      </c>
      <c r="M16">
        <v>31</v>
      </c>
      <c r="N16">
        <v>0</v>
      </c>
      <c r="O16">
        <v>8</v>
      </c>
      <c r="P16">
        <v>0</v>
      </c>
      <c r="Q16">
        <v>100</v>
      </c>
      <c r="R16">
        <v>5.56</v>
      </c>
    </row>
    <row r="17" spans="1:18" x14ac:dyDescent="0.25">
      <c r="A17">
        <v>26</v>
      </c>
      <c r="B17" t="s">
        <v>57</v>
      </c>
      <c r="C17" t="s">
        <v>15</v>
      </c>
      <c r="D17" t="s">
        <v>67</v>
      </c>
      <c r="E17">
        <v>2</v>
      </c>
      <c r="F17">
        <v>5</v>
      </c>
      <c r="G17">
        <v>23</v>
      </c>
      <c r="H17">
        <v>3</v>
      </c>
      <c r="I17">
        <v>2</v>
      </c>
      <c r="J17">
        <v>0</v>
      </c>
      <c r="K17">
        <v>88</v>
      </c>
      <c r="L17">
        <v>6.36</v>
      </c>
      <c r="M17">
        <v>24</v>
      </c>
      <c r="N17">
        <v>0</v>
      </c>
      <c r="O17">
        <v>2</v>
      </c>
      <c r="P17">
        <v>0</v>
      </c>
      <c r="Q17">
        <v>100</v>
      </c>
      <c r="R17">
        <v>1.3</v>
      </c>
    </row>
    <row r="18" spans="1:18" x14ac:dyDescent="0.25">
      <c r="A18">
        <v>27</v>
      </c>
      <c r="B18" t="s">
        <v>68</v>
      </c>
      <c r="C18" t="s">
        <v>15</v>
      </c>
      <c r="D18" t="s">
        <v>102</v>
      </c>
      <c r="E18">
        <v>1</v>
      </c>
      <c r="F18">
        <v>1</v>
      </c>
      <c r="G18">
        <v>37</v>
      </c>
      <c r="H18">
        <v>0</v>
      </c>
      <c r="I18">
        <v>0</v>
      </c>
      <c r="J18">
        <v>0</v>
      </c>
      <c r="K18">
        <v>100</v>
      </c>
      <c r="L18">
        <v>4.8600000000000003</v>
      </c>
      <c r="M18">
        <v>52</v>
      </c>
      <c r="N18">
        <v>0</v>
      </c>
      <c r="O18">
        <v>0</v>
      </c>
      <c r="P18">
        <v>0</v>
      </c>
      <c r="Q18">
        <v>100</v>
      </c>
      <c r="R18">
        <v>6.44</v>
      </c>
    </row>
    <row r="19" spans="1:18" x14ac:dyDescent="0.25">
      <c r="A19">
        <v>29</v>
      </c>
      <c r="B19" t="s">
        <v>70</v>
      </c>
      <c r="C19" t="s">
        <v>15</v>
      </c>
      <c r="D19" t="s">
        <v>103</v>
      </c>
      <c r="E19">
        <v>1</v>
      </c>
      <c r="F19">
        <v>3</v>
      </c>
      <c r="G19">
        <v>33</v>
      </c>
      <c r="H19">
        <v>0</v>
      </c>
      <c r="I19">
        <v>0</v>
      </c>
      <c r="J19">
        <v>0</v>
      </c>
      <c r="K19">
        <v>100</v>
      </c>
      <c r="L19">
        <v>5.31</v>
      </c>
      <c r="M19">
        <v>19</v>
      </c>
      <c r="N19">
        <v>0</v>
      </c>
      <c r="O19">
        <v>0</v>
      </c>
      <c r="P19">
        <v>0</v>
      </c>
      <c r="Q19">
        <v>100</v>
      </c>
      <c r="R19">
        <v>2.5</v>
      </c>
    </row>
    <row r="20" spans="1:18" x14ac:dyDescent="0.25">
      <c r="A20">
        <v>30</v>
      </c>
      <c r="B20" t="s">
        <v>71</v>
      </c>
      <c r="C20" t="s">
        <v>15</v>
      </c>
      <c r="D20" t="s">
        <v>104</v>
      </c>
      <c r="E20">
        <v>1</v>
      </c>
      <c r="F20">
        <v>1</v>
      </c>
      <c r="G20">
        <v>34</v>
      </c>
      <c r="H20">
        <v>0</v>
      </c>
      <c r="I20">
        <v>0</v>
      </c>
      <c r="J20">
        <v>0</v>
      </c>
      <c r="K20">
        <v>100</v>
      </c>
      <c r="L20">
        <v>2.65</v>
      </c>
      <c r="M20">
        <v>33</v>
      </c>
      <c r="N20">
        <v>0</v>
      </c>
      <c r="O20">
        <v>0</v>
      </c>
      <c r="P20">
        <v>0</v>
      </c>
      <c r="Q20">
        <v>100</v>
      </c>
      <c r="R20">
        <v>5.62</v>
      </c>
    </row>
    <row r="21" spans="1:18" x14ac:dyDescent="0.25">
      <c r="A21">
        <v>31</v>
      </c>
      <c r="B21" t="s">
        <v>72</v>
      </c>
      <c r="C21" t="s">
        <v>15</v>
      </c>
      <c r="D21" t="s">
        <v>105</v>
      </c>
      <c r="E21">
        <v>1</v>
      </c>
      <c r="F21">
        <v>1</v>
      </c>
      <c r="G21">
        <v>38</v>
      </c>
      <c r="H21">
        <v>0</v>
      </c>
      <c r="I21">
        <v>2</v>
      </c>
      <c r="J21">
        <v>0</v>
      </c>
      <c r="K21">
        <v>100</v>
      </c>
      <c r="L21">
        <v>3.42</v>
      </c>
      <c r="M21">
        <v>15</v>
      </c>
      <c r="N21">
        <v>0</v>
      </c>
      <c r="O21">
        <v>0</v>
      </c>
      <c r="P21">
        <v>0</v>
      </c>
      <c r="Q21">
        <v>100</v>
      </c>
      <c r="R21">
        <v>1.54</v>
      </c>
    </row>
    <row r="22" spans="1:18" x14ac:dyDescent="0.25">
      <c r="A22">
        <v>33</v>
      </c>
      <c r="B22" t="s">
        <v>74</v>
      </c>
      <c r="C22" t="s">
        <v>15</v>
      </c>
      <c r="D22" t="s">
        <v>63</v>
      </c>
      <c r="E22">
        <v>1</v>
      </c>
      <c r="F22">
        <v>1</v>
      </c>
      <c r="G22">
        <v>20</v>
      </c>
      <c r="H22">
        <v>0</v>
      </c>
      <c r="I22">
        <v>0</v>
      </c>
      <c r="J22">
        <v>0</v>
      </c>
      <c r="K22">
        <v>100</v>
      </c>
      <c r="L22">
        <v>0.5</v>
      </c>
      <c r="M22">
        <v>46</v>
      </c>
      <c r="N22">
        <v>0</v>
      </c>
      <c r="O22">
        <v>0</v>
      </c>
      <c r="P22">
        <v>0</v>
      </c>
      <c r="Q22">
        <v>100</v>
      </c>
      <c r="R22">
        <v>6.9</v>
      </c>
    </row>
    <row r="23" spans="1:18" x14ac:dyDescent="0.25">
      <c r="A23">
        <v>38</v>
      </c>
      <c r="B23" t="s">
        <v>79</v>
      </c>
      <c r="C23" t="s">
        <v>15</v>
      </c>
      <c r="D23" t="s">
        <v>102</v>
      </c>
      <c r="E23">
        <v>1</v>
      </c>
      <c r="F23">
        <v>3</v>
      </c>
      <c r="G23">
        <v>16</v>
      </c>
      <c r="H23">
        <v>0</v>
      </c>
      <c r="I23">
        <v>0</v>
      </c>
      <c r="J23">
        <v>0</v>
      </c>
      <c r="K23">
        <v>100</v>
      </c>
      <c r="L23">
        <v>3.75</v>
      </c>
      <c r="M23">
        <v>22</v>
      </c>
      <c r="N23">
        <v>0</v>
      </c>
      <c r="O23">
        <v>0</v>
      </c>
      <c r="P23">
        <v>0</v>
      </c>
      <c r="Q23">
        <v>100</v>
      </c>
      <c r="R23">
        <v>5</v>
      </c>
    </row>
    <row r="24" spans="1:18" x14ac:dyDescent="0.25">
      <c r="A24">
        <v>40</v>
      </c>
      <c r="B24" t="s">
        <v>81</v>
      </c>
      <c r="C24" t="s">
        <v>15</v>
      </c>
      <c r="D24" t="s">
        <v>111</v>
      </c>
      <c r="E24">
        <v>1</v>
      </c>
      <c r="F24">
        <v>5</v>
      </c>
      <c r="G24">
        <v>30</v>
      </c>
      <c r="H24">
        <v>0</v>
      </c>
      <c r="I24">
        <v>0</v>
      </c>
      <c r="J24">
        <v>0</v>
      </c>
      <c r="K24">
        <v>100</v>
      </c>
      <c r="L24">
        <v>4.67</v>
      </c>
      <c r="M24">
        <v>74</v>
      </c>
      <c r="N24">
        <v>0</v>
      </c>
      <c r="O24">
        <v>0</v>
      </c>
      <c r="P24">
        <v>0</v>
      </c>
      <c r="Q24">
        <v>100</v>
      </c>
      <c r="R24">
        <v>7.81</v>
      </c>
    </row>
    <row r="25" spans="1:18" x14ac:dyDescent="0.25">
      <c r="A25">
        <v>43</v>
      </c>
      <c r="B25" t="s">
        <v>89</v>
      </c>
      <c r="C25" t="s">
        <v>15</v>
      </c>
      <c r="D25" t="s">
        <v>113</v>
      </c>
      <c r="E25">
        <v>1</v>
      </c>
      <c r="F25">
        <v>1</v>
      </c>
      <c r="G25">
        <v>20</v>
      </c>
      <c r="H25">
        <v>0</v>
      </c>
      <c r="I25">
        <v>0</v>
      </c>
      <c r="J25">
        <v>0</v>
      </c>
      <c r="K25">
        <v>100</v>
      </c>
      <c r="L25">
        <v>4.5</v>
      </c>
      <c r="M25">
        <v>39</v>
      </c>
      <c r="N25">
        <v>0</v>
      </c>
      <c r="O25">
        <v>0</v>
      </c>
      <c r="P25">
        <v>0</v>
      </c>
      <c r="Q25">
        <v>100</v>
      </c>
      <c r="R25">
        <v>5.43</v>
      </c>
    </row>
    <row r="26" spans="1:18" x14ac:dyDescent="0.25">
      <c r="A26">
        <v>46</v>
      </c>
      <c r="B26" t="s">
        <v>92</v>
      </c>
      <c r="C26" t="s">
        <v>15</v>
      </c>
      <c r="D26" t="s">
        <v>98</v>
      </c>
      <c r="E26">
        <v>1</v>
      </c>
      <c r="F26">
        <v>5</v>
      </c>
      <c r="G26">
        <v>23</v>
      </c>
      <c r="H26">
        <v>4</v>
      </c>
      <c r="I26">
        <v>0</v>
      </c>
      <c r="J26">
        <v>0</v>
      </c>
      <c r="K26">
        <v>83</v>
      </c>
      <c r="L26">
        <v>3.33</v>
      </c>
      <c r="M26">
        <v>31</v>
      </c>
      <c r="N26">
        <v>0</v>
      </c>
      <c r="O26">
        <v>0</v>
      </c>
      <c r="P26">
        <v>0</v>
      </c>
      <c r="Q26">
        <v>100</v>
      </c>
      <c r="R26">
        <v>5.56</v>
      </c>
    </row>
    <row r="27" spans="1:18" x14ac:dyDescent="0.25">
      <c r="A27">
        <v>48</v>
      </c>
      <c r="B27" t="s">
        <v>94</v>
      </c>
      <c r="C27" t="s">
        <v>15</v>
      </c>
      <c r="D27" t="s">
        <v>100</v>
      </c>
      <c r="E27">
        <v>1</v>
      </c>
      <c r="F27">
        <v>4</v>
      </c>
      <c r="G27">
        <v>21</v>
      </c>
      <c r="H27">
        <v>4</v>
      </c>
      <c r="I27">
        <v>0</v>
      </c>
      <c r="J27">
        <v>0</v>
      </c>
      <c r="K27">
        <v>81</v>
      </c>
      <c r="L27">
        <v>4</v>
      </c>
      <c r="M27">
        <v>14</v>
      </c>
      <c r="N27">
        <v>0</v>
      </c>
      <c r="O27">
        <v>0</v>
      </c>
      <c r="P27">
        <v>0</v>
      </c>
      <c r="Q27">
        <v>100</v>
      </c>
      <c r="R27">
        <v>2.31</v>
      </c>
    </row>
    <row r="29" spans="1:18" x14ac:dyDescent="0.25">
      <c r="C29" t="s">
        <v>141</v>
      </c>
      <c r="E29">
        <f>AVERAGE(Table7[Number of Solution  Submissions])</f>
        <v>1.2</v>
      </c>
      <c r="F29">
        <f>AVERAGE(Table7[Number of Test Submissions])</f>
        <v>2.4</v>
      </c>
      <c r="K29">
        <f>AVERAGE(Table7[Overall Coverage])</f>
        <v>95.4</v>
      </c>
      <c r="L29">
        <f>AVERAGE(Table7[Code Rate (out of 10)])</f>
        <v>4.4624000000000006</v>
      </c>
      <c r="Q29">
        <f>AVERAGE(Table7[Overall Coverage2])</f>
        <v>100</v>
      </c>
      <c r="R29">
        <f>AVERAGE(Table7[Code Rate (out of 10)2])</f>
        <v>4.9860000000000015</v>
      </c>
    </row>
    <row r="30" spans="1:18" x14ac:dyDescent="0.25">
      <c r="C30" t="s">
        <v>142</v>
      </c>
      <c r="E30">
        <f>STDEV(Table7[Number of Solution  Submissions])</f>
        <v>0.40824829046386302</v>
      </c>
      <c r="F30">
        <f>STDEV(Table7[Number of Test Submissions])</f>
        <v>1.7320508075688772</v>
      </c>
      <c r="K30">
        <f>STDEV(Table7[Overall Coverage])</f>
        <v>8.2815054992032273</v>
      </c>
      <c r="L30">
        <f>STDEV(Table7[Code Rate (out of 10)])</f>
        <v>2.0950880649748331</v>
      </c>
      <c r="Q30">
        <f>STDEV(Table7[Overall Coverage2])</f>
        <v>0</v>
      </c>
      <c r="R30">
        <f>STDEV(Table7[Code Rate (out of 10)2])</f>
        <v>2.2587478094436855</v>
      </c>
    </row>
  </sheetData>
  <mergeCells count="2">
    <mergeCell ref="G1:L1"/>
    <mergeCell ref="M1:R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C6C4-838E-4E9E-B459-8069345A8D14}">
  <dimension ref="A1:E3"/>
  <sheetViews>
    <sheetView workbookViewId="0">
      <selection activeCell="B36" sqref="B36"/>
    </sheetView>
  </sheetViews>
  <sheetFormatPr defaultRowHeight="15" x14ac:dyDescent="0.25"/>
  <cols>
    <col min="1" max="1" width="28.28515625" customWidth="1"/>
    <col min="2" max="2" width="73.140625" customWidth="1"/>
    <col min="5" max="5" width="44.140625" customWidth="1"/>
  </cols>
  <sheetData>
    <row r="1" spans="1:5" x14ac:dyDescent="0.25">
      <c r="A1" t="s">
        <v>82</v>
      </c>
      <c r="B1" t="s">
        <v>83</v>
      </c>
    </row>
    <row r="2" spans="1:5" x14ac:dyDescent="0.25">
      <c r="A2" t="s">
        <v>84</v>
      </c>
      <c r="E2" t="s">
        <v>85</v>
      </c>
    </row>
    <row r="3" spans="1:5" x14ac:dyDescent="0.25">
      <c r="E3" t="s">
        <v>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2970-E38E-4F98-9878-3EE8686FAFB4}">
  <dimension ref="A1:G28"/>
  <sheetViews>
    <sheetView tabSelected="1" workbookViewId="0">
      <selection activeCell="B41" sqref="B41"/>
    </sheetView>
  </sheetViews>
  <sheetFormatPr defaultRowHeight="15" x14ac:dyDescent="0.25"/>
  <cols>
    <col min="1" max="1" width="63" customWidth="1"/>
    <col min="2" max="2" width="22.7109375" customWidth="1"/>
    <col min="3" max="3" width="20.85546875" customWidth="1"/>
    <col min="4" max="4" width="25.85546875" customWidth="1"/>
    <col min="5" max="5" width="23.42578125" customWidth="1"/>
    <col min="6" max="6" width="24" customWidth="1"/>
    <col min="7" max="7" width="34.5703125" customWidth="1"/>
  </cols>
  <sheetData>
    <row r="1" spans="1:7" ht="30.75" customHeight="1" x14ac:dyDescent="0.25">
      <c r="A1" s="28"/>
      <c r="B1" s="29" t="s">
        <v>124</v>
      </c>
      <c r="C1" s="30"/>
      <c r="D1" s="31"/>
      <c r="E1" s="29" t="s">
        <v>125</v>
      </c>
      <c r="F1" s="30"/>
      <c r="G1" s="31"/>
    </row>
    <row r="2" spans="1:7" ht="48.75" customHeight="1" x14ac:dyDescent="0.25">
      <c r="A2" s="28" t="s">
        <v>120</v>
      </c>
      <c r="B2" s="28" t="s">
        <v>121</v>
      </c>
      <c r="C2" s="28" t="s">
        <v>122</v>
      </c>
      <c r="D2" s="28" t="s">
        <v>128</v>
      </c>
      <c r="E2" s="28" t="s">
        <v>123</v>
      </c>
      <c r="F2" s="28" t="s">
        <v>126</v>
      </c>
      <c r="G2" s="28" t="s">
        <v>127</v>
      </c>
    </row>
    <row r="3" spans="1:7" ht="29.25" customHeight="1" x14ac:dyDescent="0.25">
      <c r="A3" s="27" t="s">
        <v>129</v>
      </c>
      <c r="B3" s="33"/>
      <c r="C3" s="27"/>
      <c r="D3" s="27"/>
      <c r="E3" s="27"/>
      <c r="F3" s="27"/>
      <c r="G3" s="27"/>
    </row>
    <row r="4" spans="1:7" ht="29.25" customHeight="1" x14ac:dyDescent="0.25">
      <c r="A4" s="34" t="s">
        <v>134</v>
      </c>
      <c r="B4" s="32"/>
      <c r="C4" s="32"/>
      <c r="D4" s="27"/>
      <c r="E4" s="27"/>
      <c r="F4" s="32"/>
      <c r="G4" s="35"/>
    </row>
    <row r="5" spans="1:7" ht="47.25" customHeight="1" x14ac:dyDescent="0.25">
      <c r="A5" s="27" t="s">
        <v>130</v>
      </c>
      <c r="B5" s="27"/>
      <c r="C5" s="27"/>
      <c r="D5" s="27"/>
      <c r="E5" s="27"/>
      <c r="F5" s="27"/>
      <c r="G5" s="27"/>
    </row>
    <row r="6" spans="1:7" ht="47.25" customHeight="1" x14ac:dyDescent="0.25">
      <c r="A6" s="34" t="s">
        <v>134</v>
      </c>
      <c r="B6" s="32"/>
      <c r="C6" s="32"/>
      <c r="D6" s="27"/>
      <c r="E6" s="27"/>
      <c r="F6" s="32"/>
      <c r="G6" s="35"/>
    </row>
    <row r="7" spans="1:7" ht="36.75" customHeight="1" x14ac:dyDescent="0.25">
      <c r="A7" s="27" t="s">
        <v>133</v>
      </c>
      <c r="B7" s="27"/>
      <c r="C7" s="27"/>
      <c r="D7" s="27"/>
      <c r="E7" s="27"/>
      <c r="F7" s="27"/>
      <c r="G7" s="27"/>
    </row>
    <row r="8" spans="1:7" ht="40.5" customHeight="1" x14ac:dyDescent="0.25">
      <c r="A8" s="27"/>
      <c r="B8" s="27"/>
      <c r="C8" s="27"/>
      <c r="D8" s="27"/>
      <c r="E8" s="27"/>
      <c r="F8" s="27"/>
      <c r="G8" s="27"/>
    </row>
    <row r="9" spans="1:7" ht="44.25" customHeight="1" x14ac:dyDescent="0.25">
      <c r="A9" s="27"/>
      <c r="B9" s="27"/>
      <c r="C9" s="27"/>
      <c r="D9" s="27"/>
      <c r="E9" s="27"/>
      <c r="F9" s="27"/>
      <c r="G9" s="27"/>
    </row>
    <row r="10" spans="1:7" ht="52.5" customHeight="1" x14ac:dyDescent="0.25">
      <c r="A10" s="27"/>
      <c r="B10" s="27"/>
      <c r="C10" s="27"/>
      <c r="D10" s="27"/>
      <c r="E10" s="27"/>
      <c r="F10" s="27"/>
      <c r="G10" s="27"/>
    </row>
    <row r="11" spans="1:7" x14ac:dyDescent="0.25">
      <c r="A11" s="27"/>
      <c r="B11" s="27"/>
      <c r="C11" s="27"/>
      <c r="D11" s="27"/>
      <c r="E11" s="27"/>
      <c r="F11" s="27"/>
      <c r="G11" s="27"/>
    </row>
    <row r="12" spans="1:7" x14ac:dyDescent="0.25">
      <c r="A12" s="27"/>
      <c r="B12" s="27"/>
      <c r="C12" s="27"/>
      <c r="D12" s="27"/>
      <c r="E12" s="27"/>
      <c r="F12" s="27"/>
      <c r="G12" s="27"/>
    </row>
    <row r="13" spans="1:7" x14ac:dyDescent="0.25">
      <c r="A13" s="27"/>
      <c r="B13" s="27"/>
      <c r="C13" s="27"/>
      <c r="D13" s="27"/>
      <c r="E13" s="27"/>
      <c r="F13" s="27"/>
      <c r="G13" s="27"/>
    </row>
    <row r="14" spans="1:7" x14ac:dyDescent="0.25">
      <c r="A14" s="27"/>
      <c r="B14" s="27"/>
      <c r="C14" s="27"/>
      <c r="D14" s="27"/>
      <c r="E14" s="27"/>
      <c r="F14" s="27"/>
      <c r="G14" s="27"/>
    </row>
    <row r="15" spans="1:7" x14ac:dyDescent="0.25">
      <c r="A15" s="27"/>
      <c r="B15" s="27"/>
      <c r="C15" s="27"/>
      <c r="D15" s="27"/>
      <c r="E15" s="27"/>
      <c r="F15" s="27"/>
      <c r="G15" s="27"/>
    </row>
    <row r="16" spans="1:7" x14ac:dyDescent="0.25">
      <c r="A16" s="27"/>
      <c r="B16" s="27"/>
      <c r="C16" s="27"/>
      <c r="D16" s="27"/>
      <c r="E16" s="27"/>
      <c r="F16" s="27"/>
      <c r="G16" s="27"/>
    </row>
    <row r="17" spans="1:7" x14ac:dyDescent="0.25">
      <c r="A17" s="27"/>
      <c r="B17" s="27"/>
      <c r="C17" s="27"/>
      <c r="D17" s="27"/>
      <c r="E17" s="27"/>
      <c r="F17" s="27"/>
      <c r="G17" s="27"/>
    </row>
    <row r="18" spans="1:7" x14ac:dyDescent="0.25">
      <c r="A18" s="27"/>
      <c r="B18" s="27"/>
      <c r="C18" s="27"/>
      <c r="D18" s="27"/>
      <c r="E18" s="27"/>
      <c r="F18" s="27"/>
      <c r="G18" s="27"/>
    </row>
    <row r="19" spans="1:7" x14ac:dyDescent="0.25">
      <c r="A19" s="27"/>
      <c r="B19" s="27"/>
      <c r="C19" s="27"/>
      <c r="D19" s="27"/>
      <c r="E19" s="27"/>
      <c r="F19" s="27"/>
      <c r="G19" s="27"/>
    </row>
    <row r="20" spans="1:7" x14ac:dyDescent="0.25">
      <c r="A20" s="27"/>
      <c r="B20" s="27"/>
      <c r="C20" s="27"/>
      <c r="D20" s="27"/>
      <c r="E20" s="27"/>
      <c r="F20" s="27"/>
      <c r="G20" s="27"/>
    </row>
    <row r="21" spans="1:7" x14ac:dyDescent="0.25">
      <c r="A21" s="27"/>
      <c r="B21" s="27"/>
      <c r="C21" s="27"/>
      <c r="D21" s="27"/>
      <c r="E21" s="27"/>
      <c r="F21" s="27"/>
      <c r="G21" s="27"/>
    </row>
    <row r="22" spans="1:7" x14ac:dyDescent="0.25">
      <c r="A22" s="27"/>
      <c r="B22" s="27"/>
      <c r="C22" s="27"/>
      <c r="D22" s="27"/>
      <c r="E22" s="27"/>
      <c r="F22" s="27"/>
      <c r="G22" s="27"/>
    </row>
    <row r="27" spans="1:7" x14ac:dyDescent="0.25">
      <c r="A27" t="s">
        <v>131</v>
      </c>
      <c r="B27">
        <v>25</v>
      </c>
    </row>
    <row r="28" spans="1:7" x14ac:dyDescent="0.25">
      <c r="A28" t="s">
        <v>132</v>
      </c>
      <c r="B28">
        <v>25</v>
      </c>
    </row>
  </sheetData>
  <mergeCells count="2">
    <mergeCell ref="B1:D1"/>
    <mergeCell ref="E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 </vt:lpstr>
      <vt:lpstr>Data (Hard)</vt:lpstr>
      <vt:lpstr>Data (Medium)</vt:lpstr>
      <vt:lpstr>ChatGPT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 Neupane</cp:lastModifiedBy>
  <cp:lastPrinted>2024-03-01T01:31:58Z</cp:lastPrinted>
  <dcterms:created xsi:type="dcterms:W3CDTF">2015-06-05T18:17:20Z</dcterms:created>
  <dcterms:modified xsi:type="dcterms:W3CDTF">2024-03-23T19:02:07Z</dcterms:modified>
</cp:coreProperties>
</file>