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5\05_02\"/>
    </mc:Choice>
  </mc:AlternateContent>
  <bookViews>
    <workbookView xWindow="120" yWindow="120" windowWidth="15120" windowHeight="8010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52511"/>
</workbook>
</file>

<file path=xl/calcChain.xml><?xml version="1.0" encoding="utf-8"?>
<calcChain xmlns="http://schemas.openxmlformats.org/spreadsheetml/2006/main">
  <c r="G25" i="4" l="1"/>
  <c r="F22" i="4" l="1"/>
  <c r="F21" i="4"/>
  <c r="G22" i="4" s="1"/>
  <c r="H22" i="4" s="1"/>
  <c r="F20" i="4"/>
  <c r="G21" i="4" s="1"/>
  <c r="H21" i="4" s="1"/>
  <c r="F19" i="4"/>
  <c r="G20" i="4" s="1"/>
  <c r="H20" i="4" s="1"/>
  <c r="F18" i="4"/>
  <c r="F17" i="4"/>
  <c r="G18" i="4" s="1"/>
  <c r="H18" i="4" s="1"/>
  <c r="F16" i="4"/>
  <c r="G17" i="4" s="1"/>
  <c r="H17" i="4" s="1"/>
  <c r="F15" i="4"/>
  <c r="G16" i="4" s="1"/>
  <c r="H16" i="4" s="1"/>
  <c r="F14" i="4"/>
  <c r="F13" i="4"/>
  <c r="G14" i="4" s="1"/>
  <c r="H14" i="4" s="1"/>
  <c r="F12" i="4"/>
  <c r="G13" i="4" s="1"/>
  <c r="H13" i="4" s="1"/>
  <c r="F11" i="4"/>
  <c r="G12" i="4" s="1"/>
  <c r="H12" i="4" s="1"/>
  <c r="F10" i="4"/>
  <c r="F9" i="4"/>
  <c r="G10" i="4" s="1"/>
  <c r="H10" i="4" s="1"/>
  <c r="K4" i="4" s="1"/>
  <c r="F8" i="4"/>
  <c r="G9" i="4" s="1"/>
  <c r="H9" i="4" s="1"/>
  <c r="K3" i="4" s="1"/>
  <c r="F7" i="4"/>
  <c r="G8" i="4" s="1"/>
  <c r="H8" i="4" s="1"/>
  <c r="K6" i="4" s="1"/>
  <c r="K20" i="4" s="1"/>
  <c r="F6" i="4"/>
  <c r="F6" i="1"/>
  <c r="F7" i="1"/>
  <c r="F8" i="1"/>
  <c r="F9" i="1"/>
  <c r="F10" i="1"/>
  <c r="G10" i="1" s="1"/>
  <c r="H10" i="1" s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H22" i="1" s="1"/>
  <c r="G16" i="1" l="1"/>
  <c r="H16" i="1" s="1"/>
  <c r="G15" i="1"/>
  <c r="H15" i="1" s="1"/>
  <c r="G19" i="1"/>
  <c r="H19" i="1" s="1"/>
  <c r="G7" i="1"/>
  <c r="G21" i="1"/>
  <c r="H21" i="1" s="1"/>
  <c r="G17" i="1"/>
  <c r="H17" i="1" s="1"/>
  <c r="K3" i="1" s="1"/>
  <c r="G13" i="1"/>
  <c r="H13" i="1" s="1"/>
  <c r="G9" i="1"/>
  <c r="H9" i="1" s="1"/>
  <c r="G7" i="4"/>
  <c r="H7" i="4" s="1"/>
  <c r="G11" i="4"/>
  <c r="H11" i="4" s="1"/>
  <c r="G15" i="4"/>
  <c r="H15" i="4" s="1"/>
  <c r="G19" i="4"/>
  <c r="G20" i="1"/>
  <c r="H20" i="1" s="1"/>
  <c r="G12" i="1"/>
  <c r="H12" i="1" s="1"/>
  <c r="K6" i="1" s="1"/>
  <c r="G8" i="1"/>
  <c r="H8" i="1" s="1"/>
  <c r="H7" i="1"/>
  <c r="G18" i="1"/>
  <c r="H18" i="1" s="1"/>
  <c r="K4" i="1" s="1"/>
  <c r="G14" i="1"/>
  <c r="H14" i="1" s="1"/>
  <c r="G11" i="1"/>
  <c r="H11" i="1" s="1"/>
  <c r="F1" i="4" l="1"/>
  <c r="H19" i="4"/>
  <c r="K5" i="4" s="1"/>
  <c r="K18" i="4"/>
  <c r="F2" i="4"/>
  <c r="F1" i="1"/>
  <c r="K5" i="1"/>
  <c r="L5" i="1" s="1"/>
  <c r="F2" i="1"/>
  <c r="L5" i="4" l="1"/>
  <c r="L3" i="4"/>
  <c r="L6" i="4"/>
  <c r="L4" i="4"/>
  <c r="L6" i="1"/>
  <c r="L3" i="1"/>
  <c r="G26" i="4"/>
  <c r="I26" i="4" s="1"/>
  <c r="G28" i="4"/>
  <c r="G27" i="4"/>
  <c r="I27" i="4" s="1"/>
  <c r="I25" i="4"/>
  <c r="G26" i="1"/>
  <c r="G28" i="1"/>
  <c r="I28" i="1" s="1"/>
  <c r="G25" i="1"/>
  <c r="I25" i="1" s="1"/>
  <c r="G27" i="1"/>
  <c r="I27" i="1" s="1"/>
  <c r="L4" i="1"/>
  <c r="I28" i="4" l="1"/>
  <c r="I26" i="1"/>
</calcChain>
</file>

<file path=xl/sharedStrings.xml><?xml version="1.0" encoding="utf-8"?>
<sst xmlns="http://schemas.openxmlformats.org/spreadsheetml/2006/main" count="32" uniqueCount="19">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</sst>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tabSelected="1" workbookViewId="0">
      <selection activeCell="E3" sqref="E3"/>
    </sheetView>
  </sheetViews>
  <sheetFormatPr defaultColWidth="8.85546875" defaultRowHeight="21" x14ac:dyDescent="0.35"/>
  <cols>
    <col min="1" max="1" width="8.85546875" style="1"/>
    <col min="2" max="2" width="12.85546875" style="1" customWidth="1"/>
    <col min="3" max="3" width="6.7109375" style="1" customWidth="1"/>
    <col min="4" max="4" width="9.85546875" style="1" customWidth="1"/>
    <col min="5" max="5" width="12.5703125" style="1" customWidth="1"/>
    <col min="6" max="6" width="18.7109375" style="1" customWidth="1"/>
    <col min="7" max="7" width="19.42578125" style="1" customWidth="1"/>
    <col min="8" max="8" width="15.7109375" style="1" customWidth="1"/>
    <col min="9" max="9" width="10.7109375" style="1" customWidth="1"/>
    <col min="10" max="10" width="10.85546875" style="1" customWidth="1"/>
    <col min="11" max="11" width="11.7109375" style="1" customWidth="1"/>
    <col min="12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</row>
    <row r="8" spans="2:12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9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</row>
    <row r="18" spans="2:9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</row>
    <row r="19" spans="2:9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</row>
    <row r="20" spans="2:9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</row>
    <row r="21" spans="2:9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9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9" x14ac:dyDescent="0.35">
      <c r="B23" s="1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9" x14ac:dyDescent="0.35">
      <c r="B24" s="1">
        <v>20</v>
      </c>
      <c r="C24" s="1">
        <v>5</v>
      </c>
      <c r="D24" s="1">
        <v>4</v>
      </c>
      <c r="E24" s="1">
        <v>192</v>
      </c>
      <c r="G24" s="8" t="s">
        <v>16</v>
      </c>
      <c r="I24" s="8" t="s">
        <v>17</v>
      </c>
    </row>
    <row r="25" spans="2:9" x14ac:dyDescent="0.35">
      <c r="B25" s="1">
        <v>21</v>
      </c>
      <c r="C25" s="1">
        <v>6</v>
      </c>
      <c r="D25" s="1">
        <v>1</v>
      </c>
      <c r="G25" s="8">
        <f t="shared" ref="G25:G28" si="5">intercept+slope*B25</f>
        <v>175.88069852941175</v>
      </c>
      <c r="I25" s="8">
        <f t="shared" ref="I25:I28" si="6">VLOOKUP(D25,season,3)*G25</f>
        <v>143.12059414905116</v>
      </c>
    </row>
    <row r="26" spans="2:9" x14ac:dyDescent="0.35">
      <c r="B26" s="1">
        <v>22</v>
      </c>
      <c r="C26" s="1">
        <v>6</v>
      </c>
      <c r="D26" s="1">
        <v>2</v>
      </c>
      <c r="G26" s="8">
        <f t="shared" si="5"/>
        <v>182.81948529411767</v>
      </c>
      <c r="I26" s="8">
        <f t="shared" si="6"/>
        <v>170.72041837125283</v>
      </c>
    </row>
    <row r="27" spans="2:9" x14ac:dyDescent="0.35">
      <c r="B27" s="1">
        <v>23</v>
      </c>
      <c r="C27" s="1">
        <v>6</v>
      </c>
      <c r="D27" s="1">
        <v>3</v>
      </c>
      <c r="G27" s="8">
        <f t="shared" si="5"/>
        <v>189.75827205882354</v>
      </c>
      <c r="I27" s="8">
        <f t="shared" si="6"/>
        <v>201.35087616761439</v>
      </c>
    </row>
    <row r="28" spans="2:9" x14ac:dyDescent="0.35">
      <c r="B28" s="1">
        <v>24</v>
      </c>
      <c r="C28" s="1">
        <v>6</v>
      </c>
      <c r="D28" s="1">
        <v>4</v>
      </c>
      <c r="G28" s="8">
        <f t="shared" si="5"/>
        <v>196.6970588235294</v>
      </c>
      <c r="I28" s="8">
        <f t="shared" si="6"/>
        <v>234.33547119684096</v>
      </c>
    </row>
  </sheetData>
  <printOptions headings="1" gridLines="1"/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workbookViewId="0">
      <selection activeCell="F24" sqref="F24"/>
    </sheetView>
  </sheetViews>
  <sheetFormatPr defaultColWidth="8.85546875" defaultRowHeight="21" x14ac:dyDescent="0.35"/>
  <cols>
    <col min="1" max="1" width="8.85546875" style="1"/>
    <col min="2" max="2" width="12.28515625" style="1" customWidth="1"/>
    <col min="3" max="3" width="7.7109375" style="1" customWidth="1"/>
    <col min="4" max="4" width="10.28515625" style="1" customWidth="1"/>
    <col min="5" max="5" width="14.5703125" style="1" customWidth="1"/>
    <col min="6" max="6" width="11.7109375" style="1" customWidth="1"/>
    <col min="7" max="7" width="17.5703125" style="1" customWidth="1"/>
    <col min="8" max="8" width="16.42578125" style="1" customWidth="1"/>
    <col min="9" max="9" width="13.28515625" style="1" customWidth="1"/>
    <col min="10" max="10" width="14.28515625" style="1" customWidth="1"/>
    <col min="11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  <c r="K7" s="1" t="s">
        <v>18</v>
      </c>
    </row>
    <row r="8" spans="2:12" hidden="1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hidden="1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hidden="1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hidden="1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hidden="1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hidden="1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hidden="1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hidden="1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hidden="1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11" hidden="1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  <c r="K17" s="1" t="s">
        <v>13</v>
      </c>
    </row>
    <row r="18" spans="2:11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  <c r="K18" s="1">
        <f>SLOPE(G19:G22,B19:B22)</f>
        <v>8.15</v>
      </c>
    </row>
    <row r="19" spans="2:11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  <c r="K19" s="1" t="s">
        <v>14</v>
      </c>
    </row>
    <row r="20" spans="2:11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  <c r="K20" s="1">
        <f>E24/K6</f>
        <v>160.21436026162613</v>
      </c>
    </row>
    <row r="21" spans="2:11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11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11" x14ac:dyDescent="0.35">
      <c r="B23" s="7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11" x14ac:dyDescent="0.35">
      <c r="B24" s="7">
        <v>20</v>
      </c>
      <c r="C24" s="1">
        <v>5</v>
      </c>
      <c r="D24" s="1">
        <v>4</v>
      </c>
      <c r="E24" s="1">
        <v>192</v>
      </c>
      <c r="G24" s="8"/>
      <c r="I24" s="8" t="s">
        <v>15</v>
      </c>
    </row>
    <row r="25" spans="2:11" x14ac:dyDescent="0.35">
      <c r="B25" s="7">
        <v>21</v>
      </c>
      <c r="C25" s="1">
        <v>6</v>
      </c>
      <c r="D25" s="1">
        <v>1</v>
      </c>
      <c r="G25" s="8">
        <f>$K$20+$K$18*(B25-$B$24)</f>
        <v>168.36436026162613</v>
      </c>
      <c r="I25" s="8">
        <f t="shared" ref="I25:I28" si="5">VLOOKUP(D25,season,3)*G25</f>
        <v>137.00427321272718</v>
      </c>
    </row>
    <row r="26" spans="2:11" x14ac:dyDescent="0.35">
      <c r="B26" s="7">
        <v>22</v>
      </c>
      <c r="C26" s="1">
        <v>6</v>
      </c>
      <c r="D26" s="1">
        <v>2</v>
      </c>
      <c r="G26" s="8">
        <f t="shared" ref="G26:G28" si="6">$K$20+$K$18*(B26-$B$24)</f>
        <v>176.51436026162614</v>
      </c>
      <c r="I26" s="8">
        <f t="shared" si="5"/>
        <v>164.8325690443701</v>
      </c>
    </row>
    <row r="27" spans="2:11" x14ac:dyDescent="0.35">
      <c r="B27" s="7">
        <v>23</v>
      </c>
      <c r="C27" s="1">
        <v>6</v>
      </c>
      <c r="D27" s="1">
        <v>3</v>
      </c>
      <c r="G27" s="8">
        <f t="shared" si="6"/>
        <v>184.66436026162614</v>
      </c>
      <c r="I27" s="8">
        <f t="shared" si="5"/>
        <v>195.94577001673053</v>
      </c>
    </row>
    <row r="28" spans="2:11" x14ac:dyDescent="0.35">
      <c r="B28" s="7">
        <v>24</v>
      </c>
      <c r="C28" s="1">
        <v>6</v>
      </c>
      <c r="D28" s="1">
        <v>4</v>
      </c>
      <c r="G28" s="8">
        <f t="shared" si="6"/>
        <v>192.81436026162612</v>
      </c>
      <c r="I28" s="8">
        <f t="shared" si="5"/>
        <v>229.70980977383414</v>
      </c>
    </row>
  </sheetData>
  <printOptions headings="1" gridLines="1"/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basic model</vt:lpstr>
      <vt:lpstr>recent trend</vt:lpstr>
      <vt:lpstr>Sheet2</vt:lpstr>
      <vt:lpstr>Sheet3</vt:lpstr>
      <vt:lpstr>'recent trend'!intercept</vt:lpstr>
      <vt:lpstr>intercept</vt:lpstr>
      <vt:lpstr>'recent trend'!season</vt:lpstr>
      <vt:lpstr>season</vt:lpstr>
      <vt:lpstr>'recent trend'!slope</vt:lpstr>
      <vt:lpstr>slope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Wayne Winston</cp:lastModifiedBy>
  <dcterms:created xsi:type="dcterms:W3CDTF">2008-08-29T14:36:53Z</dcterms:created>
  <dcterms:modified xsi:type="dcterms:W3CDTF">2014-07-15T21:24:06Z</dcterms:modified>
</cp:coreProperties>
</file>