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4\"/>
    </mc:Choice>
  </mc:AlternateContent>
  <bookViews>
    <workbookView xWindow="120" yWindow="120" windowWidth="15120" windowHeight="801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52511"/>
</workbook>
</file>

<file path=xl/calcChain.xml><?xml version="1.0" encoding="utf-8"?>
<calcChain xmlns="http://schemas.openxmlformats.org/spreadsheetml/2006/main">
  <c r="K17" i="1" l="1"/>
  <c r="K16" i="1"/>
  <c r="M4" i="1"/>
  <c r="M5" i="1"/>
  <c r="M6" i="1"/>
  <c r="M3" i="1"/>
  <c r="K3" i="1"/>
  <c r="G25" i="4" l="1"/>
  <c r="F22" i="4" l="1"/>
  <c r="F21" i="4"/>
  <c r="G22" i="4" s="1"/>
  <c r="H22" i="4" s="1"/>
  <c r="F20" i="4"/>
  <c r="G21" i="4" s="1"/>
  <c r="H21" i="4" s="1"/>
  <c r="F19" i="4"/>
  <c r="G20" i="4" s="1"/>
  <c r="H20" i="4" s="1"/>
  <c r="F18" i="4"/>
  <c r="F17" i="4"/>
  <c r="G18" i="4" s="1"/>
  <c r="H18" i="4" s="1"/>
  <c r="F16" i="4"/>
  <c r="G17" i="4" s="1"/>
  <c r="H17" i="4" s="1"/>
  <c r="F15" i="4"/>
  <c r="G16" i="4" s="1"/>
  <c r="H16" i="4" s="1"/>
  <c r="F14" i="4"/>
  <c r="F13" i="4"/>
  <c r="G14" i="4" s="1"/>
  <c r="H14" i="4" s="1"/>
  <c r="F12" i="4"/>
  <c r="G13" i="4" s="1"/>
  <c r="H13" i="4" s="1"/>
  <c r="F11" i="4"/>
  <c r="G12" i="4" s="1"/>
  <c r="H12" i="4" s="1"/>
  <c r="F10" i="4"/>
  <c r="F9" i="4"/>
  <c r="G10" i="4" s="1"/>
  <c r="H10" i="4" s="1"/>
  <c r="K4" i="4" s="1"/>
  <c r="F8" i="4"/>
  <c r="G9" i="4" s="1"/>
  <c r="H9" i="4" s="1"/>
  <c r="K3" i="4" s="1"/>
  <c r="F7" i="4"/>
  <c r="G8" i="4" s="1"/>
  <c r="H8" i="4" s="1"/>
  <c r="K6" i="4" s="1"/>
  <c r="K20" i="4" s="1"/>
  <c r="F6" i="4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H22" i="1" s="1"/>
  <c r="G16" i="1" l="1"/>
  <c r="H16" i="1" s="1"/>
  <c r="G15" i="1"/>
  <c r="H15" i="1" s="1"/>
  <c r="G19" i="1"/>
  <c r="H19" i="1" s="1"/>
  <c r="G7" i="1"/>
  <c r="G21" i="1"/>
  <c r="H21" i="1" s="1"/>
  <c r="G17" i="1"/>
  <c r="H17" i="1" s="1"/>
  <c r="G13" i="1"/>
  <c r="H13" i="1" s="1"/>
  <c r="G9" i="1"/>
  <c r="H9" i="1" s="1"/>
  <c r="G7" i="4"/>
  <c r="H7" i="4" s="1"/>
  <c r="G11" i="4"/>
  <c r="H11" i="4" s="1"/>
  <c r="G15" i="4"/>
  <c r="H15" i="4" s="1"/>
  <c r="G19" i="4"/>
  <c r="G20" i="1"/>
  <c r="H20" i="1" s="1"/>
  <c r="G12" i="1"/>
  <c r="H12" i="1" s="1"/>
  <c r="K6" i="1" s="1"/>
  <c r="G8" i="1"/>
  <c r="H8" i="1" s="1"/>
  <c r="H7" i="1"/>
  <c r="G18" i="1"/>
  <c r="H18" i="1" s="1"/>
  <c r="K4" i="1" s="1"/>
  <c r="G14" i="1"/>
  <c r="H14" i="1" s="1"/>
  <c r="G11" i="1"/>
  <c r="H11" i="1" s="1"/>
  <c r="F1" i="4" l="1"/>
  <c r="H19" i="4"/>
  <c r="K5" i="4" s="1"/>
  <c r="K18" i="4"/>
  <c r="F2" i="4"/>
  <c r="F1" i="1"/>
  <c r="K5" i="1"/>
  <c r="L5" i="1" s="1"/>
  <c r="F2" i="1"/>
  <c r="L5" i="4" l="1"/>
  <c r="L3" i="4"/>
  <c r="L6" i="4"/>
  <c r="L4" i="4"/>
  <c r="L6" i="1"/>
  <c r="L3" i="1"/>
  <c r="G26" i="4"/>
  <c r="I26" i="4" s="1"/>
  <c r="G28" i="4"/>
  <c r="G27" i="4"/>
  <c r="I27" i="4" s="1"/>
  <c r="I25" i="4"/>
  <c r="G26" i="1"/>
  <c r="G28" i="1"/>
  <c r="I28" i="1" s="1"/>
  <c r="G25" i="1"/>
  <c r="I25" i="1" s="1"/>
  <c r="G27" i="1"/>
  <c r="I27" i="1" s="1"/>
  <c r="L4" i="1"/>
  <c r="I28" i="4" l="1"/>
  <c r="I26" i="1"/>
</calcChain>
</file>

<file path=xl/sharedStrings.xml><?xml version="1.0" encoding="utf-8"?>
<sst xmlns="http://schemas.openxmlformats.org/spreadsheetml/2006/main" count="43" uniqueCount="30">
  <si>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</si>
  <si>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</si>
  <si>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</si>
  <si>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</si>
  <si>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</si>
  <si>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</si>
  <si>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</si>
  <si>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</si>
  <si>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</si>
  <si>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</si>
  <si>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</si>
  <si>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</si>
  <si>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</si>
  <si>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</si>
  <si>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</si>
  <si>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</si>
  <si>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</si>
  <si>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</si>
  <si>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</si>
  <si>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Centered MA estimates level of time series</t>
  </si>
  <si>
    <t>Actual/Centered MA estimates seasonal index</t>
  </si>
  <si>
    <t>for each quarter</t>
  </si>
  <si>
    <t>So for Quarter 1, say estimate these seasonal indices</t>
  </si>
  <si>
    <t>by average these ratios for each Q1 etc.</t>
  </si>
  <si>
    <t>Finally normalize seasonal indices</t>
  </si>
  <si>
    <t>so they add to 1</t>
  </si>
  <si>
    <t>Estimating Seasonal Indices</t>
  </si>
  <si>
    <t>AVERAGEIF</t>
  </si>
  <si>
    <t>column k avg</t>
  </si>
  <si>
    <t>column 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</si>
</sst>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"/>
  <sheetViews>
    <sheetView tabSelected="1" topLeftCell="A2" workbookViewId="0">
      <selection activeCell="K17" sqref="K17"/>
    </sheetView>
  </sheetViews>
  <sheetFormatPr defaultColWidth="8.85546875" defaultRowHeight="21" x14ac:dyDescent="0.35"/>
  <cols>
    <col min="1" max="1" width="8.85546875" style="1"/>
    <col min="2" max="2" width="12.85546875" style="1" customWidth="1"/>
    <col min="3" max="3" width="6.7109375" style="1" customWidth="1"/>
    <col min="4" max="4" width="9.85546875" style="1" customWidth="1"/>
    <col min="5" max="5" width="12.5703125" style="1" customWidth="1"/>
    <col min="6" max="6" width="18.7109375" style="1" customWidth="1"/>
    <col min="7" max="7" width="19.42578125" style="1" customWidth="1"/>
    <col min="8" max="8" width="15.7109375" style="1" customWidth="1"/>
    <col min="9" max="9" width="10.7109375" style="1" customWidth="1"/>
    <col min="10" max="10" width="21.42578125" style="1" customWidth="1"/>
    <col min="11" max="11" width="11.7109375" style="1" customWidth="1"/>
    <col min="12" max="12" width="11.85546875" style="1" customWidth="1"/>
    <col min="13" max="16384" width="8.85546875" style="1"/>
  </cols>
  <sheetData>
    <row r="1" spans="2:13" x14ac:dyDescent="0.35">
      <c r="E1" s="1" t="s">
        <v>10</v>
      </c>
      <c r="F1" s="1">
        <f>SLOPE(G7:G22,B7:B22)</f>
        <v>6.9387867647058821</v>
      </c>
    </row>
    <row r="2" spans="2:13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3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  <c r="M3" s="1">
        <f>AVERAGEIF($D$7:$D$22,J3,$H$7:$H$22)</f>
        <v>0.81854690554554421</v>
      </c>
    </row>
    <row r="4" spans="2:13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  <c r="M4" s="1">
        <f t="shared" ref="M4:M6" si="2">AVERAGEIF($D$7:$D$22,J4,$H$7:$H$22)</f>
        <v>0.93933954681153753</v>
      </c>
    </row>
    <row r="5" spans="2:13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  <c r="M5" s="1">
        <f t="shared" si="2"/>
        <v>1.0673637007255923</v>
      </c>
    </row>
    <row r="6" spans="2:13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  <c r="M6" s="1">
        <f t="shared" si="2"/>
        <v>1.1983944490772782</v>
      </c>
    </row>
    <row r="7" spans="2:13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3">AVERAGE(E6:E9)</f>
        <v>58</v>
      </c>
      <c r="G7" s="5">
        <f t="shared" ref="G7:G22" si="4">AVERAGE(F6:F7)</f>
        <v>55</v>
      </c>
      <c r="H7" s="6">
        <f>E7/G7</f>
        <v>1.1090909090909091</v>
      </c>
      <c r="J7" s="1" t="s">
        <v>26</v>
      </c>
    </row>
    <row r="8" spans="2:13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3"/>
        <v>63.5</v>
      </c>
      <c r="G8" s="5">
        <f t="shared" si="4"/>
        <v>60.75</v>
      </c>
      <c r="H8" s="6">
        <f t="shared" ref="H8:H22" si="5">E8/G8</f>
        <v>1.3004115226337449</v>
      </c>
      <c r="J8" s="1" t="s">
        <v>19</v>
      </c>
    </row>
    <row r="9" spans="2:13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3"/>
        <v>71</v>
      </c>
      <c r="G9" s="5">
        <f t="shared" si="4"/>
        <v>67.25</v>
      </c>
      <c r="H9" s="6">
        <f t="shared" si="5"/>
        <v>0.71375464684014867</v>
      </c>
      <c r="J9" s="1" t="s">
        <v>20</v>
      </c>
    </row>
    <row r="10" spans="2:13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3"/>
        <v>77.5</v>
      </c>
      <c r="G10" s="5">
        <f t="shared" si="4"/>
        <v>74.25</v>
      </c>
      <c r="H10" s="6">
        <f t="shared" si="5"/>
        <v>0.88888888888888884</v>
      </c>
      <c r="J10" s="1" t="s">
        <v>21</v>
      </c>
    </row>
    <row r="11" spans="2:13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3"/>
        <v>82.5</v>
      </c>
      <c r="G11" s="5">
        <f t="shared" si="4"/>
        <v>80</v>
      </c>
      <c r="H11" s="6">
        <f t="shared" si="5"/>
        <v>1.1375</v>
      </c>
      <c r="J11" s="1" t="s">
        <v>22</v>
      </c>
    </row>
    <row r="12" spans="2:13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3"/>
        <v>87.25</v>
      </c>
      <c r="G12" s="5">
        <f t="shared" si="4"/>
        <v>84.875</v>
      </c>
      <c r="H12" s="6">
        <f t="shared" si="5"/>
        <v>1.2371134020618557</v>
      </c>
      <c r="J12" s="1" t="s">
        <v>23</v>
      </c>
    </row>
    <row r="13" spans="2:13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3"/>
        <v>89.5</v>
      </c>
      <c r="G13" s="5">
        <f t="shared" si="4"/>
        <v>88.375</v>
      </c>
      <c r="H13" s="6">
        <f t="shared" si="5"/>
        <v>0.76944837340876948</v>
      </c>
      <c r="J13" s="1" t="s">
        <v>24</v>
      </c>
    </row>
    <row r="14" spans="2:13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3"/>
        <v>94.5</v>
      </c>
      <c r="G14" s="5">
        <f t="shared" si="4"/>
        <v>92</v>
      </c>
      <c r="H14" s="6">
        <f t="shared" si="5"/>
        <v>0.92391304347826086</v>
      </c>
      <c r="J14" s="1" t="s">
        <v>25</v>
      </c>
    </row>
    <row r="15" spans="2:13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3"/>
        <v>104.25</v>
      </c>
      <c r="G15" s="5">
        <f t="shared" si="4"/>
        <v>99.375</v>
      </c>
      <c r="H15" s="6">
        <f t="shared" si="5"/>
        <v>1.0062893081761006</v>
      </c>
      <c r="J15" s="1" t="s">
        <v>27</v>
      </c>
    </row>
    <row r="16" spans="2:13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3"/>
        <v>114.25</v>
      </c>
      <c r="G16" s="5">
        <f t="shared" si="4"/>
        <v>109.25</v>
      </c>
      <c r="H16" s="6">
        <f t="shared" si="5"/>
        <v>1.1441647597254005</v>
      </c>
      <c r="J16" s="1" t="s">
        <v>28</v>
      </c>
      <c r="K16" s="1">
        <f>AVERAGE(K3:K6)</f>
        <v>1.005911150539988</v>
      </c>
    </row>
    <row r="17" spans="2:11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3"/>
        <v>123.75</v>
      </c>
      <c r="G17" s="5">
        <f t="shared" si="4"/>
        <v>119</v>
      </c>
      <c r="H17" s="6">
        <f t="shared" si="5"/>
        <v>0.89915966386554624</v>
      </c>
      <c r="J17" s="1" t="s">
        <v>29</v>
      </c>
      <c r="K17" s="1">
        <f>AVERAGE(L3:L6)</f>
        <v>1</v>
      </c>
    </row>
    <row r="18" spans="2:11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3"/>
        <v>132.25</v>
      </c>
      <c r="G18" s="5">
        <f t="shared" si="4"/>
        <v>128</v>
      </c>
      <c r="H18" s="6">
        <f t="shared" si="5"/>
        <v>0.9765625</v>
      </c>
    </row>
    <row r="19" spans="2:11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3"/>
        <v>139.25</v>
      </c>
      <c r="G19" s="5">
        <f t="shared" si="4"/>
        <v>135.75</v>
      </c>
      <c r="H19" s="6">
        <f t="shared" si="5"/>
        <v>1.0165745856353592</v>
      </c>
    </row>
    <row r="20" spans="2:11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3"/>
        <v>146.75</v>
      </c>
      <c r="G20" s="5">
        <f t="shared" si="4"/>
        <v>143</v>
      </c>
      <c r="H20" s="6">
        <f t="shared" si="5"/>
        <v>1.1118881118881119</v>
      </c>
    </row>
    <row r="21" spans="2:11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3"/>
        <v>156</v>
      </c>
      <c r="G21" s="5">
        <f t="shared" si="4"/>
        <v>151.375</v>
      </c>
      <c r="H21" s="6">
        <f t="shared" si="5"/>
        <v>0.89182493806771268</v>
      </c>
    </row>
    <row r="22" spans="2:11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3"/>
        <v>164.25</v>
      </c>
      <c r="G22" s="5">
        <f t="shared" si="4"/>
        <v>160.125</v>
      </c>
      <c r="H22" s="6">
        <f t="shared" si="5"/>
        <v>0.96799375487900075</v>
      </c>
    </row>
    <row r="23" spans="2:11" x14ac:dyDescent="0.35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 x14ac:dyDescent="0.35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11" x14ac:dyDescent="0.35">
      <c r="B25" s="1">
        <v>21</v>
      </c>
      <c r="C25" s="1">
        <v>6</v>
      </c>
      <c r="D25" s="1">
        <v>1</v>
      </c>
      <c r="G25" s="8">
        <f t="shared" ref="G25:G28" si="6">intercept+slope*B25</f>
        <v>175.88069852941175</v>
      </c>
      <c r="I25" s="8">
        <f t="shared" ref="I25:I28" si="7">VLOOKUP(D25,season,3)*G25</f>
        <v>143.12059414905116</v>
      </c>
    </row>
    <row r="26" spans="2:11" x14ac:dyDescent="0.35">
      <c r="B26" s="1">
        <v>22</v>
      </c>
      <c r="C26" s="1">
        <v>6</v>
      </c>
      <c r="D26" s="1">
        <v>2</v>
      </c>
      <c r="G26" s="8">
        <f t="shared" si="6"/>
        <v>182.81948529411767</v>
      </c>
      <c r="I26" s="8">
        <f t="shared" si="7"/>
        <v>170.72041837125283</v>
      </c>
    </row>
    <row r="27" spans="2:11" x14ac:dyDescent="0.35">
      <c r="B27" s="1">
        <v>23</v>
      </c>
      <c r="C27" s="1">
        <v>6</v>
      </c>
      <c r="D27" s="1">
        <v>3</v>
      </c>
      <c r="G27" s="8">
        <f t="shared" si="6"/>
        <v>189.75827205882354</v>
      </c>
      <c r="I27" s="8">
        <f t="shared" si="7"/>
        <v>201.35087616761439</v>
      </c>
    </row>
    <row r="28" spans="2:11" x14ac:dyDescent="0.35">
      <c r="B28" s="1">
        <v>24</v>
      </c>
      <c r="C28" s="1">
        <v>6</v>
      </c>
      <c r="D28" s="1">
        <v>4</v>
      </c>
      <c r="G28" s="8">
        <f t="shared" si="6"/>
        <v>196.6970588235294</v>
      </c>
      <c r="I28" s="8">
        <f t="shared" si="7"/>
        <v>234.33547119684096</v>
      </c>
    </row>
  </sheetData>
  <printOptions headings="1" gridLines="1"/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workbookViewId="0">
      <selection activeCell="F24" sqref="F24"/>
    </sheetView>
  </sheetViews>
  <sheetFormatPr defaultColWidth="8.85546875" defaultRowHeight="21" x14ac:dyDescent="0.35"/>
  <cols>
    <col min="1" max="1" width="8.85546875" style="1"/>
    <col min="2" max="2" width="12.28515625" style="1" customWidth="1"/>
    <col min="3" max="3" width="7.7109375" style="1" customWidth="1"/>
    <col min="4" max="4" width="10.28515625" style="1" customWidth="1"/>
    <col min="5" max="5" width="14.5703125" style="1" customWidth="1"/>
    <col min="6" max="6" width="11.7109375" style="1" customWidth="1"/>
    <col min="7" max="7" width="17.5703125" style="1" customWidth="1"/>
    <col min="8" max="8" width="16.42578125" style="1" customWidth="1"/>
    <col min="9" max="9" width="13.28515625" style="1" customWidth="1"/>
    <col min="10" max="10" width="14.28515625" style="1" customWidth="1"/>
    <col min="11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 x14ac:dyDescent="0.35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 x14ac:dyDescent="0.35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 x14ac:dyDescent="0.35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 x14ac:dyDescent="0.35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 x14ac:dyDescent="0.35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 x14ac:dyDescent="0.35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basic model</vt:lpstr>
      <vt:lpstr>recent trend</vt:lpstr>
      <vt:lpstr>Sheet2</vt:lpstr>
      <vt:lpstr>Sheet3</vt:lpstr>
      <vt:lpstr>'recent trend'!intercept</vt:lpstr>
      <vt:lpstr>intercept</vt:lpstr>
      <vt:lpstr>'recent trend'!season</vt:lpstr>
      <vt:lpstr>season</vt:lpstr>
      <vt:lpstr>'recent trend'!slope</vt:lpstr>
      <vt:lpstr>slope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Wayne Winston</cp:lastModifiedBy>
  <dcterms:created xsi:type="dcterms:W3CDTF">2008-08-29T14:36:53Z</dcterms:created>
  <dcterms:modified xsi:type="dcterms:W3CDTF">2014-07-15T22:05:45Z</dcterms:modified>
</cp:coreProperties>
</file>