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 activeTab="1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G10" i="1"/>
  <c r="H10" i="1"/>
  <c r="F13" i="1"/>
  <c r="F14" i="1"/>
  <c r="G14" i="1"/>
  <c r="H14" i="1"/>
  <c r="F17" i="1"/>
  <c r="F18" i="1"/>
  <c r="G18" i="1"/>
  <c r="H18" i="1"/>
  <c r="F21" i="1"/>
  <c r="F22" i="1"/>
  <c r="G22" i="1"/>
  <c r="H22" i="1"/>
  <c r="M4" i="1"/>
  <c r="F6" i="1"/>
  <c r="F7" i="1"/>
  <c r="G7" i="1"/>
  <c r="H7" i="1"/>
  <c r="F11" i="1"/>
  <c r="G11" i="1"/>
  <c r="H11" i="1"/>
  <c r="F15" i="1"/>
  <c r="G15" i="1"/>
  <c r="H15" i="1"/>
  <c r="F19" i="1"/>
  <c r="G19" i="1"/>
  <c r="H19" i="1"/>
  <c r="M5" i="1"/>
  <c r="F8" i="1"/>
  <c r="G8" i="1"/>
  <c r="H8" i="1"/>
  <c r="F12" i="1"/>
  <c r="G12" i="1"/>
  <c r="H12" i="1"/>
  <c r="F16" i="1"/>
  <c r="G16" i="1"/>
  <c r="H16" i="1"/>
  <c r="F20" i="1"/>
  <c r="G20" i="1"/>
  <c r="H20" i="1"/>
  <c r="M6" i="1"/>
  <c r="G9" i="1"/>
  <c r="H9" i="1"/>
  <c r="G13" i="1"/>
  <c r="H13" i="1"/>
  <c r="G17" i="1"/>
  <c r="H17" i="1"/>
  <c r="G21" i="1"/>
  <c r="H21" i="1"/>
  <c r="M3" i="1"/>
  <c r="K3" i="1"/>
  <c r="F7" i="4"/>
  <c r="F8" i="4"/>
  <c r="G8" i="4"/>
  <c r="H8" i="4"/>
  <c r="F11" i="4"/>
  <c r="F12" i="4"/>
  <c r="G12" i="4"/>
  <c r="H12" i="4"/>
  <c r="F15" i="4"/>
  <c r="F16" i="4"/>
  <c r="G16" i="4"/>
  <c r="H16" i="4"/>
  <c r="F19" i="4"/>
  <c r="F20" i="4"/>
  <c r="G20" i="4"/>
  <c r="H20" i="4"/>
  <c r="K6" i="4"/>
  <c r="F18" i="4"/>
  <c r="G19" i="4"/>
  <c r="F21" i="4"/>
  <c r="G21" i="4"/>
  <c r="F22" i="4"/>
  <c r="G22" i="4"/>
  <c r="H22" i="4"/>
  <c r="H21" i="4"/>
  <c r="F17" i="4"/>
  <c r="G18" i="4"/>
  <c r="H18" i="4"/>
  <c r="G17" i="4"/>
  <c r="H17" i="4"/>
  <c r="F14" i="4"/>
  <c r="F13" i="4"/>
  <c r="G14" i="4"/>
  <c r="H14" i="4"/>
  <c r="G13" i="4"/>
  <c r="H13" i="4"/>
  <c r="F10" i="4"/>
  <c r="F9" i="4"/>
  <c r="G10" i="4"/>
  <c r="H10" i="4"/>
  <c r="K4" i="4"/>
  <c r="G9" i="4"/>
  <c r="H9" i="4"/>
  <c r="K3" i="4"/>
  <c r="F6" i="4"/>
  <c r="G7" i="4"/>
  <c r="H7" i="4"/>
  <c r="G11" i="4"/>
  <c r="H11" i="4"/>
  <c r="G15" i="4"/>
  <c r="H15" i="4"/>
  <c r="K6" i="1"/>
  <c r="K4" i="1"/>
  <c r="F1" i="4"/>
  <c r="H19" i="4"/>
  <c r="K5" i="4"/>
  <c r="F2" i="4"/>
  <c r="F1" i="1"/>
  <c r="K5" i="1"/>
  <c r="L5" i="1"/>
  <c r="L5" i="4"/>
  <c r="L3" i="4"/>
  <c r="L6" i="4"/>
  <c r="L4" i="4"/>
  <c r="L6" i="1"/>
  <c r="L3" i="1"/>
  <c r="L4" i="1"/>
  <c r="G1" i="1"/>
  <c r="G2" i="1"/>
  <c r="F2" i="1"/>
  <c r="G25" i="1"/>
  <c r="I25" i="1"/>
  <c r="G28" i="1"/>
  <c r="I28" i="1"/>
  <c r="G27" i="1"/>
  <c r="I27" i="1"/>
  <c r="G26" i="1"/>
  <c r="I26" i="1"/>
</calcChain>
</file>

<file path=xl/sharedStrings.xml><?xml version="1.0" encoding="utf-8"?>
<sst xmlns="http://schemas.openxmlformats.org/spreadsheetml/2006/main" count="37" uniqueCount="25">
  <si>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</si>
  <si>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</si>
  <si>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</si>
  <si>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</si>
  <si>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</si>
  <si>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</si>
  <si>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</si>
  <si>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</si>
  <si>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</si>
  <si>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</si>
  <si>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</si>
  <si>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</si>
  <si>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</si>
  <si>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</si>
  <si>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</si>
  <si>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</si>
  <si>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</si>
  <si>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</si>
  <si>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</si>
  <si>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during each quarter</t>
  </si>
  <si>
    <t>To create forecast for quarters 21-24</t>
  </si>
  <si>
    <t>use trendline slope and intercept to predict level</t>
  </si>
  <si>
    <t>Then reduce or increase the level based on seasonal index.</t>
  </si>
  <si>
    <t>Level with New trend</t>
  </si>
  <si>
    <t xml:space="preserve">seasonal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</si>
</sst>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5" borderId="0" xfId="0" quotePrefix="1" applyFont="1" applyFill="1"/>
    <xf numFmtId="2" fontId="1" fillId="5" borderId="0" xfId="0" applyNumberFormat="1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33"/>
  <sheetViews>
    <sheetView topLeftCell="A11" workbookViewId="0">
      <selection activeCell="J23" sqref="J23"/>
    </sheetView>
  </sheetViews>
  <sheetFormatPr baseColWidth="10" defaultColWidth="8.83203125" defaultRowHeight="20" x14ac:dyDescent="0"/>
  <cols>
    <col min="1" max="1" width="8.83203125" style="1"/>
    <col min="2" max="2" width="12.83203125" style="1" customWidth="1"/>
    <col min="3" max="3" width="6.6640625" style="1" customWidth="1"/>
    <col min="4" max="4" width="9.83203125" style="1" customWidth="1"/>
    <col min="5" max="5" width="12.5" style="1" customWidth="1"/>
    <col min="6" max="6" width="18.6640625" style="1" customWidth="1"/>
    <col min="7" max="7" width="19.5" style="1" customWidth="1"/>
    <col min="8" max="8" width="15.6640625" style="1" customWidth="1"/>
    <col min="9" max="9" width="18.5" style="1" customWidth="1"/>
    <col min="10" max="10" width="21.5" style="1" customWidth="1"/>
    <col min="11" max="11" width="11.6640625" style="1" customWidth="1"/>
    <col min="12" max="12" width="11.83203125" style="1" customWidth="1"/>
    <col min="13" max="16384" width="8.83203125" style="1"/>
  </cols>
  <sheetData>
    <row r="1" spans="2:13">
      <c r="E1" s="1" t="s">
        <v>10</v>
      </c>
      <c r="F1" s="1">
        <f>SLOPE(G7:G22,B7:B22)</f>
        <v>6.9387867647058821</v>
      </c>
      <c r="G1" s="1">
        <f>SLOPE(G7:G22,B7:B22)</f>
        <v>6.9387867647058821</v>
      </c>
    </row>
    <row r="2" spans="2:13" ht="40">
      <c r="E2" s="1" t="s">
        <v>11</v>
      </c>
      <c r="F2" s="1">
        <f>INTERCEPT(G7:G22,B7:B22)</f>
        <v>30.16617647058824</v>
      </c>
      <c r="G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3">
      <c r="J3" s="1">
        <v>1</v>
      </c>
      <c r="K3" s="1">
        <f>AVERAGEIF($D$7:$D$22,J3,$H$7:$H$22)</f>
        <v>0.81854690554554421</v>
      </c>
      <c r="L3" s="8">
        <f>K3/AVERAGE($K$3:$K$6)</f>
        <v>0.81373678491001522</v>
      </c>
      <c r="M3" s="1">
        <f>AVERAGEIF($D$7:$D$22,J3,$H$7:$H$22)</f>
        <v>0.81854690554554421</v>
      </c>
    </row>
    <row r="4" spans="2:13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8">
        <f t="shared" ref="L4:L6" si="1">K4/AVERAGE($K$3:$K$6)</f>
        <v>0.93381959858709795</v>
      </c>
      <c r="M4" s="1">
        <f t="shared" ref="M4:M6" si="2">AVERAGEIF($D$7:$D$22,J4,$H$7:$H$22)</f>
        <v>0.93933954681153753</v>
      </c>
    </row>
    <row r="5" spans="2:13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8">
        <f t="shared" si="1"/>
        <v>1.0610914295488381</v>
      </c>
      <c r="M5" s="1">
        <f t="shared" si="2"/>
        <v>1.0673637007255923</v>
      </c>
    </row>
    <row r="6" spans="2:13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8">
        <f t="shared" si="1"/>
        <v>1.1913521869540489</v>
      </c>
      <c r="M6" s="1">
        <f t="shared" si="2"/>
        <v>1.1983944490772782</v>
      </c>
    </row>
    <row r="7" spans="2:13">
      <c r="B7" s="4">
        <v>3</v>
      </c>
      <c r="C7" s="1">
        <v>1</v>
      </c>
      <c r="D7" s="1">
        <v>3</v>
      </c>
      <c r="E7" s="1">
        <v>61</v>
      </c>
      <c r="F7" s="1">
        <f t="shared" ref="F7:F22" si="3">AVERAGE(E6:E9)</f>
        <v>58</v>
      </c>
      <c r="G7" s="5">
        <f t="shared" ref="G7:G22" si="4">AVERAGE(F6:F7)</f>
        <v>55</v>
      </c>
      <c r="H7" s="6">
        <f>E7/G7</f>
        <v>1.1090909090909091</v>
      </c>
    </row>
    <row r="8" spans="2:13">
      <c r="B8" s="7">
        <v>4</v>
      </c>
      <c r="C8" s="1">
        <v>1</v>
      </c>
      <c r="D8" s="1">
        <v>4</v>
      </c>
      <c r="E8" s="1">
        <v>79</v>
      </c>
      <c r="F8" s="1">
        <f t="shared" si="3"/>
        <v>63.5</v>
      </c>
      <c r="G8" s="5">
        <f t="shared" si="4"/>
        <v>60.75</v>
      </c>
      <c r="H8" s="6">
        <f t="shared" ref="H8:H22" si="5">E8/G8</f>
        <v>1.3004115226337449</v>
      </c>
    </row>
    <row r="9" spans="2:13">
      <c r="B9" s="7">
        <v>5</v>
      </c>
      <c r="C9" s="1">
        <v>2</v>
      </c>
      <c r="D9" s="1">
        <v>1</v>
      </c>
      <c r="E9" s="1">
        <v>48</v>
      </c>
      <c r="F9" s="1">
        <f t="shared" si="3"/>
        <v>71</v>
      </c>
      <c r="G9" s="5">
        <f t="shared" si="4"/>
        <v>67.25</v>
      </c>
      <c r="H9" s="6">
        <f t="shared" si="5"/>
        <v>0.71375464684014867</v>
      </c>
    </row>
    <row r="10" spans="2:13">
      <c r="B10" s="7">
        <v>6</v>
      </c>
      <c r="C10" s="1">
        <v>2</v>
      </c>
      <c r="D10" s="1">
        <v>2</v>
      </c>
      <c r="E10" s="1">
        <v>66</v>
      </c>
      <c r="F10" s="1">
        <f t="shared" si="3"/>
        <v>77.5</v>
      </c>
      <c r="G10" s="5">
        <f t="shared" si="4"/>
        <v>74.25</v>
      </c>
      <c r="H10" s="6">
        <f t="shared" si="5"/>
        <v>0.88888888888888884</v>
      </c>
    </row>
    <row r="11" spans="2:13">
      <c r="B11" s="7">
        <v>7</v>
      </c>
      <c r="C11" s="1">
        <v>2</v>
      </c>
      <c r="D11" s="1">
        <v>3</v>
      </c>
      <c r="E11" s="1">
        <v>91</v>
      </c>
      <c r="F11" s="1">
        <f t="shared" si="3"/>
        <v>82.5</v>
      </c>
      <c r="G11" s="5">
        <f t="shared" si="4"/>
        <v>80</v>
      </c>
      <c r="H11" s="6">
        <f t="shared" si="5"/>
        <v>1.1375</v>
      </c>
    </row>
    <row r="12" spans="2:13">
      <c r="B12" s="7">
        <v>8</v>
      </c>
      <c r="C12" s="1">
        <v>2</v>
      </c>
      <c r="D12" s="1">
        <v>4</v>
      </c>
      <c r="E12" s="1">
        <v>105</v>
      </c>
      <c r="F12" s="1">
        <f t="shared" si="3"/>
        <v>87.25</v>
      </c>
      <c r="G12" s="5">
        <f t="shared" si="4"/>
        <v>84.875</v>
      </c>
      <c r="H12" s="6">
        <f t="shared" si="5"/>
        <v>1.2371134020618557</v>
      </c>
    </row>
    <row r="13" spans="2:13">
      <c r="B13" s="7">
        <v>9</v>
      </c>
      <c r="C13" s="1">
        <v>3</v>
      </c>
      <c r="D13" s="1">
        <v>1</v>
      </c>
      <c r="E13" s="1">
        <v>68</v>
      </c>
      <c r="F13" s="1">
        <f t="shared" si="3"/>
        <v>89.5</v>
      </c>
      <c r="G13" s="5">
        <f t="shared" si="4"/>
        <v>88.375</v>
      </c>
      <c r="H13" s="6">
        <f t="shared" si="5"/>
        <v>0.76944837340876948</v>
      </c>
    </row>
    <row r="14" spans="2:13">
      <c r="B14" s="7">
        <v>10</v>
      </c>
      <c r="C14" s="1">
        <v>3</v>
      </c>
      <c r="D14" s="1">
        <v>2</v>
      </c>
      <c r="E14" s="1">
        <v>85</v>
      </c>
      <c r="F14" s="1">
        <f t="shared" si="3"/>
        <v>94.5</v>
      </c>
      <c r="G14" s="5">
        <f t="shared" si="4"/>
        <v>92</v>
      </c>
      <c r="H14" s="6">
        <f t="shared" si="5"/>
        <v>0.92391304347826086</v>
      </c>
    </row>
    <row r="15" spans="2:13">
      <c r="B15" s="7">
        <v>11</v>
      </c>
      <c r="C15" s="1">
        <v>3</v>
      </c>
      <c r="D15" s="1">
        <v>3</v>
      </c>
      <c r="E15" s="1">
        <v>100</v>
      </c>
      <c r="F15" s="1">
        <f t="shared" si="3"/>
        <v>104.25</v>
      </c>
      <c r="G15" s="5">
        <f t="shared" si="4"/>
        <v>99.375</v>
      </c>
      <c r="H15" s="6">
        <f t="shared" si="5"/>
        <v>1.0062893081761006</v>
      </c>
    </row>
    <row r="16" spans="2:13">
      <c r="B16" s="7">
        <v>12</v>
      </c>
      <c r="C16" s="1">
        <v>3</v>
      </c>
      <c r="D16" s="1">
        <v>4</v>
      </c>
      <c r="E16" s="1">
        <v>125</v>
      </c>
      <c r="F16" s="1">
        <f t="shared" si="3"/>
        <v>114.25</v>
      </c>
      <c r="G16" s="5">
        <f t="shared" si="4"/>
        <v>109.25</v>
      </c>
      <c r="H16" s="6">
        <f t="shared" si="5"/>
        <v>1.1441647597254005</v>
      </c>
    </row>
    <row r="17" spans="2:9">
      <c r="B17" s="7">
        <v>13</v>
      </c>
      <c r="C17" s="1">
        <v>4</v>
      </c>
      <c r="D17" s="1">
        <v>1</v>
      </c>
      <c r="E17" s="1">
        <v>107</v>
      </c>
      <c r="F17" s="1">
        <f t="shared" si="3"/>
        <v>123.75</v>
      </c>
      <c r="G17" s="5">
        <f t="shared" si="4"/>
        <v>119</v>
      </c>
      <c r="H17" s="6">
        <f t="shared" si="5"/>
        <v>0.89915966386554624</v>
      </c>
    </row>
    <row r="18" spans="2:9">
      <c r="B18" s="7">
        <v>14</v>
      </c>
      <c r="C18" s="1">
        <v>4</v>
      </c>
      <c r="D18" s="1">
        <v>2</v>
      </c>
      <c r="E18" s="1">
        <v>125</v>
      </c>
      <c r="F18" s="1">
        <f t="shared" si="3"/>
        <v>132.25</v>
      </c>
      <c r="G18" s="5">
        <f t="shared" si="4"/>
        <v>128</v>
      </c>
      <c r="H18" s="6">
        <f t="shared" si="5"/>
        <v>0.9765625</v>
      </c>
    </row>
    <row r="19" spans="2:9">
      <c r="B19" s="7">
        <v>15</v>
      </c>
      <c r="C19" s="1">
        <v>4</v>
      </c>
      <c r="D19" s="1">
        <v>3</v>
      </c>
      <c r="E19" s="1">
        <v>138</v>
      </c>
      <c r="F19" s="1">
        <f t="shared" si="3"/>
        <v>139.25</v>
      </c>
      <c r="G19" s="5">
        <f t="shared" si="4"/>
        <v>135.75</v>
      </c>
      <c r="H19" s="6">
        <f t="shared" si="5"/>
        <v>1.0165745856353592</v>
      </c>
    </row>
    <row r="20" spans="2:9">
      <c r="B20" s="7">
        <v>16</v>
      </c>
      <c r="C20" s="1">
        <v>4</v>
      </c>
      <c r="D20" s="1">
        <v>4</v>
      </c>
      <c r="E20" s="1">
        <v>159</v>
      </c>
      <c r="F20" s="1">
        <f t="shared" si="3"/>
        <v>146.75</v>
      </c>
      <c r="G20" s="5">
        <f t="shared" si="4"/>
        <v>143</v>
      </c>
      <c r="H20" s="6">
        <f t="shared" si="5"/>
        <v>1.1118881118881119</v>
      </c>
    </row>
    <row r="21" spans="2:9">
      <c r="B21" s="7">
        <v>17</v>
      </c>
      <c r="C21" s="1">
        <v>5</v>
      </c>
      <c r="D21" s="1">
        <v>1</v>
      </c>
      <c r="E21" s="1">
        <v>135</v>
      </c>
      <c r="F21" s="1">
        <f t="shared" si="3"/>
        <v>156</v>
      </c>
      <c r="G21" s="5">
        <f t="shared" si="4"/>
        <v>151.375</v>
      </c>
      <c r="H21" s="6">
        <f t="shared" si="5"/>
        <v>0.89182493806771268</v>
      </c>
    </row>
    <row r="22" spans="2:9">
      <c r="B22" s="7">
        <v>18</v>
      </c>
      <c r="C22" s="1">
        <v>5</v>
      </c>
      <c r="D22" s="1">
        <v>2</v>
      </c>
      <c r="E22" s="1">
        <v>155</v>
      </c>
      <c r="F22" s="1">
        <f t="shared" si="3"/>
        <v>164.25</v>
      </c>
      <c r="G22" s="5">
        <f t="shared" si="4"/>
        <v>160.125</v>
      </c>
      <c r="H22" s="6">
        <f t="shared" si="5"/>
        <v>0.96799375487900075</v>
      </c>
    </row>
    <row r="23" spans="2:9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>
      <c r="B25" s="1">
        <v>21</v>
      </c>
      <c r="C25" s="1">
        <v>6</v>
      </c>
      <c r="D25" s="1">
        <v>1</v>
      </c>
      <c r="G25" s="8">
        <f>intercept+slope*B25</f>
        <v>175.88069852941175</v>
      </c>
      <c r="I25" s="8">
        <f>G25*VLOOKUP(D25,season,3)</f>
        <v>143.12059414905116</v>
      </c>
    </row>
    <row r="26" spans="2:9">
      <c r="B26" s="1">
        <v>22</v>
      </c>
      <c r="C26" s="1">
        <v>6</v>
      </c>
      <c r="D26" s="1">
        <v>2</v>
      </c>
      <c r="G26" s="8">
        <f>intercept+slope*B26</f>
        <v>182.81948529411767</v>
      </c>
      <c r="I26" s="8">
        <f>G26*VLOOKUP(D26,season,3)</f>
        <v>170.72041837125283</v>
      </c>
    </row>
    <row r="27" spans="2:9">
      <c r="B27" s="1">
        <v>23</v>
      </c>
      <c r="C27" s="1">
        <v>6</v>
      </c>
      <c r="D27" s="1">
        <v>3</v>
      </c>
      <c r="G27" s="8">
        <f>intercept+slope*B27</f>
        <v>189.75827205882354</v>
      </c>
      <c r="I27" s="8">
        <f>G27*VLOOKUP(D27,season,3)</f>
        <v>201.35087616761439</v>
      </c>
    </row>
    <row r="28" spans="2:9">
      <c r="B28" s="1">
        <v>24</v>
      </c>
      <c r="C28" s="1">
        <v>6</v>
      </c>
      <c r="D28" s="1">
        <v>4</v>
      </c>
      <c r="G28" s="8">
        <f>intercept+slope*B28</f>
        <v>196.6970588235294</v>
      </c>
      <c r="I28" s="8">
        <f>G28*VLOOKUP(D28,season,3)</f>
        <v>234.33547119684096</v>
      </c>
    </row>
    <row r="30" spans="2:9">
      <c r="C30" s="1" t="s">
        <v>20</v>
      </c>
    </row>
    <row r="31" spans="2:9">
      <c r="C31" s="1" t="s">
        <v>21</v>
      </c>
    </row>
    <row r="32" spans="2:9">
      <c r="C32" s="1" t="s">
        <v>19</v>
      </c>
    </row>
    <row r="33" spans="3:3">
      <c r="C33" s="1" t="s">
        <v>22</v>
      </c>
    </row>
  </sheetData>
  <printOptions headings="1" gridLines="1"/>
  <pageMargins left="0.7" right="0.7" top="0.75" bottom="0.75" header="0.3" footer="0.3"/>
  <pageSetup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L28"/>
  <sheetViews>
    <sheetView tabSelected="1" workbookViewId="0">
      <selection activeCell="F4" sqref="F4"/>
    </sheetView>
  </sheetViews>
  <sheetFormatPr baseColWidth="10" defaultColWidth="8.83203125" defaultRowHeight="20" x14ac:dyDescent="0"/>
  <cols>
    <col min="1" max="1" width="8.83203125" style="1"/>
    <col min="2" max="2" width="12.33203125" style="1" customWidth="1"/>
    <col min="3" max="3" width="7.6640625" style="1" customWidth="1"/>
    <col min="4" max="4" width="10.33203125" style="1" customWidth="1"/>
    <col min="5" max="5" width="14.5" style="1" customWidth="1"/>
    <col min="6" max="6" width="11.6640625" style="1" customWidth="1"/>
    <col min="7" max="7" width="17.5" style="1" customWidth="1"/>
    <col min="8" max="8" width="16.5" style="1" customWidth="1"/>
    <col min="9" max="9" width="13.33203125" style="1" customWidth="1"/>
    <col min="10" max="10" width="14.33203125" style="1" customWidth="1"/>
    <col min="11" max="11" width="13" style="1" customWidth="1"/>
    <col min="12" max="12" width="15" style="1" customWidth="1"/>
    <col min="13" max="16384" width="8.83203125" style="1"/>
  </cols>
  <sheetData>
    <row r="1" spans="2:12">
      <c r="E1" s="1" t="s">
        <v>10</v>
      </c>
      <c r="F1" s="1">
        <f>SLOPE(G7:G22,B7:B22)</f>
        <v>6.9387867647058821</v>
      </c>
    </row>
    <row r="2" spans="2:12">
      <c r="E2" s="1" t="s">
        <v>11</v>
      </c>
      <c r="F2" s="1">
        <f>INTERCEPT(G7:G22,B7:B22)</f>
        <v>30.16617647058824</v>
      </c>
      <c r="J2" s="2" t="s">
        <v>6</v>
      </c>
      <c r="K2" s="2" t="s">
        <v>24</v>
      </c>
      <c r="L2" s="1" t="s">
        <v>12</v>
      </c>
    </row>
    <row r="3" spans="2:12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G6" s="10"/>
      <c r="H6" s="10"/>
      <c r="I6" s="10"/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>
      <c r="B7" s="10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12">
        <f t="shared" ref="G7:G22" si="3">AVERAGE(F6:F7)</f>
        <v>55</v>
      </c>
      <c r="H7" s="12">
        <f>E7/G7</f>
        <v>1.1090909090909091</v>
      </c>
      <c r="I7" s="10"/>
      <c r="K7" s="1" t="s">
        <v>18</v>
      </c>
    </row>
    <row r="8" spans="2:12" hidden="1">
      <c r="B8" s="11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12">
        <f t="shared" si="3"/>
        <v>60.75</v>
      </c>
      <c r="H8" s="12">
        <f t="shared" ref="H8:H22" si="4">E8/G8</f>
        <v>1.3004115226337449</v>
      </c>
      <c r="I8" s="10"/>
    </row>
    <row r="9" spans="2:12" hidden="1">
      <c r="B9" s="11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12">
        <f t="shared" si="3"/>
        <v>67.25</v>
      </c>
      <c r="H9" s="12">
        <f t="shared" si="4"/>
        <v>0.71375464684014867</v>
      </c>
      <c r="I9" s="10"/>
    </row>
    <row r="10" spans="2:12" hidden="1">
      <c r="B10" s="11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12">
        <f t="shared" si="3"/>
        <v>74.25</v>
      </c>
      <c r="H10" s="12">
        <f t="shared" si="4"/>
        <v>0.88888888888888884</v>
      </c>
      <c r="I10" s="10"/>
    </row>
    <row r="11" spans="2:12" hidden="1">
      <c r="B11" s="11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12">
        <f t="shared" si="3"/>
        <v>80</v>
      </c>
      <c r="H11" s="12">
        <f t="shared" si="4"/>
        <v>1.1375</v>
      </c>
      <c r="I11" s="10"/>
    </row>
    <row r="12" spans="2:12" hidden="1">
      <c r="B12" s="11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12">
        <f t="shared" si="3"/>
        <v>84.875</v>
      </c>
      <c r="H12" s="12">
        <f t="shared" si="4"/>
        <v>1.2371134020618557</v>
      </c>
      <c r="I12" s="10"/>
    </row>
    <row r="13" spans="2:12" hidden="1">
      <c r="B13" s="11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12">
        <f t="shared" si="3"/>
        <v>88.375</v>
      </c>
      <c r="H13" s="12">
        <f t="shared" si="4"/>
        <v>0.76944837340876948</v>
      </c>
      <c r="I13" s="10"/>
    </row>
    <row r="14" spans="2:12" hidden="1">
      <c r="B14" s="11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12">
        <f t="shared" si="3"/>
        <v>92</v>
      </c>
      <c r="H14" s="12">
        <f t="shared" si="4"/>
        <v>0.92391304347826086</v>
      </c>
      <c r="I14" s="10"/>
    </row>
    <row r="15" spans="2:12" hidden="1">
      <c r="B15" s="11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12">
        <f t="shared" si="3"/>
        <v>99.375</v>
      </c>
      <c r="H15" s="12">
        <f t="shared" si="4"/>
        <v>1.0062893081761006</v>
      </c>
      <c r="I15" s="10"/>
    </row>
    <row r="16" spans="2:12" hidden="1">
      <c r="B16" s="11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12">
        <f t="shared" si="3"/>
        <v>109.25</v>
      </c>
      <c r="H16" s="12">
        <f t="shared" si="4"/>
        <v>1.1441647597254005</v>
      </c>
      <c r="I16" s="10"/>
    </row>
    <row r="17" spans="2:11" hidden="1">
      <c r="B17" s="11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12">
        <f t="shared" si="3"/>
        <v>119</v>
      </c>
      <c r="H17" s="12">
        <f t="shared" si="4"/>
        <v>0.89915966386554624</v>
      </c>
      <c r="I17" s="10"/>
      <c r="K17" s="1" t="s">
        <v>13</v>
      </c>
    </row>
    <row r="18" spans="2:11">
      <c r="B18" s="11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12">
        <f t="shared" si="3"/>
        <v>128</v>
      </c>
      <c r="H18" s="12">
        <f t="shared" si="4"/>
        <v>0.9765625</v>
      </c>
      <c r="I18" s="10"/>
    </row>
    <row r="19" spans="2:11">
      <c r="B19" s="11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12">
        <f t="shared" si="3"/>
        <v>135.75</v>
      </c>
      <c r="H19" s="12">
        <f t="shared" si="4"/>
        <v>1.0165745856353592</v>
      </c>
      <c r="I19" s="10"/>
      <c r="K19" s="1" t="s">
        <v>14</v>
      </c>
    </row>
    <row r="20" spans="2:11">
      <c r="B20" s="11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12">
        <f t="shared" si="3"/>
        <v>143</v>
      </c>
      <c r="H20" s="12">
        <f t="shared" si="4"/>
        <v>1.1118881118881119</v>
      </c>
      <c r="I20" s="10"/>
    </row>
    <row r="21" spans="2:11">
      <c r="B21" s="11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12">
        <f t="shared" si="3"/>
        <v>151.375</v>
      </c>
      <c r="H21" s="12">
        <f t="shared" si="4"/>
        <v>0.89182493806771268</v>
      </c>
      <c r="I21" s="10"/>
    </row>
    <row r="22" spans="2:11">
      <c r="B22" s="11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12">
        <f t="shared" si="3"/>
        <v>160.125</v>
      </c>
      <c r="H22" s="12">
        <f t="shared" si="4"/>
        <v>0.96799375487900075</v>
      </c>
      <c r="I22" s="10"/>
    </row>
    <row r="23" spans="2:11">
      <c r="B23" s="11">
        <v>19</v>
      </c>
      <c r="C23" s="1">
        <v>5</v>
      </c>
      <c r="D23" s="1">
        <v>3</v>
      </c>
      <c r="E23" s="1">
        <v>175</v>
      </c>
      <c r="G23" s="10"/>
      <c r="H23" s="12"/>
      <c r="I23" s="10"/>
    </row>
    <row r="24" spans="2:11">
      <c r="B24" s="11">
        <v>20</v>
      </c>
      <c r="C24" s="1">
        <v>5</v>
      </c>
      <c r="D24" s="1">
        <v>4</v>
      </c>
      <c r="E24" s="9">
        <v>192</v>
      </c>
      <c r="G24" s="10" t="s">
        <v>23</v>
      </c>
      <c r="H24" s="10"/>
      <c r="I24" s="10" t="s">
        <v>15</v>
      </c>
    </row>
    <row r="25" spans="2:11">
      <c r="B25" s="11">
        <v>21</v>
      </c>
      <c r="C25" s="1">
        <v>6</v>
      </c>
      <c r="D25" s="1">
        <v>1</v>
      </c>
      <c r="I25" s="1">
        <v>0</v>
      </c>
    </row>
    <row r="26" spans="2:11">
      <c r="B26" s="11">
        <v>22</v>
      </c>
      <c r="C26" s="1">
        <v>6</v>
      </c>
      <c r="D26" s="1">
        <v>2</v>
      </c>
      <c r="I26" s="1">
        <v>0</v>
      </c>
    </row>
    <row r="27" spans="2:11">
      <c r="B27" s="11">
        <v>23</v>
      </c>
      <c r="C27" s="1">
        <v>6</v>
      </c>
      <c r="D27" s="1">
        <v>3</v>
      </c>
      <c r="I27" s="1">
        <v>0</v>
      </c>
    </row>
    <row r="28" spans="2:11">
      <c r="B28" s="11">
        <v>24</v>
      </c>
      <c r="C28" s="1">
        <v>6</v>
      </c>
      <c r="D28" s="1">
        <v>4</v>
      </c>
      <c r="I28" s="1">
        <v>0</v>
      </c>
    </row>
  </sheetData>
  <printOptions headings="1" gridLines="1"/>
  <pageMargins left="0.7" right="0.7" top="0.75" bottom="0.75" header="0.3" footer="0.3"/>
  <pageSetup scale="6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model</vt:lpstr>
      <vt:lpstr>recent trend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Matthew Fishbach</cp:lastModifiedBy>
  <dcterms:created xsi:type="dcterms:W3CDTF">2008-08-29T14:36:53Z</dcterms:created>
  <dcterms:modified xsi:type="dcterms:W3CDTF">2014-08-23T00:09:14Z</dcterms:modified>
</cp:coreProperties>
</file>