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720" windowHeight="17560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4" l="1"/>
  <c r="F21" i="4"/>
  <c r="G22" i="4"/>
  <c r="H22" i="4"/>
  <c r="F20" i="4"/>
  <c r="F19" i="4"/>
  <c r="G20" i="4"/>
  <c r="H20" i="4"/>
  <c r="F18" i="4"/>
  <c r="F17" i="4"/>
  <c r="G18" i="4"/>
  <c r="H18" i="4"/>
  <c r="F16" i="4"/>
  <c r="F15" i="4"/>
  <c r="G16" i="4"/>
  <c r="H16" i="4"/>
  <c r="F14" i="4"/>
  <c r="F13" i="4"/>
  <c r="G14" i="4"/>
  <c r="H14" i="4"/>
  <c r="F12" i="4"/>
  <c r="F11" i="4"/>
  <c r="G12" i="4"/>
  <c r="H12" i="4"/>
  <c r="F10" i="4"/>
  <c r="F9" i="4"/>
  <c r="G10" i="4"/>
  <c r="H10" i="4"/>
  <c r="F8" i="4"/>
  <c r="F7" i="4"/>
  <c r="G8" i="4"/>
  <c r="H8" i="4"/>
  <c r="F6" i="4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2" i="1"/>
  <c r="H22" i="1"/>
  <c r="K6" i="4"/>
  <c r="K4" i="4"/>
  <c r="G10" i="1"/>
  <c r="H10" i="1"/>
  <c r="G9" i="4"/>
  <c r="H9" i="4"/>
  <c r="G13" i="4"/>
  <c r="H13" i="4"/>
  <c r="G17" i="4"/>
  <c r="H17" i="4"/>
  <c r="G21" i="4"/>
  <c r="H21" i="4"/>
  <c r="G16" i="1"/>
  <c r="H16" i="1"/>
  <c r="G15" i="1"/>
  <c r="H15" i="1"/>
  <c r="G19" i="1"/>
  <c r="H19" i="1"/>
  <c r="G7" i="1"/>
  <c r="G21" i="1"/>
  <c r="H21" i="1"/>
  <c r="G17" i="1"/>
  <c r="H17" i="1"/>
  <c r="G9" i="1"/>
  <c r="H9" i="1"/>
  <c r="G13" i="1"/>
  <c r="H13" i="1"/>
  <c r="K3" i="1"/>
  <c r="G7" i="4"/>
  <c r="H7" i="4"/>
  <c r="G11" i="4"/>
  <c r="H11" i="4"/>
  <c r="G15" i="4"/>
  <c r="H15" i="4"/>
  <c r="G19" i="4"/>
  <c r="G20" i="1"/>
  <c r="H20" i="1"/>
  <c r="G12" i="1"/>
  <c r="H12" i="1"/>
  <c r="G8" i="1"/>
  <c r="H8" i="1"/>
  <c r="K6" i="1"/>
  <c r="H7" i="1"/>
  <c r="G18" i="1"/>
  <c r="H18" i="1"/>
  <c r="G14" i="1"/>
  <c r="H14" i="1"/>
  <c r="G11" i="1"/>
  <c r="H11" i="1"/>
  <c r="K4" i="1"/>
  <c r="K3" i="4"/>
  <c r="F1" i="4"/>
  <c r="H19" i="4"/>
  <c r="K5" i="4"/>
  <c r="K18" i="4"/>
  <c r="F2" i="4"/>
  <c r="F1" i="1"/>
  <c r="K5" i="1"/>
  <c r="F2" i="1"/>
  <c r="L5" i="1"/>
  <c r="L5" i="4"/>
  <c r="L3" i="4"/>
  <c r="L6" i="4"/>
  <c r="K20" i="4"/>
  <c r="G25" i="4"/>
  <c r="I25" i="4"/>
  <c r="L4" i="4"/>
  <c r="L6" i="1"/>
  <c r="L3" i="1"/>
  <c r="G27" i="4"/>
  <c r="I27" i="4"/>
  <c r="G26" i="1"/>
  <c r="G28" i="1"/>
  <c r="I28" i="1"/>
  <c r="G25" i="1"/>
  <c r="I25" i="1"/>
  <c r="G27" i="1"/>
  <c r="I27" i="1"/>
  <c r="L4" i="1"/>
  <c r="G26" i="4"/>
  <c r="G28" i="4"/>
  <c r="I26" i="4"/>
  <c r="I28" i="4"/>
  <c r="I26" i="1"/>
</calcChain>
</file>

<file path=xl/sharedStrings.xml><?xml version="1.0" encoding="utf-8"?>
<sst xmlns="http://schemas.openxmlformats.org/spreadsheetml/2006/main" count="32" uniqueCount="19">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</sst>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28"/>
  <sheetViews>
    <sheetView tabSelected="1" workbookViewId="0">
      <selection activeCell="I21" sqref="I21"/>
    </sheetView>
  </sheetViews>
  <sheetFormatPr baseColWidth="10" defaultColWidth="8.83203125" defaultRowHeight="20" x14ac:dyDescent="0"/>
  <cols>
    <col min="1" max="1" width="8.83203125" style="1"/>
    <col min="2" max="2" width="12.83203125" style="1" customWidth="1"/>
    <col min="3" max="3" width="6.6640625" style="1" customWidth="1"/>
    <col min="4" max="4" width="9.83203125" style="1" customWidth="1"/>
    <col min="5" max="5" width="12.5" style="1" customWidth="1"/>
    <col min="6" max="6" width="18.6640625" style="1" customWidth="1"/>
    <col min="7" max="7" width="19.5" style="1" customWidth="1"/>
    <col min="8" max="8" width="15.6640625" style="1" customWidth="1"/>
    <col min="9" max="9" width="19.1640625" style="1" customWidth="1"/>
    <col min="10" max="10" width="10.83203125" style="1" customWidth="1"/>
    <col min="11" max="11" width="11.6640625" style="1" customWidth="1"/>
    <col min="12" max="12" width="11.83203125" style="1" customWidth="1"/>
    <col min="13" max="16384" width="8.83203125" style="1"/>
  </cols>
  <sheetData>
    <row r="1" spans="2:12">
      <c r="E1" s="1" t="s">
        <v>10</v>
      </c>
      <c r="F1" s="1">
        <f>SLOPE(G7:G22,B7:B22)</f>
        <v>485.81966911764704</v>
      </c>
    </row>
    <row r="2" spans="2:12" ht="40">
      <c r="E2" s="1" t="s">
        <v>11</v>
      </c>
      <c r="F2" s="1">
        <f>INTERCEPT(G7:G22,B7:B22)</f>
        <v>1623.4950367647061</v>
      </c>
      <c r="J2" s="2" t="s">
        <v>6</v>
      </c>
      <c r="K2" s="2" t="s">
        <v>7</v>
      </c>
      <c r="L2" s="1" t="s">
        <v>12</v>
      </c>
    </row>
    <row r="3" spans="2:12">
      <c r="J3" s="1">
        <v>1</v>
      </c>
      <c r="K3" s="1">
        <f>AVERAGEIF($D$7:$D$22,J3,$H$7:$H$22)</f>
        <v>0.93854520547781783</v>
      </c>
      <c r="L3" s="1">
        <f>K3/AVERAGE($K$3:$K$6)</f>
        <v>0.94118415134978284</v>
      </c>
    </row>
    <row r="4" spans="2:12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0.83638844255870137</v>
      </c>
      <c r="L4" s="1">
        <f t="shared" ref="L4:L6" si="1">K4/AVERAGE($K$3:$K$6)</f>
        <v>0.83874015008964109</v>
      </c>
    </row>
    <row r="5" spans="2:12">
      <c r="B5" s="1">
        <v>1</v>
      </c>
      <c r="C5" s="1">
        <v>1</v>
      </c>
      <c r="D5" s="1">
        <v>1</v>
      </c>
      <c r="E5" s="9">
        <v>3015</v>
      </c>
      <c r="J5" s="1">
        <v>3</v>
      </c>
      <c r="K5" s="1">
        <f t="shared" si="0"/>
        <v>0.85250305518777458</v>
      </c>
      <c r="L5" s="1">
        <f t="shared" si="1"/>
        <v>0.85490007283295022</v>
      </c>
    </row>
    <row r="6" spans="2:12">
      <c r="B6" s="3">
        <v>2</v>
      </c>
      <c r="C6" s="1">
        <v>1</v>
      </c>
      <c r="D6" s="1">
        <v>2</v>
      </c>
      <c r="E6" s="9">
        <v>2886</v>
      </c>
      <c r="F6" s="1">
        <f>AVERAGE(E5:E8)</f>
        <v>3759</v>
      </c>
      <c r="J6" s="1">
        <v>4</v>
      </c>
      <c r="K6" s="1">
        <f t="shared" si="0"/>
        <v>1.3613478683468259</v>
      </c>
      <c r="L6" s="1">
        <f t="shared" si="1"/>
        <v>1.365175625727626</v>
      </c>
    </row>
    <row r="7" spans="2:12">
      <c r="B7" s="4">
        <v>3</v>
      </c>
      <c r="C7" s="1">
        <v>1</v>
      </c>
      <c r="D7" s="1">
        <v>3</v>
      </c>
      <c r="E7" s="9">
        <v>3262</v>
      </c>
      <c r="F7" s="1">
        <f t="shared" ref="F7:F22" si="2">AVERAGE(E6:E9)</f>
        <v>4039</v>
      </c>
      <c r="G7" s="5">
        <f t="shared" ref="G7:G22" si="3">AVERAGE(F6:F7)</f>
        <v>3899</v>
      </c>
      <c r="H7" s="6">
        <f>E7/G7</f>
        <v>0.83662477558348292</v>
      </c>
    </row>
    <row r="8" spans="2:12">
      <c r="B8" s="7">
        <v>4</v>
      </c>
      <c r="C8" s="1">
        <v>1</v>
      </c>
      <c r="D8" s="1">
        <v>4</v>
      </c>
      <c r="E8" s="9">
        <v>5873</v>
      </c>
      <c r="F8" s="1">
        <f t="shared" si="2"/>
        <v>4333.25</v>
      </c>
      <c r="G8" s="5">
        <f t="shared" si="3"/>
        <v>4186.125</v>
      </c>
      <c r="H8" s="6">
        <f t="shared" ref="H8:H22" si="4">E8/G8</f>
        <v>1.402968138791842</v>
      </c>
    </row>
    <row r="9" spans="2:12">
      <c r="B9" s="7">
        <v>5</v>
      </c>
      <c r="C9" s="1">
        <v>2</v>
      </c>
      <c r="D9" s="1">
        <v>1</v>
      </c>
      <c r="E9" s="9">
        <v>4135</v>
      </c>
      <c r="F9" s="1">
        <f t="shared" si="2"/>
        <v>4583.75</v>
      </c>
      <c r="G9" s="5">
        <f t="shared" si="3"/>
        <v>4458.5</v>
      </c>
      <c r="H9" s="6">
        <f t="shared" si="4"/>
        <v>0.92744196478636309</v>
      </c>
    </row>
    <row r="10" spans="2:12">
      <c r="B10" s="7">
        <v>6</v>
      </c>
      <c r="C10" s="1">
        <v>2</v>
      </c>
      <c r="D10" s="1">
        <v>2</v>
      </c>
      <c r="E10" s="9">
        <v>4063</v>
      </c>
      <c r="F10" s="1">
        <f t="shared" si="2"/>
        <v>4791.5</v>
      </c>
      <c r="G10" s="5">
        <f t="shared" si="3"/>
        <v>4687.625</v>
      </c>
      <c r="H10" s="6">
        <f t="shared" si="4"/>
        <v>0.86675021999413349</v>
      </c>
    </row>
    <row r="11" spans="2:12">
      <c r="B11" s="7">
        <v>7</v>
      </c>
      <c r="C11" s="1">
        <v>2</v>
      </c>
      <c r="D11" s="1">
        <v>3</v>
      </c>
      <c r="E11" s="9">
        <v>4264</v>
      </c>
      <c r="F11" s="1">
        <f t="shared" si="2"/>
        <v>4980</v>
      </c>
      <c r="G11" s="5">
        <f t="shared" si="3"/>
        <v>4885.75</v>
      </c>
      <c r="H11" s="6">
        <f t="shared" si="4"/>
        <v>0.87274215831755619</v>
      </c>
    </row>
    <row r="12" spans="2:12">
      <c r="B12" s="7">
        <v>8</v>
      </c>
      <c r="C12" s="1">
        <v>2</v>
      </c>
      <c r="D12" s="1">
        <v>4</v>
      </c>
      <c r="E12" s="9">
        <v>6704</v>
      </c>
      <c r="F12" s="1">
        <f t="shared" si="2"/>
        <v>5127</v>
      </c>
      <c r="G12" s="5">
        <f t="shared" si="3"/>
        <v>5053.5</v>
      </c>
      <c r="H12" s="6">
        <f t="shared" si="4"/>
        <v>1.3266053230434351</v>
      </c>
    </row>
    <row r="13" spans="2:12">
      <c r="B13" s="7">
        <v>9</v>
      </c>
      <c r="C13" s="1">
        <v>3</v>
      </c>
      <c r="D13" s="1">
        <v>1</v>
      </c>
      <c r="E13" s="9">
        <v>4889</v>
      </c>
      <c r="F13" s="1">
        <f t="shared" si="2"/>
        <v>5423.25</v>
      </c>
      <c r="G13" s="5">
        <f t="shared" si="3"/>
        <v>5275.125</v>
      </c>
      <c r="H13" s="6">
        <f t="shared" si="4"/>
        <v>0.92680268240089092</v>
      </c>
    </row>
    <row r="14" spans="2:12">
      <c r="B14" s="7">
        <v>10</v>
      </c>
      <c r="C14" s="1">
        <v>3</v>
      </c>
      <c r="D14" s="1">
        <v>2</v>
      </c>
      <c r="E14" s="9">
        <v>4651</v>
      </c>
      <c r="F14" s="1">
        <f t="shared" si="2"/>
        <v>6127</v>
      </c>
      <c r="G14" s="5">
        <f t="shared" si="3"/>
        <v>5775.125</v>
      </c>
      <c r="H14" s="6">
        <f t="shared" si="4"/>
        <v>0.80535053353823516</v>
      </c>
    </row>
    <row r="15" spans="2:12">
      <c r="B15" s="7">
        <v>11</v>
      </c>
      <c r="C15" s="1">
        <v>3</v>
      </c>
      <c r="D15" s="1">
        <v>3</v>
      </c>
      <c r="E15" s="9">
        <v>5449</v>
      </c>
      <c r="F15" s="1">
        <f t="shared" si="2"/>
        <v>6687.5</v>
      </c>
      <c r="G15" s="5">
        <f t="shared" si="3"/>
        <v>6407.25</v>
      </c>
      <c r="H15" s="6">
        <f t="shared" si="4"/>
        <v>0.8504428577002614</v>
      </c>
    </row>
    <row r="16" spans="2:12">
      <c r="B16" s="7">
        <v>12</v>
      </c>
      <c r="C16" s="1">
        <v>3</v>
      </c>
      <c r="D16" s="1">
        <v>4</v>
      </c>
      <c r="E16" s="9">
        <v>9519</v>
      </c>
      <c r="F16" s="1">
        <f t="shared" si="2"/>
        <v>7166.25</v>
      </c>
      <c r="G16" s="5">
        <f t="shared" si="3"/>
        <v>6926.875</v>
      </c>
      <c r="H16" s="6">
        <f t="shared" si="4"/>
        <v>1.3742127582784445</v>
      </c>
    </row>
    <row r="17" spans="2:9">
      <c r="B17" s="7">
        <v>13</v>
      </c>
      <c r="C17" s="1">
        <v>4</v>
      </c>
      <c r="D17" s="1">
        <v>1</v>
      </c>
      <c r="E17" s="9">
        <v>7131</v>
      </c>
      <c r="F17" s="1">
        <f t="shared" si="2"/>
        <v>7694</v>
      </c>
      <c r="G17" s="5">
        <f t="shared" si="3"/>
        <v>7430.125</v>
      </c>
      <c r="H17" s="6">
        <f t="shared" si="4"/>
        <v>0.95974159250349089</v>
      </c>
    </row>
    <row r="18" spans="2:9">
      <c r="B18" s="7">
        <v>14</v>
      </c>
      <c r="C18" s="1">
        <v>4</v>
      </c>
      <c r="D18" s="1">
        <v>2</v>
      </c>
      <c r="E18" s="9">
        <v>6566</v>
      </c>
      <c r="F18" s="1">
        <f t="shared" si="2"/>
        <v>8551.25</v>
      </c>
      <c r="G18" s="5">
        <f t="shared" si="3"/>
        <v>8122.625</v>
      </c>
      <c r="H18" s="6">
        <f t="shared" si="4"/>
        <v>0.80835936658407848</v>
      </c>
    </row>
    <row r="19" spans="2:9">
      <c r="B19" s="7">
        <v>15</v>
      </c>
      <c r="C19" s="1">
        <v>4</v>
      </c>
      <c r="D19" s="1">
        <v>3</v>
      </c>
      <c r="E19" s="9">
        <v>7560</v>
      </c>
      <c r="F19" s="1">
        <f t="shared" si="2"/>
        <v>9232.75</v>
      </c>
      <c r="G19" s="5">
        <f t="shared" si="3"/>
        <v>8892</v>
      </c>
      <c r="H19" s="6">
        <f t="shared" si="4"/>
        <v>0.8502024291497976</v>
      </c>
    </row>
    <row r="20" spans="2:9">
      <c r="B20" s="7">
        <v>16</v>
      </c>
      <c r="C20" s="1">
        <v>4</v>
      </c>
      <c r="D20" s="1">
        <v>4</v>
      </c>
      <c r="E20" s="9">
        <v>12948</v>
      </c>
      <c r="F20" s="1">
        <f t="shared" si="2"/>
        <v>10069.5</v>
      </c>
      <c r="G20" s="5">
        <f t="shared" si="3"/>
        <v>9651.125</v>
      </c>
      <c r="H20" s="6">
        <f t="shared" si="4"/>
        <v>1.341605253273582</v>
      </c>
    </row>
    <row r="21" spans="2:9">
      <c r="B21" s="7">
        <v>17</v>
      </c>
      <c r="C21" s="1">
        <v>5</v>
      </c>
      <c r="D21" s="1">
        <v>1</v>
      </c>
      <c r="E21" s="9">
        <v>9857</v>
      </c>
      <c r="F21" s="1">
        <f t="shared" si="2"/>
        <v>10898.5</v>
      </c>
      <c r="G21" s="5">
        <f t="shared" si="3"/>
        <v>10484</v>
      </c>
      <c r="H21" s="6">
        <f t="shared" si="4"/>
        <v>0.94019458222052654</v>
      </c>
    </row>
    <row r="22" spans="2:9">
      <c r="B22" s="7">
        <v>18</v>
      </c>
      <c r="C22" s="1">
        <v>5</v>
      </c>
      <c r="D22" s="1">
        <v>2</v>
      </c>
      <c r="E22" s="9">
        <v>9913</v>
      </c>
      <c r="F22" s="1">
        <f t="shared" si="2"/>
        <v>12019.25</v>
      </c>
      <c r="G22" s="5">
        <f t="shared" si="3"/>
        <v>11458.875</v>
      </c>
      <c r="H22" s="6">
        <f t="shared" si="4"/>
        <v>0.86509365011835804</v>
      </c>
    </row>
    <row r="23" spans="2:9">
      <c r="B23" s="1">
        <v>19</v>
      </c>
      <c r="C23" s="1">
        <v>5</v>
      </c>
      <c r="D23" s="1">
        <v>3</v>
      </c>
      <c r="E23" s="9">
        <v>10876</v>
      </c>
      <c r="G23" s="8"/>
      <c r="H23" s="6"/>
      <c r="I23" s="8"/>
    </row>
    <row r="24" spans="2:9">
      <c r="B24" s="1">
        <v>20</v>
      </c>
      <c r="C24" s="1">
        <v>5</v>
      </c>
      <c r="D24" s="1">
        <v>4</v>
      </c>
      <c r="E24" s="9">
        <v>17431</v>
      </c>
      <c r="G24" s="8" t="s">
        <v>16</v>
      </c>
      <c r="I24" s="8" t="s">
        <v>17</v>
      </c>
    </row>
    <row r="25" spans="2:9">
      <c r="B25" s="1">
        <v>21</v>
      </c>
      <c r="C25" s="1">
        <v>6</v>
      </c>
      <c r="D25" s="1">
        <v>1</v>
      </c>
      <c r="G25" s="8">
        <f t="shared" ref="G25:G28" si="5">intercept+slope*B25</f>
        <v>11825.708088235293</v>
      </c>
      <c r="I25" s="8">
        <f t="shared" ref="I25:I28" si="6">VLOOKUP(D25,season,3)*G25</f>
        <v>11130.169031135996</v>
      </c>
    </row>
    <row r="26" spans="2:9">
      <c r="B26" s="1">
        <v>22</v>
      </c>
      <c r="C26" s="1">
        <v>6</v>
      </c>
      <c r="D26" s="1">
        <v>2</v>
      </c>
      <c r="G26" s="8">
        <f t="shared" si="5"/>
        <v>12311.527757352942</v>
      </c>
      <c r="I26" s="8">
        <f t="shared" si="6"/>
        <v>10326.172639034989</v>
      </c>
    </row>
    <row r="27" spans="2:9">
      <c r="B27" s="1">
        <v>23</v>
      </c>
      <c r="C27" s="1">
        <v>6</v>
      </c>
      <c r="D27" s="1">
        <v>3</v>
      </c>
      <c r="G27" s="8">
        <f t="shared" si="5"/>
        <v>12797.347426470587</v>
      </c>
      <c r="I27" s="8">
        <f t="shared" si="6"/>
        <v>10940.453246958274</v>
      </c>
    </row>
    <row r="28" spans="2:9">
      <c r="B28" s="1">
        <v>24</v>
      </c>
      <c r="C28" s="1">
        <v>6</v>
      </c>
      <c r="D28" s="1">
        <v>4</v>
      </c>
      <c r="G28" s="8">
        <f t="shared" si="5"/>
        <v>13283.167095588236</v>
      </c>
      <c r="I28" s="8">
        <f t="shared" si="6"/>
        <v>18133.855951364283</v>
      </c>
    </row>
  </sheetData>
  <printOptions headings="1" gridLines="1"/>
  <pageMargins left="0.7" right="0.7" top="0.75" bottom="0.75" header="0.3" footer="0.3"/>
  <pageSetup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28"/>
  <sheetViews>
    <sheetView topLeftCell="A8" workbookViewId="0">
      <selection activeCell="I25" sqref="I25"/>
    </sheetView>
  </sheetViews>
  <sheetFormatPr baseColWidth="10" defaultColWidth="8.83203125" defaultRowHeight="20" x14ac:dyDescent="0"/>
  <cols>
    <col min="1" max="1" width="8.83203125" style="1"/>
    <col min="2" max="2" width="10.83203125" style="1" customWidth="1"/>
    <col min="3" max="3" width="5.6640625" style="1" customWidth="1"/>
    <col min="4" max="4" width="10.33203125" style="1" customWidth="1"/>
    <col min="5" max="5" width="14.5" style="1" customWidth="1"/>
    <col min="6" max="6" width="11.6640625" style="1" customWidth="1"/>
    <col min="7" max="7" width="14" style="1" customWidth="1"/>
    <col min="8" max="8" width="13.1640625" style="1" customWidth="1"/>
    <col min="9" max="9" width="17.83203125" style="1" customWidth="1"/>
    <col min="10" max="10" width="14.33203125" style="1" customWidth="1"/>
    <col min="11" max="12" width="11.83203125" style="1" customWidth="1"/>
    <col min="13" max="16384" width="8.83203125" style="1"/>
  </cols>
  <sheetData>
    <row r="1" spans="2:12">
      <c r="E1" s="1" t="s">
        <v>10</v>
      </c>
      <c r="F1" s="1">
        <f>SLOPE(G7:G22,B7:B22)</f>
        <v>485.81966911764704</v>
      </c>
    </row>
    <row r="2" spans="2:12" ht="40">
      <c r="E2" s="1" t="s">
        <v>11</v>
      </c>
      <c r="F2" s="1">
        <f>INTERCEPT(G7:G22,B7:B22)</f>
        <v>1623.4950367647061</v>
      </c>
      <c r="J2" s="2" t="s">
        <v>6</v>
      </c>
      <c r="K2" s="2" t="s">
        <v>7</v>
      </c>
      <c r="L2" s="1" t="s">
        <v>12</v>
      </c>
    </row>
    <row r="3" spans="2:12">
      <c r="J3" s="1">
        <v>1</v>
      </c>
      <c r="K3" s="1">
        <f>AVERAGEIF($D$7:$D$22,J3,$H$7:$H$22)</f>
        <v>0.93854520547781783</v>
      </c>
      <c r="L3" s="1">
        <f>K3/AVERAGE($K$3:$K$6)</f>
        <v>0.94118415134978284</v>
      </c>
    </row>
    <row r="4" spans="2:12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0.83638844255870137</v>
      </c>
      <c r="L4" s="1">
        <f t="shared" ref="L4:L6" si="1">K4/AVERAGE($K$3:$K$6)</f>
        <v>0.83874015008964109</v>
      </c>
    </row>
    <row r="5" spans="2:12">
      <c r="B5" s="1">
        <v>1</v>
      </c>
      <c r="C5" s="1">
        <v>1</v>
      </c>
      <c r="D5" s="1">
        <v>1</v>
      </c>
      <c r="E5" s="9">
        <v>3015</v>
      </c>
      <c r="J5" s="1">
        <v>3</v>
      </c>
      <c r="K5" s="1">
        <f t="shared" si="0"/>
        <v>0.85250305518777458</v>
      </c>
      <c r="L5" s="1">
        <f t="shared" si="1"/>
        <v>0.85490007283295022</v>
      </c>
    </row>
    <row r="6" spans="2:12">
      <c r="B6" s="3">
        <v>2</v>
      </c>
      <c r="C6" s="1">
        <v>1</v>
      </c>
      <c r="D6" s="1">
        <v>2</v>
      </c>
      <c r="E6" s="9">
        <v>2886</v>
      </c>
      <c r="F6" s="1">
        <f>AVERAGE(E5:E8)</f>
        <v>3759</v>
      </c>
      <c r="J6" s="1">
        <v>4</v>
      </c>
      <c r="K6" s="1">
        <f t="shared" si="0"/>
        <v>1.3613478683468259</v>
      </c>
      <c r="L6" s="1">
        <f t="shared" si="1"/>
        <v>1.365175625727626</v>
      </c>
    </row>
    <row r="7" spans="2:12">
      <c r="B7" s="4">
        <v>3</v>
      </c>
      <c r="C7" s="1">
        <v>1</v>
      </c>
      <c r="D7" s="1">
        <v>3</v>
      </c>
      <c r="E7" s="9">
        <v>3262</v>
      </c>
      <c r="F7" s="1">
        <f t="shared" ref="F7:F22" si="2">AVERAGE(E6:E9)</f>
        <v>4039</v>
      </c>
      <c r="G7" s="5">
        <f t="shared" ref="G7:G22" si="3">AVERAGE(F6:F7)</f>
        <v>3899</v>
      </c>
      <c r="H7" s="6">
        <f>E7/G7</f>
        <v>0.83662477558348292</v>
      </c>
      <c r="K7" s="1" t="s">
        <v>18</v>
      </c>
    </row>
    <row r="8" spans="2:12">
      <c r="B8" s="7">
        <v>4</v>
      </c>
      <c r="C8" s="1">
        <v>1</v>
      </c>
      <c r="D8" s="1">
        <v>4</v>
      </c>
      <c r="E8" s="9">
        <v>5873</v>
      </c>
      <c r="F8" s="1">
        <f t="shared" si="2"/>
        <v>4333.25</v>
      </c>
      <c r="G8" s="5">
        <f t="shared" si="3"/>
        <v>4186.125</v>
      </c>
      <c r="H8" s="6">
        <f t="shared" ref="H8:H22" si="4">E8/G8</f>
        <v>1.402968138791842</v>
      </c>
    </row>
    <row r="9" spans="2:12">
      <c r="B9" s="7">
        <v>5</v>
      </c>
      <c r="C9" s="1">
        <v>2</v>
      </c>
      <c r="D9" s="1">
        <v>1</v>
      </c>
      <c r="E9" s="9">
        <v>4135</v>
      </c>
      <c r="F9" s="1">
        <f t="shared" si="2"/>
        <v>4583.75</v>
      </c>
      <c r="G9" s="5">
        <f t="shared" si="3"/>
        <v>4458.5</v>
      </c>
      <c r="H9" s="6">
        <f t="shared" si="4"/>
        <v>0.92744196478636309</v>
      </c>
    </row>
    <row r="10" spans="2:12">
      <c r="B10" s="7">
        <v>6</v>
      </c>
      <c r="C10" s="1">
        <v>2</v>
      </c>
      <c r="D10" s="1">
        <v>2</v>
      </c>
      <c r="E10" s="9">
        <v>4063</v>
      </c>
      <c r="F10" s="1">
        <f t="shared" si="2"/>
        <v>4791.5</v>
      </c>
      <c r="G10" s="5">
        <f t="shared" si="3"/>
        <v>4687.625</v>
      </c>
      <c r="H10" s="6">
        <f t="shared" si="4"/>
        <v>0.86675021999413349</v>
      </c>
    </row>
    <row r="11" spans="2:12">
      <c r="B11" s="7">
        <v>7</v>
      </c>
      <c r="C11" s="1">
        <v>2</v>
      </c>
      <c r="D11" s="1">
        <v>3</v>
      </c>
      <c r="E11" s="9">
        <v>4264</v>
      </c>
      <c r="F11" s="1">
        <f t="shared" si="2"/>
        <v>4980</v>
      </c>
      <c r="G11" s="5">
        <f t="shared" si="3"/>
        <v>4885.75</v>
      </c>
      <c r="H11" s="6">
        <f t="shared" si="4"/>
        <v>0.87274215831755619</v>
      </c>
    </row>
    <row r="12" spans="2:12">
      <c r="B12" s="7">
        <v>8</v>
      </c>
      <c r="C12" s="1">
        <v>2</v>
      </c>
      <c r="D12" s="1">
        <v>4</v>
      </c>
      <c r="E12" s="9">
        <v>6704</v>
      </c>
      <c r="F12" s="1">
        <f t="shared" si="2"/>
        <v>5127</v>
      </c>
      <c r="G12" s="5">
        <f t="shared" si="3"/>
        <v>5053.5</v>
      </c>
      <c r="H12" s="6">
        <f t="shared" si="4"/>
        <v>1.3266053230434351</v>
      </c>
    </row>
    <row r="13" spans="2:12">
      <c r="B13" s="7">
        <v>9</v>
      </c>
      <c r="C13" s="1">
        <v>3</v>
      </c>
      <c r="D13" s="1">
        <v>1</v>
      </c>
      <c r="E13" s="9">
        <v>4889</v>
      </c>
      <c r="F13" s="1">
        <f t="shared" si="2"/>
        <v>5423.25</v>
      </c>
      <c r="G13" s="5">
        <f t="shared" si="3"/>
        <v>5275.125</v>
      </c>
      <c r="H13" s="6">
        <f t="shared" si="4"/>
        <v>0.92680268240089092</v>
      </c>
    </row>
    <row r="14" spans="2:12">
      <c r="B14" s="7">
        <v>10</v>
      </c>
      <c r="C14" s="1">
        <v>3</v>
      </c>
      <c r="D14" s="1">
        <v>2</v>
      </c>
      <c r="E14" s="9">
        <v>4651</v>
      </c>
      <c r="F14" s="1">
        <f t="shared" si="2"/>
        <v>6127</v>
      </c>
      <c r="G14" s="5">
        <f t="shared" si="3"/>
        <v>5775.125</v>
      </c>
      <c r="H14" s="6">
        <f t="shared" si="4"/>
        <v>0.80535053353823516</v>
      </c>
    </row>
    <row r="15" spans="2:12">
      <c r="B15" s="7">
        <v>11</v>
      </c>
      <c r="C15" s="1">
        <v>3</v>
      </c>
      <c r="D15" s="1">
        <v>3</v>
      </c>
      <c r="E15" s="9">
        <v>5449</v>
      </c>
      <c r="F15" s="1">
        <f t="shared" si="2"/>
        <v>6687.5</v>
      </c>
      <c r="G15" s="5">
        <f t="shared" si="3"/>
        <v>6407.25</v>
      </c>
      <c r="H15" s="6">
        <f t="shared" si="4"/>
        <v>0.8504428577002614</v>
      </c>
    </row>
    <row r="16" spans="2:12">
      <c r="B16" s="7">
        <v>12</v>
      </c>
      <c r="C16" s="1">
        <v>3</v>
      </c>
      <c r="D16" s="1">
        <v>4</v>
      </c>
      <c r="E16" s="9">
        <v>9519</v>
      </c>
      <c r="F16" s="1">
        <f t="shared" si="2"/>
        <v>7166.25</v>
      </c>
      <c r="G16" s="5">
        <f t="shared" si="3"/>
        <v>6926.875</v>
      </c>
      <c r="H16" s="6">
        <f t="shared" si="4"/>
        <v>1.3742127582784445</v>
      </c>
    </row>
    <row r="17" spans="2:11">
      <c r="B17" s="7">
        <v>13</v>
      </c>
      <c r="C17" s="1">
        <v>4</v>
      </c>
      <c r="D17" s="1">
        <v>1</v>
      </c>
      <c r="E17" s="9">
        <v>7131</v>
      </c>
      <c r="F17" s="1">
        <f t="shared" si="2"/>
        <v>7694</v>
      </c>
      <c r="G17" s="5">
        <f t="shared" si="3"/>
        <v>7430.125</v>
      </c>
      <c r="H17" s="6">
        <f t="shared" si="4"/>
        <v>0.95974159250349089</v>
      </c>
      <c r="K17" s="1" t="s">
        <v>13</v>
      </c>
    </row>
    <row r="18" spans="2:11">
      <c r="B18" s="7">
        <v>14</v>
      </c>
      <c r="C18" s="1">
        <v>4</v>
      </c>
      <c r="D18" s="1">
        <v>2</v>
      </c>
      <c r="E18" s="9">
        <v>6566</v>
      </c>
      <c r="F18" s="1">
        <f t="shared" si="2"/>
        <v>8551.25</v>
      </c>
      <c r="G18" s="5">
        <f t="shared" si="3"/>
        <v>8122.625</v>
      </c>
      <c r="H18" s="6">
        <f t="shared" si="4"/>
        <v>0.80835936658407848</v>
      </c>
      <c r="K18" s="1">
        <f>SLOPE(G19:G22,B19:B22)</f>
        <v>853.35</v>
      </c>
    </row>
    <row r="19" spans="2:11">
      <c r="B19" s="7">
        <v>15</v>
      </c>
      <c r="C19" s="1">
        <v>4</v>
      </c>
      <c r="D19" s="1">
        <v>3</v>
      </c>
      <c r="E19" s="9">
        <v>7560</v>
      </c>
      <c r="F19" s="1">
        <f t="shared" si="2"/>
        <v>9232.75</v>
      </c>
      <c r="G19" s="5">
        <f t="shared" si="3"/>
        <v>8892</v>
      </c>
      <c r="H19" s="6">
        <f t="shared" si="4"/>
        <v>0.8502024291497976</v>
      </c>
      <c r="K19" s="1" t="s">
        <v>14</v>
      </c>
    </row>
    <row r="20" spans="2:11">
      <c r="B20" s="7">
        <v>16</v>
      </c>
      <c r="C20" s="1">
        <v>4</v>
      </c>
      <c r="D20" s="1">
        <v>4</v>
      </c>
      <c r="E20" s="9">
        <v>12948</v>
      </c>
      <c r="F20" s="1">
        <f t="shared" si="2"/>
        <v>10069.5</v>
      </c>
      <c r="G20" s="5">
        <f t="shared" si="3"/>
        <v>9651.125</v>
      </c>
      <c r="H20" s="6">
        <f t="shared" si="4"/>
        <v>1.341605253273582</v>
      </c>
      <c r="K20" s="1">
        <f>E24/L6</f>
        <v>12768.320552683057</v>
      </c>
    </row>
    <row r="21" spans="2:11">
      <c r="B21" s="7">
        <v>17</v>
      </c>
      <c r="C21" s="1">
        <v>5</v>
      </c>
      <c r="D21" s="1">
        <v>1</v>
      </c>
      <c r="E21" s="9">
        <v>9857</v>
      </c>
      <c r="F21" s="1">
        <f t="shared" si="2"/>
        <v>10898.5</v>
      </c>
      <c r="G21" s="5">
        <f t="shared" si="3"/>
        <v>10484</v>
      </c>
      <c r="H21" s="6">
        <f t="shared" si="4"/>
        <v>0.94019458222052654</v>
      </c>
    </row>
    <row r="22" spans="2:11">
      <c r="B22" s="7">
        <v>18</v>
      </c>
      <c r="C22" s="1">
        <v>5</v>
      </c>
      <c r="D22" s="1">
        <v>2</v>
      </c>
      <c r="E22" s="9">
        <v>9913</v>
      </c>
      <c r="F22" s="1">
        <f t="shared" si="2"/>
        <v>12019.25</v>
      </c>
      <c r="G22" s="5">
        <f t="shared" si="3"/>
        <v>11458.875</v>
      </c>
      <c r="H22" s="6">
        <f t="shared" si="4"/>
        <v>0.86509365011835804</v>
      </c>
    </row>
    <row r="23" spans="2:11">
      <c r="B23" s="7">
        <v>19</v>
      </c>
      <c r="C23" s="1">
        <v>5</v>
      </c>
      <c r="D23" s="1">
        <v>3</v>
      </c>
      <c r="E23" s="9">
        <v>10876</v>
      </c>
      <c r="G23" s="8"/>
      <c r="H23" s="6"/>
      <c r="I23" s="8"/>
    </row>
    <row r="24" spans="2:11">
      <c r="B24" s="7">
        <v>20</v>
      </c>
      <c r="C24" s="1">
        <v>5</v>
      </c>
      <c r="D24" s="1">
        <v>4</v>
      </c>
      <c r="E24" s="9">
        <v>17431</v>
      </c>
      <c r="G24" s="8"/>
      <c r="I24" s="8" t="s">
        <v>15</v>
      </c>
    </row>
    <row r="25" spans="2:11">
      <c r="B25" s="7">
        <v>21</v>
      </c>
      <c r="C25" s="1">
        <v>6</v>
      </c>
      <c r="D25" s="1">
        <v>1</v>
      </c>
      <c r="G25" s="8">
        <f>$K$20+$K$18*(B25-$B$24)</f>
        <v>13621.670552683057</v>
      </c>
      <c r="I25" s="8">
        <f t="shared" ref="I25:I28" si="5">VLOOKUP(D25,season,3)*G25</f>
        <v>12820.50043909333</v>
      </c>
    </row>
    <row r="26" spans="2:11">
      <c r="B26" s="7">
        <v>22</v>
      </c>
      <c r="C26" s="1">
        <v>6</v>
      </c>
      <c r="D26" s="1">
        <v>2</v>
      </c>
      <c r="G26" s="8">
        <f t="shared" ref="G26:G28" si="6">$K$20+$K$18*(B26-$B$24)</f>
        <v>14475.020552683058</v>
      </c>
      <c r="I26" s="8">
        <f t="shared" si="5"/>
        <v>12140.780910908028</v>
      </c>
    </row>
    <row r="27" spans="2:11">
      <c r="B27" s="7">
        <v>23</v>
      </c>
      <c r="C27" s="1">
        <v>6</v>
      </c>
      <c r="D27" s="1">
        <v>3</v>
      </c>
      <c r="G27" s="8">
        <f t="shared" si="6"/>
        <v>15328.370552683056</v>
      </c>
      <c r="I27" s="8">
        <f t="shared" si="5"/>
        <v>13104.225101899194</v>
      </c>
    </row>
    <row r="28" spans="2:11">
      <c r="B28" s="7">
        <v>24</v>
      </c>
      <c r="C28" s="1">
        <v>6</v>
      </c>
      <c r="D28" s="1">
        <v>4</v>
      </c>
      <c r="G28" s="8">
        <f t="shared" si="6"/>
        <v>16181.720552683057</v>
      </c>
      <c r="I28" s="8">
        <f t="shared" si="5"/>
        <v>22090.890480858678</v>
      </c>
    </row>
  </sheetData>
  <printOptions headings="1" gridLines="1"/>
  <pageMargins left="0.7" right="0.7" top="0.75" bottom="0.75" header="0.3" footer="0.3"/>
  <pageSetup scale="6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model</vt:lpstr>
      <vt:lpstr>recent trend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Matthew Fishbach</cp:lastModifiedBy>
  <dcterms:created xsi:type="dcterms:W3CDTF">2008-08-29T14:36:53Z</dcterms:created>
  <dcterms:modified xsi:type="dcterms:W3CDTF">2014-08-23T00:11:22Z</dcterms:modified>
</cp:coreProperties>
</file>