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elerik\TeamWork\BusinessSkills\trunk\"/>
    </mc:Choice>
  </mc:AlternateContent>
  <bookViews>
    <workbookView xWindow="0" yWindow="0" windowWidth="15330" windowHeight="7170"/>
  </bookViews>
  <sheets>
    <sheet name="BEP" sheetId="9" r:id="rId1"/>
    <sheet name="Startup Costs" sheetId="12" r:id="rId2"/>
    <sheet name="ROI" sheetId="13" r:id="rId3"/>
    <sheet name="Costs" sheetId="10" r:id="rId4"/>
    <sheet name="Bank credit" sheetId="11" r:id="rId5"/>
    <sheet name="Calculations" sheetId="5" state="hidden" r:id="rId6"/>
  </sheets>
  <definedNames>
    <definedName name="AfterRetirement">#REF!&gt;=DesiredRetirementAge</definedName>
    <definedName name="Age">IF(PlanYear&lt;=PlanYears,PlanYear-1+YourCurrentAge,NA())</definedName>
    <definedName name="AnnualPenionsBenefitsAtRetirement">#REF!</definedName>
    <definedName name="AnnualPensionBenefitAfterRetirementIncreasesPercentage">#REF!</definedName>
    <definedName name="AnnualPensionBenefitAmountUncertaintyPercentage">#REF!</definedName>
    <definedName name="AnnualPensionCenefitIncreasesUncertaintyPercentage">#REF!</definedName>
    <definedName name="AnnualSavingsAmountUncertaintyPercentage">#REF!</definedName>
    <definedName name="AnnualSavingsIncreasesUncertaintyPercentage">#REF!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#REF!&lt;DesiredRetirementAge</definedName>
    <definedName name="CurrentAnnualIncome">#REF!</definedName>
    <definedName name="CurrentAnnualIncomeIncreasesPercentage">#REF!</definedName>
    <definedName name="CurrentAnnualSavingsAmount">#REF!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#REF!</definedName>
    <definedName name="CurrentRetirementSavingsBalance">#REF!</definedName>
    <definedName name="DesiredRetirementAge">#REF!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OFFSET(#REF!,,,PlanYears+35)</definedName>
    <definedName name="EndBalance">IF(PlanYear&lt;=PlanYears,Calculations!XEZ1+Calculations!XFA1+Calculations!XFB1-Calculations!XFC1+Calculations!XFD1,NA())</definedName>
    <definedName name="IncomeReplacementAtRetirementPercentage">#REF!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#REF!</definedName>
    <definedName name="InvestmentReturnPreRetirementPercentage">#REF!</definedName>
    <definedName name="InvestmentReturnUncertaintyPercentage">#REF!</definedName>
    <definedName name="LastRow">COUNTIF(#REF!,"&gt;1")+35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BEP!$A$6:$G$17</definedName>
    <definedName name="Print_Area_Reset">OFFSET(#REF!,0,0,LastRow)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#REF!</definedName>
    <definedName name="YourCurrentAge">#REF!</definedName>
  </definedNames>
  <calcPr calcId="152511" iterateDelta="1E-4"/>
</workbook>
</file>

<file path=xl/calcChain.xml><?xml version="1.0" encoding="utf-8"?>
<calcChain xmlns="http://schemas.openxmlformats.org/spreadsheetml/2006/main">
  <c r="C3" i="10" l="1"/>
  <c r="C2" i="10"/>
  <c r="F4" i="9" l="1"/>
  <c r="E6" i="10"/>
  <c r="E7" i="10"/>
  <c r="E8" i="10"/>
  <c r="B9" i="12"/>
  <c r="B7" i="9"/>
  <c r="A8" i="9"/>
  <c r="B8" i="9" s="1"/>
  <c r="A9" i="9"/>
  <c r="C36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/>
  <c r="X36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N36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K135" i="5"/>
  <c r="J135" i="5"/>
  <c r="I135" i="5"/>
  <c r="H135" i="5"/>
  <c r="G135" i="5"/>
  <c r="B135" i="5"/>
  <c r="K134" i="5"/>
  <c r="J134" i="5"/>
  <c r="I134" i="5"/>
  <c r="H134" i="5"/>
  <c r="G134" i="5"/>
  <c r="B134" i="5"/>
  <c r="K133" i="5"/>
  <c r="J133" i="5"/>
  <c r="I133" i="5"/>
  <c r="H133" i="5"/>
  <c r="G133" i="5"/>
  <c r="B133" i="5"/>
  <c r="K132" i="5"/>
  <c r="J132" i="5"/>
  <c r="I132" i="5"/>
  <c r="H132" i="5"/>
  <c r="G132" i="5"/>
  <c r="B132" i="5"/>
  <c r="K131" i="5"/>
  <c r="J131" i="5"/>
  <c r="I131" i="5"/>
  <c r="H131" i="5"/>
  <c r="G131" i="5"/>
  <c r="B131" i="5"/>
  <c r="K130" i="5"/>
  <c r="J130" i="5"/>
  <c r="I130" i="5"/>
  <c r="H130" i="5"/>
  <c r="G130" i="5"/>
  <c r="B130" i="5"/>
  <c r="K129" i="5"/>
  <c r="J129" i="5"/>
  <c r="I129" i="5"/>
  <c r="H129" i="5"/>
  <c r="G129" i="5"/>
  <c r="B129" i="5"/>
  <c r="K128" i="5"/>
  <c r="J128" i="5"/>
  <c r="I128" i="5"/>
  <c r="H128" i="5"/>
  <c r="G128" i="5"/>
  <c r="B128" i="5"/>
  <c r="K127" i="5"/>
  <c r="J127" i="5"/>
  <c r="I127" i="5"/>
  <c r="H127" i="5"/>
  <c r="G127" i="5"/>
  <c r="B127" i="5"/>
  <c r="K126" i="5"/>
  <c r="J126" i="5"/>
  <c r="I126" i="5"/>
  <c r="H126" i="5"/>
  <c r="G126" i="5"/>
  <c r="B126" i="5"/>
  <c r="K125" i="5"/>
  <c r="J125" i="5"/>
  <c r="I125" i="5"/>
  <c r="H125" i="5"/>
  <c r="G125" i="5"/>
  <c r="B125" i="5"/>
  <c r="K124" i="5"/>
  <c r="J124" i="5"/>
  <c r="I124" i="5"/>
  <c r="H124" i="5"/>
  <c r="G124" i="5"/>
  <c r="B124" i="5"/>
  <c r="K123" i="5"/>
  <c r="J123" i="5"/>
  <c r="I123" i="5"/>
  <c r="H123" i="5"/>
  <c r="G123" i="5"/>
  <c r="B123" i="5"/>
  <c r="K122" i="5"/>
  <c r="J122" i="5"/>
  <c r="I122" i="5"/>
  <c r="H122" i="5"/>
  <c r="G122" i="5"/>
  <c r="B122" i="5"/>
  <c r="K121" i="5"/>
  <c r="J121" i="5"/>
  <c r="I121" i="5"/>
  <c r="H121" i="5"/>
  <c r="G121" i="5"/>
  <c r="B121" i="5"/>
  <c r="B120" i="5"/>
  <c r="J120" i="5"/>
  <c r="B119" i="5"/>
  <c r="B118" i="5"/>
  <c r="J118" i="5"/>
  <c r="B117" i="5"/>
  <c r="J116" i="5"/>
  <c r="B116" i="5"/>
  <c r="B115" i="5"/>
  <c r="B114" i="5"/>
  <c r="J114" i="5"/>
  <c r="B113" i="5"/>
  <c r="B112" i="5"/>
  <c r="J112" i="5"/>
  <c r="B111" i="5"/>
  <c r="B110" i="5"/>
  <c r="J110" i="5"/>
  <c r="B109" i="5"/>
  <c r="B108" i="5"/>
  <c r="J108" i="5"/>
  <c r="B107" i="5"/>
  <c r="B106" i="5"/>
  <c r="J106" i="5"/>
  <c r="B105" i="5"/>
  <c r="J104" i="5"/>
  <c r="B104" i="5"/>
  <c r="B103" i="5"/>
  <c r="B102" i="5"/>
  <c r="J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F36" i="5"/>
  <c r="B36" i="5"/>
  <c r="R118" i="5"/>
  <c r="Y119" i="5"/>
  <c r="Q119" i="5"/>
  <c r="Z119" i="5"/>
  <c r="I117" i="5"/>
  <c r="I116" i="5"/>
  <c r="J117" i="5"/>
  <c r="I120" i="5"/>
  <c r="Y117" i="5"/>
  <c r="R117" i="5"/>
  <c r="Z118" i="5"/>
  <c r="Q117" i="5"/>
  <c r="I119" i="5"/>
  <c r="Q116" i="5"/>
  <c r="Q118" i="5"/>
  <c r="Q120" i="5"/>
  <c r="R120" i="5"/>
  <c r="R116" i="5"/>
  <c r="Z117" i="5"/>
  <c r="I118" i="5"/>
  <c r="J119" i="5"/>
  <c r="Y116" i="5"/>
  <c r="Y118" i="5"/>
  <c r="Y120" i="5"/>
  <c r="R119" i="5"/>
  <c r="Z120" i="5"/>
  <c r="Z116" i="5"/>
  <c r="J101" i="5"/>
  <c r="R103" i="5"/>
  <c r="Y103" i="5"/>
  <c r="Z103" i="5"/>
  <c r="Q103" i="5"/>
  <c r="I103" i="5"/>
  <c r="R105" i="5"/>
  <c r="Y105" i="5"/>
  <c r="Z105" i="5"/>
  <c r="Q105" i="5"/>
  <c r="I105" i="5"/>
  <c r="R107" i="5"/>
  <c r="Y107" i="5"/>
  <c r="Z107" i="5"/>
  <c r="Q107" i="5"/>
  <c r="I107" i="5"/>
  <c r="R109" i="5"/>
  <c r="Y109" i="5"/>
  <c r="Z109" i="5"/>
  <c r="Q109" i="5"/>
  <c r="I109" i="5"/>
  <c r="R111" i="5"/>
  <c r="Y111" i="5"/>
  <c r="Z111" i="5"/>
  <c r="Q111" i="5"/>
  <c r="I111" i="5"/>
  <c r="R113" i="5"/>
  <c r="Y113" i="5"/>
  <c r="Z113" i="5"/>
  <c r="Q113" i="5"/>
  <c r="I113" i="5"/>
  <c r="R115" i="5"/>
  <c r="Y115" i="5"/>
  <c r="Z115" i="5"/>
  <c r="Q115" i="5"/>
  <c r="I115" i="5"/>
  <c r="Z102" i="5"/>
  <c r="Y102" i="5"/>
  <c r="R102" i="5"/>
  <c r="I102" i="5"/>
  <c r="J103" i="5"/>
  <c r="Z104" i="5"/>
  <c r="Y104" i="5"/>
  <c r="R104" i="5"/>
  <c r="Q104" i="5"/>
  <c r="I104" i="5"/>
  <c r="J105" i="5"/>
  <c r="Z106" i="5"/>
  <c r="Y106" i="5"/>
  <c r="R106" i="5"/>
  <c r="Q106" i="5"/>
  <c r="I106" i="5"/>
  <c r="J107" i="5"/>
  <c r="Z108" i="5"/>
  <c r="Y108" i="5"/>
  <c r="R108" i="5"/>
  <c r="Q108" i="5"/>
  <c r="I108" i="5"/>
  <c r="J109" i="5"/>
  <c r="Z110" i="5"/>
  <c r="Y110" i="5"/>
  <c r="R110" i="5"/>
  <c r="Q110" i="5"/>
  <c r="I110" i="5"/>
  <c r="J111" i="5"/>
  <c r="Z112" i="5"/>
  <c r="Y112" i="5"/>
  <c r="R112" i="5"/>
  <c r="Q112" i="5"/>
  <c r="I112" i="5"/>
  <c r="J113" i="5"/>
  <c r="Z114" i="5"/>
  <c r="Y114" i="5"/>
  <c r="R114" i="5"/>
  <c r="Q114" i="5"/>
  <c r="I114" i="5"/>
  <c r="J115" i="5"/>
  <c r="Q102" i="5"/>
  <c r="J95" i="5"/>
  <c r="J90" i="5"/>
  <c r="J96" i="5"/>
  <c r="J98" i="5"/>
  <c r="J89" i="5"/>
  <c r="I88" i="5"/>
  <c r="I90" i="5"/>
  <c r="J88" i="5"/>
  <c r="I89" i="5"/>
  <c r="Q75" i="5"/>
  <c r="Y87" i="5"/>
  <c r="Y93" i="5"/>
  <c r="Q93" i="5"/>
  <c r="Z93" i="5"/>
  <c r="R93" i="5"/>
  <c r="Q80" i="5"/>
  <c r="R80" i="5"/>
  <c r="I80" i="5"/>
  <c r="Y82" i="5"/>
  <c r="R83" i="5"/>
  <c r="Q83" i="5"/>
  <c r="Z83" i="5"/>
  <c r="Y90" i="5"/>
  <c r="R91" i="5"/>
  <c r="Y91" i="5"/>
  <c r="Q91" i="5"/>
  <c r="Z91" i="5"/>
  <c r="J91" i="5"/>
  <c r="I91" i="5"/>
  <c r="I93" i="5"/>
  <c r="Z98" i="5"/>
  <c r="Y98" i="5"/>
  <c r="Q98" i="5"/>
  <c r="R98" i="5"/>
  <c r="I98" i="5"/>
  <c r="I100" i="5"/>
  <c r="I101" i="5"/>
  <c r="Z86" i="5"/>
  <c r="Y86" i="5"/>
  <c r="Q86" i="5"/>
  <c r="R86" i="5"/>
  <c r="I86" i="5"/>
  <c r="J86" i="5"/>
  <c r="J93" i="5"/>
  <c r="Y96" i="5"/>
  <c r="R97" i="5"/>
  <c r="Y97" i="5"/>
  <c r="Q97" i="5"/>
  <c r="Z97" i="5"/>
  <c r="J97" i="5"/>
  <c r="I97" i="5"/>
  <c r="I99" i="5"/>
  <c r="Z88" i="5"/>
  <c r="Y88" i="5"/>
  <c r="Q88" i="5"/>
  <c r="R88" i="5"/>
  <c r="I83" i="5"/>
  <c r="I84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I85" i="5"/>
  <c r="Z92" i="5"/>
  <c r="Y92" i="5"/>
  <c r="Q92" i="5"/>
  <c r="R92" i="5"/>
  <c r="I92" i="5"/>
  <c r="I94" i="5"/>
  <c r="I95" i="5"/>
  <c r="I96" i="5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J78" i="5"/>
  <c r="AD132" i="5"/>
  <c r="AD126" i="5"/>
  <c r="AD120" i="5"/>
  <c r="AD114" i="5"/>
  <c r="AD108" i="5"/>
  <c r="AD102" i="5"/>
  <c r="AD131" i="5"/>
  <c r="AD125" i="5"/>
  <c r="AD119" i="5"/>
  <c r="AD113" i="5"/>
  <c r="AD107" i="5"/>
  <c r="AD101" i="5"/>
  <c r="AD130" i="5"/>
  <c r="AD124" i="5"/>
  <c r="AD118" i="5"/>
  <c r="AD112" i="5"/>
  <c r="AD106" i="5"/>
  <c r="AD135" i="5"/>
  <c r="AD129" i="5"/>
  <c r="AD123" i="5"/>
  <c r="AD117" i="5"/>
  <c r="AD111" i="5"/>
  <c r="AD105" i="5"/>
  <c r="AD134" i="5"/>
  <c r="AD128" i="5"/>
  <c r="AD122" i="5"/>
  <c r="AD116" i="5"/>
  <c r="AD110" i="5"/>
  <c r="AD104" i="5"/>
  <c r="AD133" i="5"/>
  <c r="AD127" i="5"/>
  <c r="AD121" i="5"/>
  <c r="AD115" i="5"/>
  <c r="AD109" i="5"/>
  <c r="AD103" i="5"/>
  <c r="AH131" i="5"/>
  <c r="AH128" i="5"/>
  <c r="AH125" i="5"/>
  <c r="AH123" i="5"/>
  <c r="AH126" i="5"/>
  <c r="AH129" i="5"/>
  <c r="AH132" i="5"/>
  <c r="AH135" i="5"/>
  <c r="AH122" i="5"/>
  <c r="AH134" i="5"/>
  <c r="AH121" i="5"/>
  <c r="AH124" i="5"/>
  <c r="AH127" i="5"/>
  <c r="AH130" i="5"/>
  <c r="AH133" i="5"/>
  <c r="AE132" i="5"/>
  <c r="AE126" i="5"/>
  <c r="AE131" i="5"/>
  <c r="AE125" i="5"/>
  <c r="AE130" i="5"/>
  <c r="AE124" i="5"/>
  <c r="AE135" i="5"/>
  <c r="AE129" i="5"/>
  <c r="AE123" i="5"/>
  <c r="AE134" i="5"/>
  <c r="AE128" i="5"/>
  <c r="AE122" i="5"/>
  <c r="AE133" i="5"/>
  <c r="AE127" i="5"/>
  <c r="AE121" i="5"/>
  <c r="I87" i="5"/>
  <c r="Z87" i="5"/>
  <c r="Q87" i="5"/>
  <c r="W36" i="5"/>
  <c r="J87" i="5"/>
  <c r="J92" i="5"/>
  <c r="J99" i="5"/>
  <c r="J100" i="5"/>
  <c r="J94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Q42" i="5"/>
  <c r="I70" i="5"/>
  <c r="I63" i="5"/>
  <c r="Q81" i="5"/>
  <c r="J84" i="5"/>
  <c r="Q82" i="5"/>
  <c r="Y67" i="5"/>
  <c r="Q59" i="5"/>
  <c r="Y72" i="5"/>
  <c r="X37" i="5"/>
  <c r="Z94" i="5"/>
  <c r="Q78" i="5"/>
  <c r="Q37" i="5"/>
  <c r="Y36" i="5"/>
  <c r="J37" i="5"/>
  <c r="I37" i="5"/>
  <c r="R36" i="5"/>
  <c r="Z36" i="5"/>
  <c r="H37" i="5"/>
  <c r="I36" i="5"/>
  <c r="R53" i="5"/>
  <c r="Y43" i="5"/>
  <c r="R60" i="5"/>
  <c r="I44" i="5"/>
  <c r="Z75" i="5"/>
  <c r="I47" i="5"/>
  <c r="I71" i="5"/>
  <c r="I62" i="5"/>
  <c r="Q67" i="5"/>
  <c r="R67" i="5"/>
  <c r="Z42" i="5"/>
  <c r="J36" i="5"/>
  <c r="Q36" i="5"/>
  <c r="I42" i="5"/>
  <c r="R63" i="5"/>
  <c r="Y42" i="5"/>
  <c r="I39" i="5"/>
  <c r="J67" i="5"/>
  <c r="R42" i="5"/>
  <c r="Y78" i="5"/>
  <c r="I67" i="5"/>
  <c r="I77" i="5"/>
  <c r="Y39" i="5"/>
  <c r="Q39" i="5"/>
  <c r="I78" i="5"/>
  <c r="R78" i="5"/>
  <c r="J62" i="5"/>
  <c r="I43" i="5"/>
  <c r="R62" i="5"/>
  <c r="Z39" i="5"/>
  <c r="Y75" i="5"/>
  <c r="Y77" i="5"/>
  <c r="R39" i="5"/>
  <c r="Q77" i="5"/>
  <c r="R77" i="5"/>
  <c r="I75" i="5"/>
  <c r="R75" i="5"/>
  <c r="Z77" i="5"/>
  <c r="Z70" i="5"/>
  <c r="Z53" i="5"/>
  <c r="Q49" i="5"/>
  <c r="I38" i="5"/>
  <c r="Z76" i="5"/>
  <c r="Q62" i="5"/>
  <c r="Z57" i="5"/>
  <c r="J43" i="5"/>
  <c r="I82" i="5"/>
  <c r="Z82" i="5"/>
  <c r="Q70" i="5"/>
  <c r="Y70" i="5"/>
  <c r="J64" i="5"/>
  <c r="Y64" i="5"/>
  <c r="J70" i="5"/>
  <c r="Q64" i="5"/>
  <c r="Y62" i="5"/>
  <c r="Z64" i="5"/>
  <c r="R82" i="5"/>
  <c r="R81" i="5"/>
  <c r="Z40" i="5"/>
  <c r="Q43" i="5"/>
  <c r="R43" i="5"/>
  <c r="Z79" i="5"/>
  <c r="I54" i="5"/>
  <c r="I81" i="5"/>
  <c r="Z81" i="5"/>
  <c r="J74" i="5"/>
  <c r="Y41" i="5"/>
  <c r="I64" i="5"/>
  <c r="I56" i="5"/>
  <c r="J82" i="5"/>
  <c r="Y81" i="5"/>
  <c r="J81" i="5"/>
  <c r="Y83" i="5"/>
  <c r="J83" i="5"/>
  <c r="R76" i="5"/>
  <c r="I79" i="5"/>
  <c r="J79" i="5"/>
  <c r="J76" i="5"/>
  <c r="Q79" i="5"/>
  <c r="Y79" i="5"/>
  <c r="I76" i="5"/>
  <c r="R79" i="5"/>
  <c r="Q76" i="5"/>
  <c r="Y76" i="5"/>
  <c r="Q61" i="5"/>
  <c r="Z46" i="5"/>
  <c r="Z72" i="5"/>
  <c r="R45" i="5"/>
  <c r="J65" i="5"/>
  <c r="J58" i="5"/>
  <c r="Z69" i="5"/>
  <c r="Z50" i="5"/>
  <c r="Q66" i="5"/>
  <c r="J52" i="5"/>
  <c r="Q48" i="5"/>
  <c r="Z68" i="5"/>
  <c r="Z47" i="5"/>
  <c r="J51" i="5"/>
  <c r="Y73" i="5"/>
  <c r="Q71" i="5"/>
  <c r="J55" i="5"/>
  <c r="Q53" i="5"/>
  <c r="Y80" i="5"/>
  <c r="Z80" i="5"/>
  <c r="J80" i="5"/>
  <c r="I55" i="5"/>
  <c r="I40" i="5"/>
  <c r="J49" i="5"/>
  <c r="Y40" i="5"/>
  <c r="Q40" i="5"/>
  <c r="I53" i="5"/>
  <c r="Y53" i="5"/>
  <c r="Q55" i="5"/>
  <c r="Q72" i="5"/>
  <c r="R72" i="5"/>
  <c r="Z45" i="5"/>
  <c r="I45" i="5"/>
  <c r="J72" i="5"/>
  <c r="J40" i="5"/>
  <c r="R49" i="5"/>
  <c r="Y55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R55" i="5"/>
  <c r="Y49" i="5"/>
  <c r="I49" i="5"/>
  <c r="J45" i="5"/>
  <c r="I72" i="5"/>
  <c r="Y45" i="5"/>
  <c r="Q45" i="5"/>
  <c r="J73" i="5"/>
  <c r="J61" i="5"/>
  <c r="I48" i="5"/>
  <c r="R44" i="5"/>
  <c r="Q41" i="5"/>
  <c r="J57" i="5"/>
  <c r="I61" i="5"/>
  <c r="I73" i="5"/>
  <c r="I46" i="5"/>
  <c r="R47" i="5"/>
  <c r="Q73" i="5"/>
  <c r="J48" i="5"/>
  <c r="J44" i="5"/>
  <c r="I41" i="5"/>
  <c r="I74" i="5"/>
  <c r="I57" i="5"/>
  <c r="Q44" i="5"/>
  <c r="R48" i="5"/>
  <c r="Y59" i="5"/>
  <c r="Y48" i="5"/>
  <c r="Q57" i="5"/>
  <c r="Q74" i="5"/>
  <c r="Y57" i="5"/>
  <c r="Z41" i="5"/>
  <c r="J41" i="5"/>
  <c r="Y74" i="5"/>
  <c r="Y44" i="5"/>
  <c r="R74" i="5"/>
  <c r="Y47" i="5"/>
  <c r="Z71" i="5"/>
  <c r="R73" i="5"/>
  <c r="I60" i="5"/>
  <c r="Y65" i="5"/>
  <c r="I50" i="5"/>
  <c r="Y60" i="5"/>
  <c r="R66" i="5"/>
  <c r="J60" i="5"/>
  <c r="Y58" i="5"/>
  <c r="Q54" i="5"/>
  <c r="Z58" i="5"/>
  <c r="Z65" i="5"/>
  <c r="Y54" i="5"/>
  <c r="Y69" i="5"/>
  <c r="J66" i="5"/>
  <c r="Y66" i="5"/>
  <c r="Q69" i="5"/>
  <c r="I65" i="5"/>
  <c r="I66" i="5"/>
  <c r="Q65" i="5"/>
  <c r="R54" i="5"/>
  <c r="Z54" i="5"/>
  <c r="I69" i="5"/>
  <c r="J69" i="5"/>
  <c r="J54" i="5"/>
  <c r="Q60" i="5"/>
  <c r="Y46" i="5"/>
  <c r="Q68" i="5"/>
  <c r="R68" i="5"/>
  <c r="I68" i="5"/>
  <c r="J71" i="5"/>
  <c r="J46" i="5"/>
  <c r="Q46" i="5"/>
  <c r="Y71" i="5"/>
  <c r="Y68" i="5"/>
  <c r="Q47" i="5"/>
  <c r="Z78" i="5"/>
  <c r="Z48" i="5"/>
  <c r="J77" i="5"/>
  <c r="J68" i="5"/>
  <c r="Z67" i="5"/>
  <c r="J75" i="5"/>
  <c r="Z73" i="5"/>
  <c r="O36" i="5"/>
  <c r="R65" i="5"/>
  <c r="R70" i="5"/>
  <c r="R40" i="5"/>
  <c r="R69" i="5"/>
  <c r="R71" i="5"/>
  <c r="Z74" i="5"/>
  <c r="I58" i="5"/>
  <c r="J63" i="5"/>
  <c r="I52" i="5"/>
  <c r="Q58" i="5"/>
  <c r="Y56" i="5"/>
  <c r="Q51" i="5"/>
  <c r="Q56" i="5"/>
  <c r="Q38" i="5"/>
  <c r="R38" i="5"/>
  <c r="Y61" i="5"/>
  <c r="Z38" i="5"/>
  <c r="Z51" i="5"/>
  <c r="Z52" i="5"/>
  <c r="R58" i="5"/>
  <c r="I51" i="5"/>
  <c r="I59" i="5"/>
  <c r="Y63" i="5"/>
  <c r="Q52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Y52" i="5"/>
  <c r="Q63" i="5"/>
  <c r="Q50" i="5"/>
  <c r="R61" i="5"/>
  <c r="R50" i="5"/>
  <c r="Z56" i="5"/>
  <c r="Z63" i="5"/>
  <c r="Z59" i="5"/>
  <c r="R51" i="5"/>
  <c r="Z37" i="5"/>
  <c r="J59" i="5"/>
  <c r="Y50" i="5"/>
  <c r="Y38" i="5"/>
  <c r="Y51" i="5"/>
  <c r="R56" i="5"/>
  <c r="R59" i="5"/>
  <c r="Z49" i="5"/>
  <c r="Z43" i="5"/>
  <c r="R46" i="5"/>
  <c r="Z44" i="5"/>
  <c r="R37" i="5"/>
  <c r="Y37" i="5"/>
  <c r="J47" i="5"/>
  <c r="R64" i="5"/>
  <c r="J39" i="5"/>
  <c r="J56" i="5"/>
  <c r="Z60" i="5"/>
  <c r="J38" i="5"/>
  <c r="J42" i="5"/>
  <c r="R41" i="5"/>
  <c r="R52" i="5"/>
  <c r="R57" i="5"/>
  <c r="Z62" i="5"/>
  <c r="Z61" i="5"/>
  <c r="J50" i="5"/>
  <c r="Z55" i="5"/>
  <c r="Z66" i="5"/>
  <c r="J53" i="5"/>
  <c r="H38" i="5"/>
  <c r="C103" i="5"/>
  <c r="S36" i="5"/>
  <c r="N37" i="5"/>
  <c r="O37" i="5"/>
  <c r="AA36" i="5"/>
  <c r="G36" i="5"/>
  <c r="H39" i="5"/>
  <c r="C104" i="5"/>
  <c r="AH36" i="5"/>
  <c r="V37" i="5"/>
  <c r="W37" i="5"/>
  <c r="H40" i="5"/>
  <c r="K36" i="5"/>
  <c r="AE36" i="5"/>
  <c r="C105" i="5"/>
  <c r="H41" i="5"/>
  <c r="AD36" i="5"/>
  <c r="S37" i="5"/>
  <c r="N38" i="5"/>
  <c r="O38" i="5"/>
  <c r="AA37" i="5"/>
  <c r="F37" i="5"/>
  <c r="C106" i="5"/>
  <c r="H42" i="5"/>
  <c r="AH37" i="5"/>
  <c r="V38" i="5"/>
  <c r="W38" i="5"/>
  <c r="G37" i="5"/>
  <c r="C107" i="5"/>
  <c r="H43" i="5"/>
  <c r="K37" i="5"/>
  <c r="AE37" i="5"/>
  <c r="C108" i="5"/>
  <c r="H44" i="5"/>
  <c r="AD37" i="5"/>
  <c r="S38" i="5"/>
  <c r="N39" i="5"/>
  <c r="O39" i="5"/>
  <c r="AA38" i="5"/>
  <c r="F38" i="5"/>
  <c r="C109" i="5"/>
  <c r="H45" i="5"/>
  <c r="AH38" i="5"/>
  <c r="V39" i="5"/>
  <c r="W39" i="5"/>
  <c r="G38" i="5"/>
  <c r="C110" i="5"/>
  <c r="K38" i="5"/>
  <c r="H46" i="5"/>
  <c r="S39" i="5"/>
  <c r="N40" i="5"/>
  <c r="O40" i="5"/>
  <c r="AA39" i="5"/>
  <c r="AE38" i="5"/>
  <c r="C111" i="5"/>
  <c r="AD38" i="5"/>
  <c r="F39" i="5"/>
  <c r="H47" i="5"/>
  <c r="AH39" i="5"/>
  <c r="V40" i="5"/>
  <c r="W40" i="5"/>
  <c r="C112" i="5"/>
  <c r="G39" i="5"/>
  <c r="H48" i="5"/>
  <c r="C113" i="5"/>
  <c r="K39" i="5"/>
  <c r="H49" i="5"/>
  <c r="AA40" i="5"/>
  <c r="S40" i="5"/>
  <c r="N41" i="5"/>
  <c r="O41" i="5"/>
  <c r="AE39" i="5"/>
  <c r="C114" i="5"/>
  <c r="F40" i="5"/>
  <c r="AD39" i="5"/>
  <c r="H50" i="5"/>
  <c r="AH40" i="5"/>
  <c r="V41" i="5"/>
  <c r="W41" i="5"/>
  <c r="G40" i="5"/>
  <c r="C115" i="5"/>
  <c r="K40" i="5"/>
  <c r="H51" i="5"/>
  <c r="AA41" i="5"/>
  <c r="S41" i="5"/>
  <c r="N42" i="5"/>
  <c r="O42" i="5"/>
  <c r="C116" i="5"/>
  <c r="AE40" i="5"/>
  <c r="F41" i="5"/>
  <c r="AD40" i="5"/>
  <c r="H52" i="5"/>
  <c r="AH41" i="5"/>
  <c r="V42" i="5"/>
  <c r="W42" i="5"/>
  <c r="C117" i="5"/>
  <c r="G41" i="5"/>
  <c r="H53" i="5"/>
  <c r="C118" i="5"/>
  <c r="K41" i="5"/>
  <c r="H54" i="5"/>
  <c r="AA42" i="5"/>
  <c r="S42" i="5"/>
  <c r="N43" i="5"/>
  <c r="O43" i="5"/>
  <c r="C119" i="5"/>
  <c r="AE41" i="5"/>
  <c r="F42" i="5"/>
  <c r="AD41" i="5"/>
  <c r="H55" i="5"/>
  <c r="AH42" i="5"/>
  <c r="V43" i="5"/>
  <c r="W43" i="5"/>
  <c r="C120" i="5"/>
  <c r="G42" i="5"/>
  <c r="H56" i="5"/>
  <c r="K42" i="5"/>
  <c r="AE42" i="5"/>
  <c r="H57" i="5"/>
  <c r="S43" i="5"/>
  <c r="N44" i="5"/>
  <c r="O44" i="5"/>
  <c r="AA43" i="5"/>
  <c r="AD42" i="5"/>
  <c r="F43" i="5"/>
  <c r="H58" i="5"/>
  <c r="AH43" i="5"/>
  <c r="V44" i="5"/>
  <c r="W44" i="5"/>
  <c r="G43" i="5"/>
  <c r="H59" i="5"/>
  <c r="K43" i="5"/>
  <c r="AE43" i="5"/>
  <c r="H60" i="5"/>
  <c r="S44" i="5"/>
  <c r="N45" i="5"/>
  <c r="O45" i="5"/>
  <c r="AA44" i="5"/>
  <c r="F44" i="5"/>
  <c r="AD43" i="5"/>
  <c r="H61" i="5"/>
  <c r="AH44" i="5"/>
  <c r="V45" i="5"/>
  <c r="W45" i="5"/>
  <c r="G44" i="5"/>
  <c r="H62" i="5"/>
  <c r="S45" i="5"/>
  <c r="N46" i="5"/>
  <c r="O46" i="5"/>
  <c r="AA45" i="5"/>
  <c r="AH45" i="5" s="1"/>
  <c r="K44" i="5"/>
  <c r="AD44" i="5"/>
  <c r="AE44" i="5"/>
  <c r="H63" i="5"/>
  <c r="V46" i="5"/>
  <c r="W46" i="5"/>
  <c r="F45" i="5"/>
  <c r="H64" i="5"/>
  <c r="AA46" i="5"/>
  <c r="S46" i="5"/>
  <c r="AH46" i="5" s="1"/>
  <c r="N47" i="5"/>
  <c r="O47" i="5"/>
  <c r="G45" i="5"/>
  <c r="K45" i="5"/>
  <c r="AE45" i="5"/>
  <c r="H65" i="5"/>
  <c r="V47" i="5"/>
  <c r="W47" i="5"/>
  <c r="AD45" i="5"/>
  <c r="F46" i="5"/>
  <c r="H66" i="5"/>
  <c r="G46" i="5"/>
  <c r="H67" i="5"/>
  <c r="AA47" i="5"/>
  <c r="S47" i="5"/>
  <c r="AH47" i="5" s="1"/>
  <c r="N48" i="5"/>
  <c r="O48" i="5"/>
  <c r="K46" i="5"/>
  <c r="F47" i="5"/>
  <c r="H68" i="5"/>
  <c r="V48" i="5"/>
  <c r="W48" i="5"/>
  <c r="AE46" i="5"/>
  <c r="G47" i="5"/>
  <c r="AD46" i="5"/>
  <c r="H69" i="5"/>
  <c r="K47" i="5"/>
  <c r="H70" i="5"/>
  <c r="AA48" i="5"/>
  <c r="S48" i="5"/>
  <c r="AH48" i="5" s="1"/>
  <c r="N49" i="5"/>
  <c r="O49" i="5"/>
  <c r="AE47" i="5"/>
  <c r="F48" i="5"/>
  <c r="AD47" i="5"/>
  <c r="H71" i="5"/>
  <c r="V49" i="5"/>
  <c r="W49" i="5"/>
  <c r="G48" i="5"/>
  <c r="K48" i="5"/>
  <c r="H72" i="5"/>
  <c r="S49" i="5"/>
  <c r="N50" i="5"/>
  <c r="O50" i="5"/>
  <c r="AA49" i="5"/>
  <c r="AH49" i="5" s="1"/>
  <c r="AE48" i="5"/>
  <c r="F49" i="5"/>
  <c r="AD48" i="5"/>
  <c r="H73" i="5"/>
  <c r="V50" i="5"/>
  <c r="W50" i="5"/>
  <c r="H74" i="5"/>
  <c r="G49" i="5"/>
  <c r="H75" i="5"/>
  <c r="K49" i="5"/>
  <c r="H76" i="5"/>
  <c r="AE49" i="5"/>
  <c r="AD49" i="5"/>
  <c r="S50" i="5"/>
  <c r="N51" i="5"/>
  <c r="O51" i="5"/>
  <c r="AA50" i="5"/>
  <c r="F50" i="5"/>
  <c r="H77" i="5"/>
  <c r="AH50" i="5"/>
  <c r="V51" i="5"/>
  <c r="W51" i="5"/>
  <c r="G50" i="5"/>
  <c r="H78" i="5"/>
  <c r="K50" i="5"/>
  <c r="H79" i="5"/>
  <c r="AE50" i="5"/>
  <c r="AD50" i="5"/>
  <c r="F51" i="5"/>
  <c r="S51" i="5"/>
  <c r="N52" i="5"/>
  <c r="O52" i="5"/>
  <c r="AA51" i="5"/>
  <c r="H80" i="5"/>
  <c r="AH51" i="5"/>
  <c r="G51" i="5"/>
  <c r="V52" i="5"/>
  <c r="W52" i="5"/>
  <c r="K51" i="5"/>
  <c r="AD51" i="5"/>
  <c r="H81" i="5"/>
  <c r="AA52" i="5"/>
  <c r="S52" i="5"/>
  <c r="N53" i="5"/>
  <c r="O53" i="5"/>
  <c r="AE51" i="5"/>
  <c r="F52" i="5"/>
  <c r="H82" i="5"/>
  <c r="AH52" i="5"/>
  <c r="V53" i="5"/>
  <c r="W53" i="5"/>
  <c r="G52" i="5"/>
  <c r="H83" i="5"/>
  <c r="AA53" i="5"/>
  <c r="S53" i="5"/>
  <c r="AH53" i="5" s="1"/>
  <c r="N54" i="5"/>
  <c r="O54" i="5"/>
  <c r="K52" i="5"/>
  <c r="H84" i="5"/>
  <c r="V54" i="5"/>
  <c r="W54" i="5"/>
  <c r="AA54" i="5"/>
  <c r="S54" i="5"/>
  <c r="N55" i="5"/>
  <c r="O55" i="5"/>
  <c r="AE52" i="5"/>
  <c r="AD52" i="5"/>
  <c r="F53" i="5"/>
  <c r="H85" i="5"/>
  <c r="AH54" i="5"/>
  <c r="V55" i="5"/>
  <c r="W55" i="5"/>
  <c r="G53" i="5"/>
  <c r="H86" i="5"/>
  <c r="S55" i="5"/>
  <c r="N56" i="5"/>
  <c r="O56" i="5"/>
  <c r="AA55" i="5"/>
  <c r="K53" i="5"/>
  <c r="AE53" i="5"/>
  <c r="H87" i="5"/>
  <c r="AH55" i="5"/>
  <c r="V56" i="5"/>
  <c r="W56" i="5"/>
  <c r="AD53" i="5"/>
  <c r="F54" i="5"/>
  <c r="H88" i="5"/>
  <c r="S56" i="5"/>
  <c r="N57" i="5"/>
  <c r="O57" i="5"/>
  <c r="AA56" i="5"/>
  <c r="G54" i="5"/>
  <c r="H89" i="5"/>
  <c r="AH56" i="5"/>
  <c r="V57" i="5"/>
  <c r="W57" i="5"/>
  <c r="K54" i="5"/>
  <c r="AE54" i="5"/>
  <c r="H90" i="5"/>
  <c r="AD54" i="5"/>
  <c r="F55" i="5"/>
  <c r="H91" i="5"/>
  <c r="S57" i="5"/>
  <c r="N58" i="5"/>
  <c r="O58" i="5"/>
  <c r="AA57" i="5"/>
  <c r="AH57" i="5" s="1"/>
  <c r="G55" i="5"/>
  <c r="H92" i="5"/>
  <c r="V58" i="5"/>
  <c r="W58" i="5"/>
  <c r="K55" i="5"/>
  <c r="H93" i="5"/>
  <c r="AA58" i="5"/>
  <c r="S58" i="5"/>
  <c r="N59" i="5"/>
  <c r="O59" i="5"/>
  <c r="F56" i="5"/>
  <c r="AE55" i="5"/>
  <c r="AD55" i="5"/>
  <c r="H94" i="5"/>
  <c r="AH58" i="5"/>
  <c r="V59" i="5"/>
  <c r="W59" i="5"/>
  <c r="G56" i="5"/>
  <c r="H95" i="5"/>
  <c r="K56" i="5"/>
  <c r="AE56" i="5"/>
  <c r="H96" i="5"/>
  <c r="AA59" i="5"/>
  <c r="S59" i="5"/>
  <c r="N60" i="5"/>
  <c r="O60" i="5"/>
  <c r="F57" i="5"/>
  <c r="G57" i="5"/>
  <c r="AD56" i="5"/>
  <c r="H97" i="5"/>
  <c r="AH59" i="5"/>
  <c r="V60" i="5"/>
  <c r="W60" i="5"/>
  <c r="K57" i="5"/>
  <c r="AE57" i="5"/>
  <c r="H98" i="5"/>
  <c r="F58" i="5"/>
  <c r="AD57" i="5"/>
  <c r="H99" i="5"/>
  <c r="AA60" i="5"/>
  <c r="AH60" i="5" s="1"/>
  <c r="S60" i="5"/>
  <c r="N61" i="5"/>
  <c r="O61" i="5"/>
  <c r="G58" i="5"/>
  <c r="H100" i="5"/>
  <c r="V61" i="5"/>
  <c r="W61" i="5"/>
  <c r="K58" i="5"/>
  <c r="AE58" i="5"/>
  <c r="H101" i="5"/>
  <c r="S61" i="5"/>
  <c r="N62" i="5"/>
  <c r="O62" i="5"/>
  <c r="AA61" i="5"/>
  <c r="H102" i="5"/>
  <c r="AD58" i="5"/>
  <c r="F59" i="5"/>
  <c r="AH61" i="5"/>
  <c r="V62" i="5"/>
  <c r="W62" i="5"/>
  <c r="H103" i="5"/>
  <c r="G59" i="5"/>
  <c r="H104" i="5"/>
  <c r="K59" i="5"/>
  <c r="AE59" i="5"/>
  <c r="S62" i="5"/>
  <c r="AH62" i="5" s="1"/>
  <c r="N63" i="5"/>
  <c r="O63" i="5"/>
  <c r="AA62" i="5"/>
  <c r="H105" i="5"/>
  <c r="F60" i="5"/>
  <c r="AD59" i="5"/>
  <c r="V63" i="5"/>
  <c r="W63" i="5"/>
  <c r="H106" i="5"/>
  <c r="G60" i="5"/>
  <c r="S63" i="5"/>
  <c r="N64" i="5"/>
  <c r="O64" i="5"/>
  <c r="AA63" i="5"/>
  <c r="H107" i="5"/>
  <c r="K60" i="5"/>
  <c r="AH63" i="5"/>
  <c r="V64" i="5"/>
  <c r="W64" i="5"/>
  <c r="H108" i="5"/>
  <c r="AE60" i="5"/>
  <c r="F61" i="5"/>
  <c r="AD60" i="5"/>
  <c r="AA64" i="5"/>
  <c r="AH64" i="5" s="1"/>
  <c r="S64" i="5"/>
  <c r="N65" i="5"/>
  <c r="O65" i="5"/>
  <c r="H109" i="5"/>
  <c r="G61" i="5"/>
  <c r="V65" i="5"/>
  <c r="W65" i="5"/>
  <c r="H110" i="5"/>
  <c r="K61" i="5"/>
  <c r="AD61" i="5"/>
  <c r="AA65" i="5"/>
  <c r="S65" i="5"/>
  <c r="N66" i="5"/>
  <c r="O66" i="5"/>
  <c r="H111" i="5"/>
  <c r="F62" i="5"/>
  <c r="G62" i="5"/>
  <c r="AE61" i="5"/>
  <c r="AH65" i="5"/>
  <c r="V66" i="5"/>
  <c r="W66" i="5"/>
  <c r="H112" i="5"/>
  <c r="K62" i="5"/>
  <c r="AA66" i="5"/>
  <c r="S66" i="5"/>
  <c r="N67" i="5"/>
  <c r="O67" i="5"/>
  <c r="H113" i="5"/>
  <c r="AE62" i="5"/>
  <c r="AD62" i="5"/>
  <c r="F63" i="5"/>
  <c r="AH66" i="5"/>
  <c r="V67" i="5"/>
  <c r="W67" i="5"/>
  <c r="H114" i="5"/>
  <c r="G63" i="5"/>
  <c r="S67" i="5"/>
  <c r="N68" i="5"/>
  <c r="O68" i="5"/>
  <c r="AA67" i="5"/>
  <c r="H115" i="5"/>
  <c r="K63" i="5"/>
  <c r="AH67" i="5"/>
  <c r="V68" i="5"/>
  <c r="W68" i="5"/>
  <c r="H116" i="5"/>
  <c r="AE63" i="5"/>
  <c r="AD63" i="5"/>
  <c r="F64" i="5"/>
  <c r="S68" i="5"/>
  <c r="N69" i="5"/>
  <c r="O69" i="5"/>
  <c r="AA68" i="5"/>
  <c r="H117" i="5"/>
  <c r="G64" i="5"/>
  <c r="AH68" i="5"/>
  <c r="V69" i="5"/>
  <c r="W69" i="5"/>
  <c r="H118" i="5"/>
  <c r="K64" i="5"/>
  <c r="AE64" i="5"/>
  <c r="S69" i="5"/>
  <c r="AH69" i="5" s="1"/>
  <c r="N70" i="5"/>
  <c r="O70" i="5"/>
  <c r="AA69" i="5"/>
  <c r="H119" i="5"/>
  <c r="AD64" i="5"/>
  <c r="F65" i="5"/>
  <c r="V70" i="5"/>
  <c r="W70" i="5"/>
  <c r="H120" i="5"/>
  <c r="G65" i="5"/>
  <c r="K65" i="5"/>
  <c r="AE65" i="5"/>
  <c r="AA70" i="5"/>
  <c r="S70" i="5"/>
  <c r="N71" i="5"/>
  <c r="O71" i="5"/>
  <c r="AD65" i="5"/>
  <c r="F66" i="5"/>
  <c r="AH70" i="5"/>
  <c r="V71" i="5"/>
  <c r="W71" i="5"/>
  <c r="G66" i="5"/>
  <c r="AA71" i="5"/>
  <c r="S71" i="5"/>
  <c r="AH71" i="5" s="1"/>
  <c r="N72" i="5"/>
  <c r="O72" i="5"/>
  <c r="K66" i="5"/>
  <c r="AE66" i="5"/>
  <c r="V72" i="5"/>
  <c r="W72" i="5"/>
  <c r="AD66" i="5"/>
  <c r="F67" i="5"/>
  <c r="AA72" i="5"/>
  <c r="S72" i="5"/>
  <c r="N73" i="5"/>
  <c r="O73" i="5"/>
  <c r="G67" i="5"/>
  <c r="AH72" i="5"/>
  <c r="V73" i="5"/>
  <c r="W73" i="5"/>
  <c r="K67" i="5"/>
  <c r="AE67" i="5"/>
  <c r="S73" i="5"/>
  <c r="N74" i="5"/>
  <c r="O74" i="5"/>
  <c r="AA73" i="5"/>
  <c r="AH73" i="5" s="1"/>
  <c r="AD67" i="5"/>
  <c r="F68" i="5"/>
  <c r="V74" i="5"/>
  <c r="W74" i="5"/>
  <c r="G68" i="5"/>
  <c r="K68" i="5"/>
  <c r="AE68" i="5"/>
  <c r="S74" i="5"/>
  <c r="N75" i="5"/>
  <c r="AA74" i="5"/>
  <c r="AD68" i="5"/>
  <c r="F69" i="5"/>
  <c r="V75" i="5"/>
  <c r="W75" i="5"/>
  <c r="AA75" i="5"/>
  <c r="AH74" i="5"/>
  <c r="O75" i="5"/>
  <c r="S75" i="5"/>
  <c r="N76" i="5"/>
  <c r="G69" i="5"/>
  <c r="AH75" i="5"/>
  <c r="V76" i="5"/>
  <c r="O76" i="5"/>
  <c r="S76" i="5"/>
  <c r="N77" i="5"/>
  <c r="K69" i="5"/>
  <c r="AE69" i="5"/>
  <c r="O77" i="5"/>
  <c r="S77" i="5"/>
  <c r="N78" i="5"/>
  <c r="W76" i="5"/>
  <c r="AA76" i="5"/>
  <c r="AH76" i="5" s="1"/>
  <c r="F70" i="5"/>
  <c r="AD69" i="5"/>
  <c r="V77" i="5"/>
  <c r="O78" i="5"/>
  <c r="S78" i="5"/>
  <c r="N79" i="5"/>
  <c r="G70" i="5"/>
  <c r="O79" i="5"/>
  <c r="S79" i="5"/>
  <c r="N80" i="5"/>
  <c r="W77" i="5"/>
  <c r="AA77" i="5"/>
  <c r="AH77" i="5"/>
  <c r="K70" i="5"/>
  <c r="O80" i="5"/>
  <c r="S80" i="5"/>
  <c r="N81" i="5"/>
  <c r="V78" i="5"/>
  <c r="AD70" i="5"/>
  <c r="AE70" i="5"/>
  <c r="F71" i="5"/>
  <c r="O81" i="5"/>
  <c r="S81" i="5"/>
  <c r="N82" i="5"/>
  <c r="W78" i="5"/>
  <c r="AA78" i="5"/>
  <c r="AH78" i="5"/>
  <c r="G71" i="5"/>
  <c r="O82" i="5"/>
  <c r="S82" i="5"/>
  <c r="N83" i="5"/>
  <c r="V79" i="5"/>
  <c r="K71" i="5"/>
  <c r="O83" i="5"/>
  <c r="S83" i="5"/>
  <c r="N84" i="5"/>
  <c r="W79" i="5"/>
  <c r="AA79" i="5"/>
  <c r="AD71" i="5"/>
  <c r="AE71" i="5"/>
  <c r="F72" i="5"/>
  <c r="O84" i="5"/>
  <c r="S84" i="5"/>
  <c r="N85" i="5"/>
  <c r="AH79" i="5"/>
  <c r="V80" i="5"/>
  <c r="G72" i="5"/>
  <c r="O85" i="5"/>
  <c r="S85" i="5"/>
  <c r="N86" i="5"/>
  <c r="W80" i="5"/>
  <c r="AA80" i="5"/>
  <c r="K72" i="5"/>
  <c r="V81" i="5"/>
  <c r="AH80" i="5"/>
  <c r="O86" i="5"/>
  <c r="S86" i="5"/>
  <c r="N87" i="5"/>
  <c r="AD72" i="5"/>
  <c r="AE72" i="5"/>
  <c r="F73" i="5"/>
  <c r="O87" i="5"/>
  <c r="S87" i="5"/>
  <c r="N88" i="5"/>
  <c r="W81" i="5"/>
  <c r="AA81" i="5"/>
  <c r="G73" i="5"/>
  <c r="V82" i="5"/>
  <c r="AH81" i="5"/>
  <c r="O88" i="5"/>
  <c r="S88" i="5"/>
  <c r="N89" i="5"/>
  <c r="K73" i="5"/>
  <c r="O89" i="5"/>
  <c r="S89" i="5"/>
  <c r="N90" i="5"/>
  <c r="W82" i="5"/>
  <c r="AA82" i="5"/>
  <c r="AD73" i="5"/>
  <c r="AE73" i="5"/>
  <c r="F74" i="5"/>
  <c r="V83" i="5"/>
  <c r="AH82" i="5"/>
  <c r="O90" i="5"/>
  <c r="S90" i="5"/>
  <c r="N91" i="5"/>
  <c r="G74" i="5"/>
  <c r="O91" i="5"/>
  <c r="S91" i="5"/>
  <c r="N92" i="5"/>
  <c r="W83" i="5"/>
  <c r="AA83" i="5"/>
  <c r="K74" i="5"/>
  <c r="V84" i="5"/>
  <c r="AH83" i="5"/>
  <c r="O92" i="5"/>
  <c r="S92" i="5"/>
  <c r="N93" i="5"/>
  <c r="AD74" i="5"/>
  <c r="F75" i="5"/>
  <c r="AE74" i="5"/>
  <c r="O93" i="5"/>
  <c r="S93" i="5"/>
  <c r="N94" i="5"/>
  <c r="W84" i="5"/>
  <c r="AA84" i="5"/>
  <c r="G75" i="5"/>
  <c r="V85" i="5"/>
  <c r="AH84" i="5"/>
  <c r="O94" i="5"/>
  <c r="S94" i="5"/>
  <c r="N95" i="5"/>
  <c r="K75" i="5"/>
  <c r="O95" i="5"/>
  <c r="S95" i="5"/>
  <c r="N96" i="5"/>
  <c r="W85" i="5"/>
  <c r="AA85" i="5"/>
  <c r="AH85" i="5" s="1"/>
  <c r="AD75" i="5"/>
  <c r="F76" i="5"/>
  <c r="AE75" i="5"/>
  <c r="V86" i="5"/>
  <c r="O96" i="5"/>
  <c r="S96" i="5"/>
  <c r="N97" i="5"/>
  <c r="G76" i="5"/>
  <c r="O97" i="5"/>
  <c r="S97" i="5"/>
  <c r="N98" i="5"/>
  <c r="W86" i="5"/>
  <c r="AA86" i="5"/>
  <c r="AH86" i="5" s="1"/>
  <c r="K76" i="5"/>
  <c r="V87" i="5"/>
  <c r="O98" i="5"/>
  <c r="S98" i="5"/>
  <c r="N99" i="5"/>
  <c r="AD76" i="5"/>
  <c r="F77" i="5"/>
  <c r="AE76" i="5"/>
  <c r="O99" i="5"/>
  <c r="S99" i="5"/>
  <c r="N100" i="5"/>
  <c r="W87" i="5"/>
  <c r="AA87" i="5"/>
  <c r="AH87" i="5" s="1"/>
  <c r="G77" i="5"/>
  <c r="V88" i="5"/>
  <c r="O100" i="5"/>
  <c r="S100" i="5"/>
  <c r="N101" i="5"/>
  <c r="K77" i="5"/>
  <c r="O101" i="5"/>
  <c r="S101" i="5"/>
  <c r="N102" i="5"/>
  <c r="W88" i="5"/>
  <c r="AA88" i="5"/>
  <c r="O102" i="5"/>
  <c r="S102" i="5"/>
  <c r="N103" i="5"/>
  <c r="AD77" i="5"/>
  <c r="AE77" i="5"/>
  <c r="F78" i="5"/>
  <c r="V89" i="5"/>
  <c r="AH88" i="5"/>
  <c r="O103" i="5"/>
  <c r="S103" i="5"/>
  <c r="N104" i="5"/>
  <c r="G78" i="5"/>
  <c r="W89" i="5"/>
  <c r="AA89" i="5"/>
  <c r="O104" i="5"/>
  <c r="S104" i="5"/>
  <c r="N105" i="5"/>
  <c r="K78" i="5"/>
  <c r="V90" i="5"/>
  <c r="AH89" i="5"/>
  <c r="O105" i="5"/>
  <c r="S105" i="5"/>
  <c r="N106" i="5"/>
  <c r="AD78" i="5"/>
  <c r="F79" i="5"/>
  <c r="AE78" i="5"/>
  <c r="W90" i="5"/>
  <c r="AA90" i="5"/>
  <c r="O106" i="5"/>
  <c r="S106" i="5"/>
  <c r="N107" i="5"/>
  <c r="G79" i="5"/>
  <c r="V91" i="5"/>
  <c r="AH90" i="5"/>
  <c r="O107" i="5"/>
  <c r="S107" i="5"/>
  <c r="N108" i="5"/>
  <c r="K79" i="5"/>
  <c r="W91" i="5"/>
  <c r="AA91" i="5"/>
  <c r="O108" i="5"/>
  <c r="S108" i="5"/>
  <c r="N109" i="5"/>
  <c r="AD79" i="5"/>
  <c r="AE79" i="5"/>
  <c r="F80" i="5"/>
  <c r="V92" i="5"/>
  <c r="AH91" i="5"/>
  <c r="O109" i="5"/>
  <c r="S109" i="5"/>
  <c r="N110" i="5"/>
  <c r="G80" i="5"/>
  <c r="W92" i="5"/>
  <c r="AA92" i="5"/>
  <c r="AH92" i="5" s="1"/>
  <c r="O110" i="5"/>
  <c r="S110" i="5"/>
  <c r="N111" i="5"/>
  <c r="K80" i="5"/>
  <c r="V93" i="5"/>
  <c r="O111" i="5"/>
  <c r="S111" i="5"/>
  <c r="N112" i="5"/>
  <c r="AD80" i="5"/>
  <c r="AE80" i="5"/>
  <c r="F81" i="5"/>
  <c r="W93" i="5"/>
  <c r="AA93" i="5"/>
  <c r="O112" i="5"/>
  <c r="S112" i="5"/>
  <c r="N113" i="5"/>
  <c r="G81" i="5"/>
  <c r="V94" i="5"/>
  <c r="AH93" i="5"/>
  <c r="O113" i="5"/>
  <c r="S113" i="5"/>
  <c r="N114" i="5"/>
  <c r="K81" i="5"/>
  <c r="AD81" i="5"/>
  <c r="W94" i="5"/>
  <c r="AA94" i="5"/>
  <c r="O114" i="5"/>
  <c r="S114" i="5"/>
  <c r="N115" i="5"/>
  <c r="AE81" i="5"/>
  <c r="F82" i="5"/>
  <c r="V95" i="5"/>
  <c r="AH94" i="5"/>
  <c r="O115" i="5"/>
  <c r="S115" i="5"/>
  <c r="N116" i="5"/>
  <c r="G82" i="5"/>
  <c r="W95" i="5"/>
  <c r="AA95" i="5"/>
  <c r="AH95" i="5" s="1"/>
  <c r="O116" i="5"/>
  <c r="S116" i="5"/>
  <c r="N117" i="5"/>
  <c r="K82" i="5"/>
  <c r="AD82" i="5"/>
  <c r="V96" i="5"/>
  <c r="O117" i="5"/>
  <c r="S117" i="5"/>
  <c r="N118" i="5"/>
  <c r="AE82" i="5"/>
  <c r="F83" i="5"/>
  <c r="W96" i="5"/>
  <c r="AA96" i="5"/>
  <c r="O118" i="5"/>
  <c r="S118" i="5"/>
  <c r="N119" i="5"/>
  <c r="G83" i="5"/>
  <c r="V97" i="5"/>
  <c r="AH96" i="5"/>
  <c r="O119" i="5"/>
  <c r="S119" i="5"/>
  <c r="N120" i="5"/>
  <c r="K83" i="5"/>
  <c r="AD83" i="5"/>
  <c r="W97" i="5"/>
  <c r="AA97" i="5"/>
  <c r="O120" i="5"/>
  <c r="S120" i="5"/>
  <c r="F84" i="5"/>
  <c r="AE83" i="5"/>
  <c r="V98" i="5"/>
  <c r="AH97" i="5"/>
  <c r="G84" i="5"/>
  <c r="W98" i="5"/>
  <c r="AA98" i="5"/>
  <c r="K84" i="5"/>
  <c r="AD84" i="5"/>
  <c r="V99" i="5"/>
  <c r="AH98" i="5"/>
  <c r="F85" i="5"/>
  <c r="AE84" i="5"/>
  <c r="W99" i="5"/>
  <c r="AA99" i="5"/>
  <c r="AH99" i="5" s="1"/>
  <c r="G85" i="5"/>
  <c r="V100" i="5"/>
  <c r="K85" i="5"/>
  <c r="AD85" i="5"/>
  <c r="W100" i="5"/>
  <c r="AA100" i="5"/>
  <c r="F86" i="5"/>
  <c r="AE85" i="5"/>
  <c r="V101" i="5"/>
  <c r="AH100" i="5"/>
  <c r="G86" i="5"/>
  <c r="W101" i="5"/>
  <c r="AA101" i="5"/>
  <c r="AH101" i="5" s="1"/>
  <c r="V102" i="5"/>
  <c r="K86" i="5"/>
  <c r="W102" i="5"/>
  <c r="AA102" i="5"/>
  <c r="AD86" i="5"/>
  <c r="F87" i="5"/>
  <c r="AE86" i="5"/>
  <c r="G87" i="5"/>
  <c r="V103" i="5"/>
  <c r="AH102" i="5"/>
  <c r="K87" i="5"/>
  <c r="AD87" i="5"/>
  <c r="W103" i="5"/>
  <c r="AA103" i="5"/>
  <c r="F88" i="5"/>
  <c r="AE87" i="5"/>
  <c r="V104" i="5"/>
  <c r="AH103" i="5"/>
  <c r="G88" i="5"/>
  <c r="W104" i="5"/>
  <c r="AA104" i="5"/>
  <c r="K88" i="5"/>
  <c r="AD88" i="5"/>
  <c r="V105" i="5"/>
  <c r="AH104" i="5"/>
  <c r="F89" i="5"/>
  <c r="AE88" i="5"/>
  <c r="W105" i="5"/>
  <c r="AA105" i="5"/>
  <c r="AH105" i="5" s="1"/>
  <c r="G89" i="5"/>
  <c r="V106" i="5"/>
  <c r="K89" i="5"/>
  <c r="AD89" i="5"/>
  <c r="W106" i="5"/>
  <c r="AA106" i="5"/>
  <c r="F90" i="5"/>
  <c r="AE89" i="5"/>
  <c r="V107" i="5"/>
  <c r="AH106" i="5"/>
  <c r="G90" i="5"/>
  <c r="W107" i="5"/>
  <c r="AA107" i="5"/>
  <c r="K90" i="5"/>
  <c r="AD90" i="5"/>
  <c r="V108" i="5"/>
  <c r="AH107" i="5"/>
  <c r="F91" i="5"/>
  <c r="AE90" i="5"/>
  <c r="W108" i="5"/>
  <c r="AA108" i="5"/>
  <c r="G91" i="5"/>
  <c r="V109" i="5"/>
  <c r="AH108" i="5"/>
  <c r="K91" i="5"/>
  <c r="AD91" i="5"/>
  <c r="W109" i="5"/>
  <c r="AA109" i="5"/>
  <c r="F92" i="5"/>
  <c r="AE91" i="5"/>
  <c r="V110" i="5"/>
  <c r="AH109" i="5"/>
  <c r="G92" i="5"/>
  <c r="W110" i="5"/>
  <c r="AA110" i="5"/>
  <c r="K92" i="5"/>
  <c r="AD92" i="5"/>
  <c r="V111" i="5"/>
  <c r="AH110" i="5"/>
  <c r="F93" i="5"/>
  <c r="AE92" i="5"/>
  <c r="W111" i="5"/>
  <c r="AA111" i="5"/>
  <c r="AH111" i="5" s="1"/>
  <c r="G93" i="5"/>
  <c r="V112" i="5"/>
  <c r="K93" i="5"/>
  <c r="AD93" i="5"/>
  <c r="W112" i="5"/>
  <c r="AA112" i="5"/>
  <c r="F94" i="5"/>
  <c r="AE93" i="5"/>
  <c r="V113" i="5"/>
  <c r="AH112" i="5"/>
  <c r="G94" i="5"/>
  <c r="W113" i="5"/>
  <c r="AA113" i="5"/>
  <c r="K94" i="5"/>
  <c r="AD94" i="5"/>
  <c r="V114" i="5"/>
  <c r="AH113" i="5"/>
  <c r="AE94" i="5"/>
  <c r="F95" i="5"/>
  <c r="W114" i="5"/>
  <c r="AA114" i="5"/>
  <c r="G95" i="5"/>
  <c r="V115" i="5"/>
  <c r="AH114" i="5"/>
  <c r="K95" i="5"/>
  <c r="F96" i="5"/>
  <c r="AD95" i="5"/>
  <c r="W115" i="5"/>
  <c r="AA115" i="5"/>
  <c r="G96" i="5"/>
  <c r="AE95" i="5"/>
  <c r="AH115" i="5"/>
  <c r="V116" i="5"/>
  <c r="K96" i="5"/>
  <c r="AD96" i="5"/>
  <c r="W116" i="5"/>
  <c r="AA116" i="5"/>
  <c r="F97" i="5"/>
  <c r="AE96" i="5"/>
  <c r="V117" i="5"/>
  <c r="AH116" i="5"/>
  <c r="G97" i="5"/>
  <c r="W117" i="5"/>
  <c r="AA117" i="5"/>
  <c r="K97" i="5"/>
  <c r="AD97" i="5"/>
  <c r="V118" i="5"/>
  <c r="AH117" i="5"/>
  <c r="AE97" i="5"/>
  <c r="F98" i="5"/>
  <c r="W118" i="5"/>
  <c r="AA118" i="5"/>
  <c r="G98" i="5"/>
  <c r="V119" i="5"/>
  <c r="AH118" i="5"/>
  <c r="K98" i="5"/>
  <c r="AD98" i="5"/>
  <c r="W119" i="5"/>
  <c r="AA119" i="5"/>
  <c r="F99" i="5"/>
  <c r="AE98" i="5"/>
  <c r="V120" i="5"/>
  <c r="AH119" i="5"/>
  <c r="G99" i="5"/>
  <c r="W120" i="5"/>
  <c r="AA120" i="5"/>
  <c r="AH120" i="5"/>
  <c r="K99" i="5"/>
  <c r="AD99" i="5"/>
  <c r="F100" i="5"/>
  <c r="AE99" i="5"/>
  <c r="G100" i="5"/>
  <c r="K100" i="5"/>
  <c r="F101" i="5"/>
  <c r="AD100" i="5"/>
  <c r="G101" i="5"/>
  <c r="AE100" i="5"/>
  <c r="K101" i="5"/>
  <c r="F102" i="5"/>
  <c r="AE101" i="5"/>
  <c r="G102" i="5"/>
  <c r="K102" i="5"/>
  <c r="F103" i="5"/>
  <c r="AE102" i="5"/>
  <c r="G103" i="5"/>
  <c r="K103" i="5"/>
  <c r="F104" i="5"/>
  <c r="AE103" i="5"/>
  <c r="G104" i="5"/>
  <c r="K104" i="5"/>
  <c r="F105" i="5"/>
  <c r="AE104" i="5"/>
  <c r="G105" i="5"/>
  <c r="K105" i="5"/>
  <c r="F106" i="5"/>
  <c r="AE105" i="5"/>
  <c r="G106" i="5"/>
  <c r="K106" i="5"/>
  <c r="F107" i="5"/>
  <c r="AE106" i="5"/>
  <c r="G107" i="5"/>
  <c r="K107" i="5"/>
  <c r="F108" i="5"/>
  <c r="AE107" i="5"/>
  <c r="G108" i="5"/>
  <c r="K108" i="5"/>
  <c r="F109" i="5"/>
  <c r="AE108" i="5"/>
  <c r="G109" i="5"/>
  <c r="K109" i="5"/>
  <c r="F110" i="5"/>
  <c r="AE109" i="5"/>
  <c r="G110" i="5"/>
  <c r="K110" i="5"/>
  <c r="F111" i="5"/>
  <c r="AE110" i="5"/>
  <c r="G111" i="5"/>
  <c r="K111" i="5"/>
  <c r="F112" i="5"/>
  <c r="AE111" i="5"/>
  <c r="G112" i="5"/>
  <c r="K112" i="5"/>
  <c r="F113" i="5"/>
  <c r="AE112" i="5"/>
  <c r="G113" i="5"/>
  <c r="K113" i="5"/>
  <c r="F114" i="5"/>
  <c r="AE113" i="5"/>
  <c r="G114" i="5"/>
  <c r="K114" i="5"/>
  <c r="F115" i="5"/>
  <c r="AE114" i="5"/>
  <c r="G115" i="5"/>
  <c r="K115" i="5"/>
  <c r="F116" i="5"/>
  <c r="AE115" i="5"/>
  <c r="G116" i="5"/>
  <c r="K116" i="5"/>
  <c r="F117" i="5"/>
  <c r="AE116" i="5"/>
  <c r="G117" i="5"/>
  <c r="K117" i="5"/>
  <c r="F118" i="5"/>
  <c r="AE117" i="5"/>
  <c r="G118" i="5"/>
  <c r="K118" i="5"/>
  <c r="F119" i="5"/>
  <c r="AE118" i="5"/>
  <c r="G119" i="5"/>
  <c r="K119" i="5"/>
  <c r="F120" i="5"/>
  <c r="AE119" i="5"/>
  <c r="G120" i="5"/>
  <c r="K120" i="5"/>
  <c r="AE120" i="5"/>
  <c r="G9" i="5"/>
  <c r="G14" i="5"/>
  <c r="I19" i="5" s="1"/>
  <c r="H11" i="5"/>
  <c r="K12" i="5" s="1"/>
  <c r="H8" i="5" a="1"/>
  <c r="H8" i="5" s="1"/>
  <c r="K17" i="5" s="1"/>
  <c r="H12" i="5"/>
  <c r="K18" i="5"/>
  <c r="I15" i="5"/>
  <c r="I17" i="5"/>
  <c r="E19" i="9" l="1"/>
  <c r="E17" i="9"/>
  <c r="E25" i="9"/>
  <c r="E22" i="9"/>
  <c r="E28" i="9"/>
  <c r="E11" i="9"/>
  <c r="E29" i="9"/>
  <c r="E15" i="9"/>
  <c r="E14" i="9"/>
  <c r="E13" i="9"/>
  <c r="E21" i="9"/>
  <c r="E16" i="9"/>
  <c r="E24" i="9"/>
  <c r="E27" i="9"/>
  <c r="E26" i="9"/>
  <c r="E9" i="9"/>
  <c r="E7" i="9"/>
  <c r="E12" i="9"/>
  <c r="E20" i="9"/>
  <c r="E23" i="9"/>
  <c r="E18" i="9"/>
  <c r="E10" i="9"/>
  <c r="E8" i="9"/>
  <c r="E4" i="9"/>
  <c r="H4" i="9" s="1"/>
  <c r="C3" i="13" s="1"/>
  <c r="B9" i="9"/>
  <c r="A10" i="9"/>
  <c r="K16" i="5"/>
  <c r="I18" i="5"/>
  <c r="K11" i="5"/>
  <c r="I16" i="5"/>
  <c r="K15" i="5"/>
  <c r="C8" i="9" l="1"/>
  <c r="C9" i="9"/>
  <c r="F9" i="9" s="1"/>
  <c r="C7" i="9"/>
  <c r="C2" i="13"/>
  <c r="C4" i="13" s="1"/>
  <c r="J4" i="9"/>
  <c r="I4" i="9"/>
  <c r="F7" i="9"/>
  <c r="D7" i="9"/>
  <c r="G7" i="9" s="1"/>
  <c r="A11" i="9"/>
  <c r="C10" i="9"/>
  <c r="F10" i="9" s="1"/>
  <c r="B10" i="9"/>
  <c r="D10" i="9" l="1"/>
  <c r="G10" i="9" s="1"/>
  <c r="D9" i="9"/>
  <c r="G9" i="9" s="1"/>
  <c r="F8" i="9"/>
  <c r="D8" i="9"/>
  <c r="G8" i="9" s="1"/>
  <c r="B11" i="9"/>
  <c r="C11" i="9"/>
  <c r="F11" i="9" s="1"/>
  <c r="A12" i="9"/>
  <c r="A13" i="9" l="1"/>
  <c r="B12" i="9"/>
  <c r="C12" i="9"/>
  <c r="F12" i="9" s="1"/>
  <c r="D11" i="9"/>
  <c r="G11" i="9" s="1"/>
  <c r="D12" i="9" l="1"/>
  <c r="G12" i="9" s="1"/>
  <c r="A14" i="9"/>
  <c r="C13" i="9"/>
  <c r="F13" i="9" s="1"/>
  <c r="B13" i="9"/>
  <c r="D13" i="9" l="1"/>
  <c r="G13" i="9" s="1"/>
  <c r="A15" i="9"/>
  <c r="B14" i="9"/>
  <c r="C14" i="9"/>
  <c r="F14" i="9" s="1"/>
  <c r="D14" i="9" l="1"/>
  <c r="G14" i="9" s="1"/>
  <c r="A16" i="9"/>
  <c r="B15" i="9"/>
  <c r="C15" i="9"/>
  <c r="F15" i="9" s="1"/>
  <c r="D15" i="9" l="1"/>
  <c r="G15" i="9" s="1"/>
  <c r="A17" i="9"/>
  <c r="B16" i="9"/>
  <c r="C16" i="9"/>
  <c r="F16" i="9" s="1"/>
  <c r="D16" i="9" l="1"/>
  <c r="G16" i="9" s="1"/>
  <c r="B17" i="9"/>
  <c r="A18" i="9"/>
  <c r="C17" i="9"/>
  <c r="F17" i="9" s="1"/>
  <c r="D17" i="9" l="1"/>
  <c r="G17" i="9" s="1"/>
  <c r="B18" i="9"/>
  <c r="A19" i="9"/>
  <c r="C18" i="9"/>
  <c r="F18" i="9" s="1"/>
  <c r="A20" i="9" l="1"/>
  <c r="C19" i="9"/>
  <c r="F19" i="9" s="1"/>
  <c r="B19" i="9"/>
  <c r="D18" i="9"/>
  <c r="G18" i="9" s="1"/>
  <c r="C20" i="9" l="1"/>
  <c r="F20" i="9" s="1"/>
  <c r="B20" i="9"/>
  <c r="A21" i="9"/>
  <c r="D19" i="9"/>
  <c r="G19" i="9" s="1"/>
  <c r="D20" i="9" l="1"/>
  <c r="G20" i="9" s="1"/>
  <c r="C21" i="9"/>
  <c r="F21" i="9" s="1"/>
  <c r="A22" i="9"/>
  <c r="B21" i="9"/>
  <c r="D21" i="9" l="1"/>
  <c r="G21" i="9" s="1"/>
  <c r="C22" i="9"/>
  <c r="F22" i="9" s="1"/>
  <c r="B22" i="9"/>
  <c r="A23" i="9"/>
  <c r="D22" i="9" l="1"/>
  <c r="G22" i="9" s="1"/>
  <c r="C23" i="9"/>
  <c r="F23" i="9" s="1"/>
  <c r="A24" i="9"/>
  <c r="B23" i="9"/>
  <c r="B24" i="9" l="1"/>
  <c r="C24" i="9"/>
  <c r="F24" i="9" s="1"/>
  <c r="A25" i="9"/>
  <c r="D23" i="9"/>
  <c r="G23" i="9" s="1"/>
  <c r="B25" i="9" l="1"/>
  <c r="C25" i="9"/>
  <c r="F25" i="9" s="1"/>
  <c r="A26" i="9"/>
  <c r="D24" i="9"/>
  <c r="G24" i="9" s="1"/>
  <c r="B26" i="9" l="1"/>
  <c r="C26" i="9"/>
  <c r="F26" i="9" s="1"/>
  <c r="A27" i="9"/>
  <c r="D25" i="9"/>
  <c r="G25" i="9" s="1"/>
  <c r="D26" i="9" l="1"/>
  <c r="G26" i="9" s="1"/>
  <c r="C27" i="9"/>
  <c r="F27" i="9" s="1"/>
  <c r="B27" i="9"/>
  <c r="A28" i="9"/>
  <c r="D27" i="9" l="1"/>
  <c r="G27" i="9" s="1"/>
  <c r="A29" i="9"/>
  <c r="C28" i="9"/>
  <c r="F28" i="9" s="1"/>
  <c r="B28" i="9"/>
  <c r="D28" i="9" l="1"/>
  <c r="G28" i="9" s="1"/>
  <c r="B29" i="9"/>
  <c r="C29" i="9"/>
  <c r="F29" i="9" s="1"/>
  <c r="D29" i="9" l="1"/>
  <c r="G29" i="9" s="1"/>
</calcChain>
</file>

<file path=xl/sharedStrings.xml><?xml version="1.0" encoding="utf-8"?>
<sst xmlns="http://schemas.openxmlformats.org/spreadsheetml/2006/main" count="99" uniqueCount="85">
  <si>
    <t>Assumptions</t>
  </si>
  <si>
    <t>Time</t>
  </si>
  <si>
    <t>Units Start</t>
  </si>
  <si>
    <t>Units increment</t>
  </si>
  <si>
    <t>Unit Price</t>
  </si>
  <si>
    <t>Unit Variable Cost</t>
  </si>
  <si>
    <t>Total Fixed Costs</t>
  </si>
  <si>
    <t>Break Even x</t>
  </si>
  <si>
    <t>Break Even y</t>
  </si>
  <si>
    <t>Label</t>
  </si>
  <si>
    <t>Month</t>
  </si>
  <si>
    <t>Units</t>
  </si>
  <si>
    <t>Sales</t>
  </si>
  <si>
    <t>Variable Cost</t>
  </si>
  <si>
    <t>Contribution Margin</t>
  </si>
  <si>
    <t>Fixed</t>
  </si>
  <si>
    <t>Total Costs</t>
  </si>
  <si>
    <t>Net Income</t>
  </si>
  <si>
    <t>Type</t>
  </si>
  <si>
    <t>Cost in BGN.</t>
  </si>
  <si>
    <t>Company Registration</t>
  </si>
  <si>
    <t>Computers</t>
  </si>
  <si>
    <t>Desks</t>
  </si>
  <si>
    <t>Chairs</t>
  </si>
  <si>
    <t>Other Office Equipment</t>
  </si>
  <si>
    <t>Software</t>
  </si>
  <si>
    <t>Advertising materials</t>
  </si>
  <si>
    <t>SUM:</t>
  </si>
  <si>
    <t>ROI based on the Break Even Point moment</t>
  </si>
  <si>
    <t>Gain from investment</t>
  </si>
  <si>
    <t>Investment costs</t>
  </si>
  <si>
    <t>ROI</t>
  </si>
  <si>
    <t>Unit variable costs sum:</t>
  </si>
  <si>
    <t>Total fixed costs:</t>
  </si>
  <si>
    <t>Unit variable costs</t>
  </si>
  <si>
    <t>unit per user</t>
  </si>
  <si>
    <t>Total cost</t>
  </si>
  <si>
    <t>Cost per unit</t>
  </si>
  <si>
    <t>Total fixed costs</t>
  </si>
  <si>
    <t>Cost</t>
  </si>
  <si>
    <t>Rent</t>
  </si>
  <si>
    <t>Public utilities(electricity, water, gas and etc.)</t>
  </si>
  <si>
    <t>Office supplies</t>
  </si>
  <si>
    <t>Internet</t>
  </si>
  <si>
    <t>Domain</t>
  </si>
  <si>
    <t>Accountancy</t>
  </si>
  <si>
    <t>Date</t>
  </si>
  <si>
    <t>Interest rate</t>
  </si>
  <si>
    <t>Principal payment</t>
  </si>
  <si>
    <t>Monthly payment</t>
  </si>
  <si>
    <t>Cash flow</t>
  </si>
  <si>
    <t>Total sum of credit:</t>
  </si>
  <si>
    <t>Period</t>
  </si>
  <si>
    <t>Calculations</t>
  </si>
  <si>
    <t>This sheet should remain hidden. Any modifications may result in errors in the Retirement Planner.</t>
  </si>
  <si>
    <t>Failure Template:</t>
  </si>
  <si>
    <t>Oops. This plan will only provide income to age [AGE]. You'll need to make some modifications.</t>
  </si>
  <si>
    <t>Success Template:</t>
  </si>
  <si>
    <t>Congratulations! Your plan seems to work. At age [AGE], you will still have a savings balance of [BALANCE].</t>
  </si>
  <si>
    <t>Failure Display:</t>
  </si>
  <si>
    <t>Success Display:</t>
  </si>
  <si>
    <t>Success:</t>
  </si>
  <si>
    <t>Success</t>
  </si>
  <si>
    <t>Failure</t>
  </si>
  <si>
    <t>Age</t>
  </si>
  <si>
    <t>Salary</t>
  </si>
  <si>
    <t>Balance</t>
  </si>
  <si>
    <t>Interest</t>
  </si>
  <si>
    <t>Yearly Savings</t>
  </si>
  <si>
    <t>Desired Retirement Income</t>
  </si>
  <si>
    <t>Pension Income</t>
  </si>
  <si>
    <t>End Balance</t>
  </si>
  <si>
    <t>Saving</t>
  </si>
  <si>
    <t>Retired</t>
  </si>
  <si>
    <t>Uncertainty</t>
  </si>
  <si>
    <t>Технически консултанти</t>
  </si>
  <si>
    <t>Програмисти - Android</t>
  </si>
  <si>
    <t>Програмисти - Web</t>
  </si>
  <si>
    <t>Програмисти - iOS</t>
  </si>
  <si>
    <t>Програмисти - WP</t>
  </si>
  <si>
    <t>Търговски представители</t>
  </si>
  <si>
    <t>Хостинг</t>
  </si>
  <si>
    <t>Маркетинг и реклама</t>
  </si>
  <si>
    <t>Телефонни разходи</t>
  </si>
  <si>
    <t>Аутсорс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</si>
</sst>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лв.&quot;;[Red]\-#,##0.00\ &quot;лв.&quot;"/>
    <numFmt numFmtId="164" formatCode="&quot;$&quot;#,##0_);[Red]\(&quot;$&quot;#,##0\)"/>
    <numFmt numFmtId="165" formatCode="&quot;$&quot;#,##0.00_);[Red]\(&quot;$&quot;#,##0.00\)"/>
    <numFmt numFmtId="166" formatCode="#,##0.00\ &quot;лв.&quot;"/>
  </numFmts>
  <fonts count="13" x14ac:knownFonts="1">
    <font>
      <sz val="10"/>
      <color theme="4" tint="-0.499984740745262"/>
      <name val="Tahoma"/>
      <family val="2"/>
      <scheme val="min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  <font>
      <sz val="11"/>
      <color theme="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4" tint="-0.499984740745262"/>
      <name val="Tahoma"/>
      <family val="2"/>
      <scheme val="minor"/>
    </font>
    <font>
      <sz val="11"/>
      <color indexed="9"/>
      <name val="Tahoma"/>
      <family val="2"/>
      <charset val="1"/>
    </font>
    <font>
      <b/>
      <sz val="10"/>
      <color indexed="9"/>
      <name val="Tahom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56"/>
        <bgColor indexed="18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0"/>
        <bgColor indexed="38"/>
      </patternFill>
    </fill>
    <fill>
      <patternFill patternType="solid">
        <fgColor indexed="26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/>
      <top/>
      <bottom style="thin">
        <color theme="8" tint="0.7999816888943144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3" fontId="0" fillId="0" borderId="0">
      <alignment horizontal="left" indent="1"/>
    </xf>
    <xf numFmtId="0" fontId="7" fillId="0" borderId="0" applyNumberFormat="0" applyProtection="0">
      <alignment horizontal="left" vertical="center"/>
    </xf>
    <xf numFmtId="0" fontId="1" fillId="0" borderId="0" applyNumberFormat="0" applyProtection="0">
      <alignment horizontal="left"/>
    </xf>
    <xf numFmtId="0" fontId="5" fillId="0" borderId="0" applyNumberFormat="0" applyAlignment="0" applyProtection="0">
      <alignment horizontal="left"/>
    </xf>
    <xf numFmtId="0" fontId="3" fillId="2" borderId="2" applyNumberFormat="0" applyProtection="0">
      <alignment horizontal="right"/>
    </xf>
    <xf numFmtId="3" fontId="2" fillId="0" borderId="1">
      <alignment horizontal="left"/>
    </xf>
    <xf numFmtId="0" fontId="6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48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165" fontId="0" fillId="0" borderId="0" xfId="0" applyNumberFormat="1">
      <alignment horizontal="left" indent="1"/>
    </xf>
    <xf numFmtId="3" fontId="0" fillId="0" borderId="0" xfId="0">
      <alignment horizontal="left" indent="1"/>
    </xf>
    <xf numFmtId="165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7" fillId="0" borderId="0" xfId="1" applyNumberFormat="1">
      <alignment horizontal="left" vertical="center"/>
    </xf>
    <xf numFmtId="3" fontId="4" fillId="0" borderId="0" xfId="0" applyFont="1">
      <alignment horizontal="left" indent="1"/>
    </xf>
    <xf numFmtId="3" fontId="0" fillId="0" borderId="0" xfId="0" applyAlignment="1"/>
    <xf numFmtId="3" fontId="8" fillId="7" borderId="6" xfId="0" applyFont="1" applyFill="1" applyBorder="1" applyAlignment="1">
      <alignment horizontal="centerContinuous" wrapText="1"/>
    </xf>
    <xf numFmtId="3" fontId="8" fillId="7" borderId="7" xfId="0" applyFont="1" applyFill="1" applyBorder="1" applyAlignment="1">
      <alignment horizontal="centerContinuous" wrapText="1"/>
    </xf>
    <xf numFmtId="3" fontId="8" fillId="7" borderId="5" xfId="0" applyFont="1" applyFill="1" applyBorder="1" applyAlignment="1">
      <alignment horizontal="centerContinuous" wrapText="1"/>
    </xf>
    <xf numFmtId="3" fontId="8" fillId="8" borderId="4" xfId="0" applyFont="1" applyFill="1" applyBorder="1" applyAlignment="1"/>
    <xf numFmtId="3" fontId="0" fillId="0" borderId="4" xfId="0" applyBorder="1" applyAlignment="1"/>
    <xf numFmtId="0" fontId="0" fillId="0" borderId="4" xfId="0" applyNumberFormat="1" applyBorder="1" applyAlignment="1"/>
    <xf numFmtId="3" fontId="8" fillId="9" borderId="4" xfId="0" applyFont="1" applyFill="1" applyBorder="1" applyAlignment="1">
      <alignment wrapText="1"/>
    </xf>
    <xf numFmtId="3" fontId="8" fillId="8" borderId="4" xfId="0" applyFont="1" applyFill="1" applyBorder="1" applyAlignment="1">
      <alignment wrapText="1"/>
    </xf>
    <xf numFmtId="3" fontId="8" fillId="10" borderId="4" xfId="0" applyFont="1" applyFill="1" applyBorder="1" applyAlignment="1"/>
    <xf numFmtId="164" fontId="0" fillId="0" borderId="0" xfId="0" applyNumberFormat="1" applyAlignment="1"/>
    <xf numFmtId="8" fontId="0" fillId="0" borderId="4" xfId="0" applyNumberFormat="1" applyBorder="1" applyAlignment="1"/>
    <xf numFmtId="8" fontId="0" fillId="11" borderId="4" xfId="0" applyNumberFormat="1" applyFill="1" applyBorder="1" applyAlignment="1"/>
    <xf numFmtId="3" fontId="8" fillId="8" borderId="4" xfId="0" applyFont="1" applyFill="1" applyBorder="1" applyAlignment="1">
      <alignment horizontal="center" vertical="center" wrapText="1"/>
    </xf>
    <xf numFmtId="1" fontId="0" fillId="11" borderId="4" xfId="0" applyNumberFormat="1" applyFill="1" applyBorder="1" applyAlignment="1">
      <alignment horizontal="center" vertical="center" wrapText="1"/>
    </xf>
    <xf numFmtId="8" fontId="0" fillId="11" borderId="4" xfId="0" applyNumberFormat="1" applyFill="1" applyBorder="1" applyAlignment="1">
      <alignment horizontal="center" vertical="center" wrapText="1"/>
    </xf>
    <xf numFmtId="3" fontId="0" fillId="11" borderId="4" xfId="0" applyFill="1" applyBorder="1" applyAlignment="1">
      <alignment horizontal="center" vertical="center" wrapText="1"/>
    </xf>
    <xf numFmtId="3" fontId="0" fillId="5" borderId="4" xfId="0" applyFill="1" applyBorder="1">
      <alignment horizontal="left" indent="1"/>
    </xf>
    <xf numFmtId="3" fontId="0" fillId="6" borderId="4" xfId="0" applyFill="1" applyBorder="1" applyAlignment="1">
      <alignment horizontal="left" wrapText="1" indent="1"/>
    </xf>
    <xf numFmtId="3" fontId="0" fillId="6" borderId="4" xfId="0" applyFill="1" applyBorder="1">
      <alignment horizontal="left" indent="1"/>
    </xf>
    <xf numFmtId="3" fontId="0" fillId="4" borderId="4" xfId="0" applyFill="1" applyBorder="1">
      <alignment horizontal="left" indent="1"/>
    </xf>
    <xf numFmtId="4" fontId="0" fillId="4" borderId="4" xfId="0" applyNumberFormat="1" applyFill="1" applyBorder="1">
      <alignment horizontal="left" indent="1"/>
    </xf>
    <xf numFmtId="3" fontId="8" fillId="8" borderId="3" xfId="0" applyFont="1" applyFill="1" applyBorder="1" applyAlignment="1">
      <alignment horizontal="center" vertical="center"/>
    </xf>
    <xf numFmtId="3" fontId="9" fillId="9" borderId="0" xfId="0" applyFont="1" applyFill="1" applyAlignment="1">
      <alignment horizontal="center" vertical="center" wrapText="1"/>
    </xf>
    <xf numFmtId="3" fontId="0" fillId="4" borderId="4" xfId="0" applyFill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right" vertical="center" wrapText="1" indent="1"/>
    </xf>
    <xf numFmtId="10" fontId="0" fillId="4" borderId="4" xfId="0" applyNumberFormat="1" applyFill="1" applyBorder="1" applyAlignment="1">
      <alignment horizontal="right" vertical="center" wrapText="1" indent="1"/>
    </xf>
    <xf numFmtId="166" fontId="0" fillId="4" borderId="4" xfId="0" applyNumberFormat="1" applyFill="1" applyBorder="1" applyAlignment="1">
      <alignment horizontal="right" vertical="center" wrapText="1" indent="1"/>
    </xf>
    <xf numFmtId="3" fontId="0" fillId="4" borderId="4" xfId="0" applyFill="1" applyBorder="1" applyAlignment="1">
      <alignment horizontal="right"/>
    </xf>
    <xf numFmtId="1" fontId="0" fillId="4" borderId="4" xfId="0" applyNumberFormat="1" applyFill="1" applyBorder="1" applyAlignment="1">
      <alignment horizontal="right" vertical="center" wrapText="1"/>
    </xf>
    <xf numFmtId="166" fontId="0" fillId="4" borderId="4" xfId="0" applyNumberFormat="1" applyFill="1" applyBorder="1" applyAlignment="1">
      <alignment horizontal="right" vertical="center" wrapText="1"/>
    </xf>
    <xf numFmtId="3" fontId="11" fillId="12" borderId="8" xfId="0" applyFont="1" applyFill="1" applyBorder="1" applyAlignment="1">
      <alignment horizontal="center" vertical="center"/>
    </xf>
    <xf numFmtId="3" fontId="11" fillId="12" borderId="8" xfId="0" applyFont="1" applyFill="1" applyBorder="1" applyAlignment="1">
      <alignment horizontal="right" vertical="center"/>
    </xf>
    <xf numFmtId="3" fontId="12" fillId="14" borderId="4" xfId="0" applyFont="1" applyFill="1" applyBorder="1" applyAlignment="1">
      <alignment horizontal="center" vertical="center" wrapText="1"/>
    </xf>
    <xf numFmtId="3" fontId="0" fillId="15" borderId="4" xfId="0" applyFill="1" applyBorder="1" applyAlignment="1">
      <alignment horizontal="right"/>
    </xf>
    <xf numFmtId="1" fontId="0" fillId="15" borderId="4" xfId="0" applyNumberFormat="1" applyFill="1" applyBorder="1" applyAlignment="1">
      <alignment horizontal="right" vertical="center" wrapText="1"/>
    </xf>
    <xf numFmtId="10" fontId="10" fillId="15" borderId="4" xfId="7" applyNumberFormat="1" applyFill="1" applyBorder="1" applyAlignment="1">
      <alignment horizontal="right" vertical="center" wrapText="1"/>
    </xf>
    <xf numFmtId="3" fontId="0" fillId="13" borderId="9" xfId="0" applyFill="1" applyBorder="1" applyAlignment="1">
      <alignment horizontal="center" wrapText="1"/>
    </xf>
  </cellXfs>
  <cellStyles count="8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Percent" xfId="7" builtinId="5"/>
    <cellStyle name="Title" xfId="6" builtinId="15" customBuiltin="1"/>
  </cellStyles>
  <dxfs count="0"/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</a:t>
            </a:r>
            <a:r>
              <a:rPr lang="en-US" baseline="0"/>
              <a:t> even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BEP!$B$6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BEP!$B$7:$B$29</c:f>
              <c:numCache>
                <c:formatCode>"лв."#,##0.00_);[Red]\("лв."#,##0.00\)</c:formatCode>
                <c:ptCount val="23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  <c:pt idx="21">
                  <c:v>31500</c:v>
                </c:pt>
                <c:pt idx="22">
                  <c:v>33000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BEP!$E$6</c:f>
              <c:strCache>
                <c:ptCount val="1"/>
                <c:pt idx="0">
                  <c:v>Fixed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BEP!$E$7:$E$29</c:f>
              <c:numCache>
                <c:formatCode>"лв."#,##0.00_);[Red]\("лв."#,##0.00\)</c:formatCode>
                <c:ptCount val="23"/>
                <c:pt idx="0">
                  <c:v>12070</c:v>
                </c:pt>
                <c:pt idx="1">
                  <c:v>12070</c:v>
                </c:pt>
                <c:pt idx="2">
                  <c:v>12070</c:v>
                </c:pt>
                <c:pt idx="3">
                  <c:v>12070</c:v>
                </c:pt>
                <c:pt idx="4">
                  <c:v>12070</c:v>
                </c:pt>
                <c:pt idx="5">
                  <c:v>12070</c:v>
                </c:pt>
                <c:pt idx="6">
                  <c:v>12070</c:v>
                </c:pt>
                <c:pt idx="7">
                  <c:v>12070</c:v>
                </c:pt>
                <c:pt idx="8">
                  <c:v>12070</c:v>
                </c:pt>
                <c:pt idx="9">
                  <c:v>12070</c:v>
                </c:pt>
                <c:pt idx="10">
                  <c:v>12070</c:v>
                </c:pt>
                <c:pt idx="11">
                  <c:v>12070</c:v>
                </c:pt>
                <c:pt idx="12">
                  <c:v>12070</c:v>
                </c:pt>
                <c:pt idx="13">
                  <c:v>12070</c:v>
                </c:pt>
                <c:pt idx="14">
                  <c:v>12070</c:v>
                </c:pt>
                <c:pt idx="15">
                  <c:v>12070</c:v>
                </c:pt>
                <c:pt idx="16">
                  <c:v>12070</c:v>
                </c:pt>
                <c:pt idx="17">
                  <c:v>12070</c:v>
                </c:pt>
                <c:pt idx="18">
                  <c:v>12070</c:v>
                </c:pt>
                <c:pt idx="19">
                  <c:v>12070</c:v>
                </c:pt>
                <c:pt idx="20">
                  <c:v>12070</c:v>
                </c:pt>
                <c:pt idx="21">
                  <c:v>12070</c:v>
                </c:pt>
                <c:pt idx="22">
                  <c:v>12070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BEP!$F$6</c:f>
              <c:strCache>
                <c:ptCount val="1"/>
                <c:pt idx="0">
                  <c:v>Total Costs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BEP!$F$7:$F$29</c:f>
              <c:numCache>
                <c:formatCode>"лв."#,##0.00_);[Red]\("лв."#,##0.00\)</c:formatCode>
                <c:ptCount val="23"/>
                <c:pt idx="0">
                  <c:v>12070</c:v>
                </c:pt>
                <c:pt idx="1">
                  <c:v>12125.25</c:v>
                </c:pt>
                <c:pt idx="2">
                  <c:v>12180.5</c:v>
                </c:pt>
                <c:pt idx="3">
                  <c:v>12235.75</c:v>
                </c:pt>
                <c:pt idx="4">
                  <c:v>12291</c:v>
                </c:pt>
                <c:pt idx="5">
                  <c:v>12346.25</c:v>
                </c:pt>
                <c:pt idx="6">
                  <c:v>12401.5</c:v>
                </c:pt>
                <c:pt idx="7">
                  <c:v>12456.75</c:v>
                </c:pt>
                <c:pt idx="8">
                  <c:v>12512</c:v>
                </c:pt>
                <c:pt idx="9">
                  <c:v>12567.25</c:v>
                </c:pt>
                <c:pt idx="10">
                  <c:v>12622.5</c:v>
                </c:pt>
                <c:pt idx="11">
                  <c:v>12677.75</c:v>
                </c:pt>
                <c:pt idx="12">
                  <c:v>12733</c:v>
                </c:pt>
                <c:pt idx="13">
                  <c:v>12788.25</c:v>
                </c:pt>
                <c:pt idx="14">
                  <c:v>12843.5</c:v>
                </c:pt>
                <c:pt idx="15">
                  <c:v>12898.75</c:v>
                </c:pt>
                <c:pt idx="16">
                  <c:v>12954</c:v>
                </c:pt>
                <c:pt idx="17">
                  <c:v>13009.25</c:v>
                </c:pt>
                <c:pt idx="18">
                  <c:v>13064.5</c:v>
                </c:pt>
                <c:pt idx="19">
                  <c:v>13119.75</c:v>
                </c:pt>
                <c:pt idx="20">
                  <c:v>13175</c:v>
                </c:pt>
                <c:pt idx="21">
                  <c:v>13230.25</c:v>
                </c:pt>
                <c:pt idx="22">
                  <c:v>13285.5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BEP!$J$4</c:f>
              <c:strCache>
                <c:ptCount val="1"/>
                <c:pt idx="0">
                  <c:v>Aprox BEU = 418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BEP!$H$4</c:f>
              <c:numCache>
                <c:formatCode>0</c:formatCode>
                <c:ptCount val="1"/>
                <c:pt idx="0">
                  <c:v>418</c:v>
                </c:pt>
              </c:numCache>
            </c:numRef>
          </c:xVal>
          <c:yVal>
            <c:numRef>
              <c:f>BEP!$I$4</c:f>
              <c:numCache>
                <c:formatCode>"лв."#,##0.00_);[Red]\("лв."#,##0.00\)</c:formatCode>
                <c:ptCount val="1"/>
                <c:pt idx="0">
                  <c:v>12540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97936"/>
        <c:axId val="984696848"/>
      </c:scatterChart>
      <c:valAx>
        <c:axId val="98469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984696848"/>
        <c:crosses val="autoZero"/>
        <c:crossBetween val="midCat"/>
      </c:valAx>
      <c:valAx>
        <c:axId val="9846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лв.&quot;#,##0.00_);[Red]\(&quot;лв.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98469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5</xdr:row>
      <xdr:rowOff>0</xdr:rowOff>
    </xdr:from>
    <xdr:to>
      <xdr:col>22</xdr:col>
      <xdr:colOff>485775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C3" zoomScale="70" zoomScaleNormal="70" workbookViewId="0">
      <selection activeCell="D5" sqref="D5"/>
    </sheetView>
  </sheetViews>
  <sheetFormatPr defaultRowHeight="12.75" x14ac:dyDescent="0.2"/>
  <cols>
    <col min="2" max="2" width="19.140625" customWidth="1"/>
    <col min="3" max="3" width="17.42578125" customWidth="1"/>
    <col min="4" max="4" width="16.7109375" customWidth="1"/>
    <col min="5" max="5" width="22.140625" customWidth="1"/>
    <col min="6" max="6" width="22.28515625" customWidth="1"/>
    <col min="7" max="7" width="12" bestFit="1" customWidth="1"/>
    <col min="9" max="9" width="16" customWidth="1"/>
    <col min="10" max="10" width="16.42578125" customWidth="1"/>
  </cols>
  <sheetData>
    <row r="1" spans="1:1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25" x14ac:dyDescent="0.2">
      <c r="A2" s="11" t="s">
        <v>0</v>
      </c>
      <c r="B2" s="12"/>
      <c r="C2" s="12"/>
      <c r="D2" s="12"/>
      <c r="E2" s="12"/>
      <c r="F2" s="13"/>
      <c r="G2" s="10"/>
      <c r="H2" s="10"/>
      <c r="I2" s="10"/>
      <c r="J2" s="10"/>
      <c r="K2" s="10"/>
    </row>
    <row r="3" spans="1:11" ht="28.5" x14ac:dyDescent="0.2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0"/>
      <c r="H3" s="23" t="s">
        <v>7</v>
      </c>
      <c r="I3" s="23" t="s">
        <v>8</v>
      </c>
      <c r="J3" s="23" t="s">
        <v>9</v>
      </c>
      <c r="K3" s="10"/>
    </row>
    <row r="4" spans="1:11" x14ac:dyDescent="0.2">
      <c r="A4" s="15" t="s">
        <v>10</v>
      </c>
      <c r="B4" s="15">
        <v>0</v>
      </c>
      <c r="C4" s="16">
        <v>50</v>
      </c>
      <c r="D4" s="21">
        <v>30</v>
      </c>
      <c r="E4" s="21">
        <f>Costs!C2</f>
        <v>1.105</v>
      </c>
      <c r="F4" s="21">
        <f>Costs!C3</f>
        <v>12070</v>
      </c>
      <c r="G4" s="10"/>
      <c r="H4" s="24">
        <f>ROUND(F4/(D4-E4),0)</f>
        <v>418</v>
      </c>
      <c r="I4" s="25">
        <f>H4*D4</f>
        <v>12540</v>
      </c>
      <c r="J4" s="26" t="str">
        <f>"Aprox BEU = "&amp;H4</f>
        <v>Aprox BEU = 418</v>
      </c>
      <c r="K4" s="10"/>
    </row>
    <row r="5" spans="1:1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28.5" x14ac:dyDescent="0.2">
      <c r="A6" s="17" t="s">
        <v>11</v>
      </c>
      <c r="B6" s="17" t="s">
        <v>12</v>
      </c>
      <c r="C6" s="18" t="s">
        <v>13</v>
      </c>
      <c r="D6" s="18" t="s">
        <v>14</v>
      </c>
      <c r="E6" s="17" t="s">
        <v>15</v>
      </c>
      <c r="F6" s="17" t="s">
        <v>16</v>
      </c>
      <c r="G6" s="18" t="s">
        <v>17</v>
      </c>
      <c r="H6" s="10"/>
      <c r="I6" s="10"/>
      <c r="J6" s="10"/>
      <c r="K6" s="10"/>
    </row>
    <row r="7" spans="1:11" ht="14.25" x14ac:dyDescent="0.2">
      <c r="A7" s="19">
        <v>0</v>
      </c>
      <c r="B7" s="22">
        <f>A7*$D$4</f>
        <v>0</v>
      </c>
      <c r="C7" s="22">
        <f>A7*$E$4</f>
        <v>0</v>
      </c>
      <c r="D7" s="22">
        <f>B7-C7</f>
        <v>0</v>
      </c>
      <c r="E7" s="22">
        <f>$F$4</f>
        <v>12070</v>
      </c>
      <c r="F7" s="22">
        <f>SUM(E7+C7)</f>
        <v>12070</v>
      </c>
      <c r="G7" s="22">
        <f>D7-E7</f>
        <v>-12070</v>
      </c>
      <c r="H7" s="20"/>
      <c r="I7" s="10"/>
      <c r="J7" s="10"/>
      <c r="K7" s="10"/>
    </row>
    <row r="8" spans="1:11" ht="14.25" x14ac:dyDescent="0.2">
      <c r="A8" s="19">
        <f>A7+$C$4</f>
        <v>50</v>
      </c>
      <c r="B8" s="22">
        <f t="shared" ref="B8:B29" si="0">A8*$D$4</f>
        <v>1500</v>
      </c>
      <c r="C8" s="22">
        <f t="shared" ref="C8:C17" si="1">A8*$E$4</f>
        <v>55.25</v>
      </c>
      <c r="D8" s="22">
        <f t="shared" ref="D8:D17" si="2">B8-C8</f>
        <v>1444.75</v>
      </c>
      <c r="E8" s="22">
        <f t="shared" ref="E8:E29" si="3">$F$4</f>
        <v>12070</v>
      </c>
      <c r="F8" s="22">
        <f t="shared" ref="F8:F17" si="4">SUM(E8+C8)</f>
        <v>12125.25</v>
      </c>
      <c r="G8" s="22">
        <f t="shared" ref="G8:G17" si="5">D8-E8</f>
        <v>-10625.25</v>
      </c>
      <c r="H8" s="20"/>
      <c r="I8" s="10"/>
      <c r="J8" s="10"/>
      <c r="K8" s="10"/>
    </row>
    <row r="9" spans="1:11" ht="14.25" x14ac:dyDescent="0.2">
      <c r="A9" s="19">
        <f t="shared" ref="A9:A18" si="6">A8+$C$4</f>
        <v>100</v>
      </c>
      <c r="B9" s="22">
        <f t="shared" si="0"/>
        <v>3000</v>
      </c>
      <c r="C9" s="22">
        <f t="shared" si="1"/>
        <v>110.5</v>
      </c>
      <c r="D9" s="22">
        <f t="shared" si="2"/>
        <v>2889.5</v>
      </c>
      <c r="E9" s="22">
        <f t="shared" si="3"/>
        <v>12070</v>
      </c>
      <c r="F9" s="22">
        <f t="shared" si="4"/>
        <v>12180.5</v>
      </c>
      <c r="G9" s="22">
        <f t="shared" si="5"/>
        <v>-9180.5</v>
      </c>
      <c r="H9" s="20"/>
      <c r="I9" s="10"/>
      <c r="J9" s="10"/>
      <c r="K9" s="10"/>
    </row>
    <row r="10" spans="1:11" ht="14.25" x14ac:dyDescent="0.2">
      <c r="A10" s="19">
        <f t="shared" si="6"/>
        <v>150</v>
      </c>
      <c r="B10" s="22">
        <f t="shared" si="0"/>
        <v>4500</v>
      </c>
      <c r="C10" s="22">
        <f t="shared" si="1"/>
        <v>165.75</v>
      </c>
      <c r="D10" s="22">
        <f t="shared" si="2"/>
        <v>4334.25</v>
      </c>
      <c r="E10" s="22">
        <f t="shared" si="3"/>
        <v>12070</v>
      </c>
      <c r="F10" s="22">
        <f t="shared" si="4"/>
        <v>12235.75</v>
      </c>
      <c r="G10" s="22">
        <f t="shared" si="5"/>
        <v>-7735.75</v>
      </c>
      <c r="H10" s="20"/>
      <c r="I10" s="10"/>
      <c r="J10" s="10"/>
      <c r="K10" s="10"/>
    </row>
    <row r="11" spans="1:11" ht="14.25" x14ac:dyDescent="0.2">
      <c r="A11" s="19">
        <f t="shared" si="6"/>
        <v>200</v>
      </c>
      <c r="B11" s="22">
        <f t="shared" si="0"/>
        <v>6000</v>
      </c>
      <c r="C11" s="22">
        <f t="shared" si="1"/>
        <v>221</v>
      </c>
      <c r="D11" s="22">
        <f t="shared" si="2"/>
        <v>5779</v>
      </c>
      <c r="E11" s="22">
        <f t="shared" si="3"/>
        <v>12070</v>
      </c>
      <c r="F11" s="22">
        <f t="shared" si="4"/>
        <v>12291</v>
      </c>
      <c r="G11" s="22">
        <f t="shared" si="5"/>
        <v>-6291</v>
      </c>
      <c r="H11" s="20"/>
      <c r="I11" s="10"/>
      <c r="J11" s="10"/>
      <c r="K11" s="10"/>
    </row>
    <row r="12" spans="1:11" ht="14.25" x14ac:dyDescent="0.2">
      <c r="A12" s="19">
        <f t="shared" si="6"/>
        <v>250</v>
      </c>
      <c r="B12" s="22">
        <f t="shared" si="0"/>
        <v>7500</v>
      </c>
      <c r="C12" s="22">
        <f t="shared" si="1"/>
        <v>276.25</v>
      </c>
      <c r="D12" s="22">
        <f t="shared" si="2"/>
        <v>7223.75</v>
      </c>
      <c r="E12" s="22">
        <f t="shared" si="3"/>
        <v>12070</v>
      </c>
      <c r="F12" s="22">
        <f t="shared" si="4"/>
        <v>12346.25</v>
      </c>
      <c r="G12" s="22">
        <f t="shared" si="5"/>
        <v>-4846.25</v>
      </c>
      <c r="H12" s="20"/>
      <c r="I12" s="10"/>
      <c r="J12" s="10"/>
      <c r="K12" s="10"/>
    </row>
    <row r="13" spans="1:11" ht="14.25" x14ac:dyDescent="0.2">
      <c r="A13" s="19">
        <f t="shared" si="6"/>
        <v>300</v>
      </c>
      <c r="B13" s="22">
        <f t="shared" si="0"/>
        <v>9000</v>
      </c>
      <c r="C13" s="22">
        <f t="shared" si="1"/>
        <v>331.5</v>
      </c>
      <c r="D13" s="22">
        <f t="shared" si="2"/>
        <v>8668.5</v>
      </c>
      <c r="E13" s="22">
        <f t="shared" si="3"/>
        <v>12070</v>
      </c>
      <c r="F13" s="22">
        <f t="shared" si="4"/>
        <v>12401.5</v>
      </c>
      <c r="G13" s="22">
        <f t="shared" si="5"/>
        <v>-3401.5</v>
      </c>
      <c r="H13" s="20"/>
      <c r="I13" s="10"/>
      <c r="J13" s="10"/>
      <c r="K13" s="10"/>
    </row>
    <row r="14" spans="1:11" ht="14.25" x14ac:dyDescent="0.2">
      <c r="A14" s="19">
        <f t="shared" si="6"/>
        <v>350</v>
      </c>
      <c r="B14" s="22">
        <f t="shared" si="0"/>
        <v>10500</v>
      </c>
      <c r="C14" s="22">
        <f t="shared" si="1"/>
        <v>386.75</v>
      </c>
      <c r="D14" s="22">
        <f t="shared" si="2"/>
        <v>10113.25</v>
      </c>
      <c r="E14" s="22">
        <f t="shared" si="3"/>
        <v>12070</v>
      </c>
      <c r="F14" s="22">
        <f t="shared" si="4"/>
        <v>12456.75</v>
      </c>
      <c r="G14" s="22">
        <f t="shared" si="5"/>
        <v>-1956.75</v>
      </c>
      <c r="H14" s="20"/>
      <c r="I14" s="10"/>
      <c r="J14" s="10"/>
      <c r="K14" s="10"/>
    </row>
    <row r="15" spans="1:11" ht="14.25" x14ac:dyDescent="0.2">
      <c r="A15" s="19">
        <f t="shared" si="6"/>
        <v>400</v>
      </c>
      <c r="B15" s="22">
        <f t="shared" si="0"/>
        <v>12000</v>
      </c>
      <c r="C15" s="22">
        <f t="shared" si="1"/>
        <v>442</v>
      </c>
      <c r="D15" s="22">
        <f t="shared" si="2"/>
        <v>11558</v>
      </c>
      <c r="E15" s="22">
        <f t="shared" si="3"/>
        <v>12070</v>
      </c>
      <c r="F15" s="22">
        <f t="shared" si="4"/>
        <v>12512</v>
      </c>
      <c r="G15" s="22">
        <f t="shared" si="5"/>
        <v>-512</v>
      </c>
      <c r="H15" s="20"/>
      <c r="I15" s="10"/>
      <c r="J15" s="10"/>
      <c r="K15" s="10"/>
    </row>
    <row r="16" spans="1:11" ht="14.25" x14ac:dyDescent="0.2">
      <c r="A16" s="19">
        <f t="shared" si="6"/>
        <v>450</v>
      </c>
      <c r="B16" s="22">
        <f t="shared" si="0"/>
        <v>13500</v>
      </c>
      <c r="C16" s="22">
        <f t="shared" si="1"/>
        <v>497.25</v>
      </c>
      <c r="D16" s="22">
        <f t="shared" si="2"/>
        <v>13002.75</v>
      </c>
      <c r="E16" s="22">
        <f t="shared" si="3"/>
        <v>12070</v>
      </c>
      <c r="F16" s="22">
        <f t="shared" si="4"/>
        <v>12567.25</v>
      </c>
      <c r="G16" s="22">
        <f t="shared" si="5"/>
        <v>932.75</v>
      </c>
      <c r="H16" s="20"/>
      <c r="I16" s="10"/>
      <c r="J16" s="10"/>
      <c r="K16" s="10"/>
    </row>
    <row r="17" spans="1:11" ht="14.25" x14ac:dyDescent="0.2">
      <c r="A17" s="19">
        <f t="shared" si="6"/>
        <v>500</v>
      </c>
      <c r="B17" s="22">
        <f t="shared" si="0"/>
        <v>15000</v>
      </c>
      <c r="C17" s="22">
        <f t="shared" si="1"/>
        <v>552.5</v>
      </c>
      <c r="D17" s="22">
        <f t="shared" si="2"/>
        <v>14447.5</v>
      </c>
      <c r="E17" s="22">
        <f t="shared" si="3"/>
        <v>12070</v>
      </c>
      <c r="F17" s="22">
        <f t="shared" si="4"/>
        <v>12622.5</v>
      </c>
      <c r="G17" s="22">
        <f t="shared" si="5"/>
        <v>2377.5</v>
      </c>
      <c r="H17" s="20"/>
      <c r="I17" s="10"/>
      <c r="J17" s="10"/>
      <c r="K17" s="10"/>
    </row>
    <row r="18" spans="1:11" ht="14.25" x14ac:dyDescent="0.2">
      <c r="A18" s="19">
        <f t="shared" si="6"/>
        <v>550</v>
      </c>
      <c r="B18" s="22">
        <f t="shared" si="0"/>
        <v>16500</v>
      </c>
      <c r="C18" s="22">
        <f t="shared" ref="C18:C29" si="7">A18*$E$4</f>
        <v>607.75</v>
      </c>
      <c r="D18" s="22">
        <f t="shared" ref="D18:D29" si="8">B18-C18</f>
        <v>15892.25</v>
      </c>
      <c r="E18" s="22">
        <f t="shared" si="3"/>
        <v>12070</v>
      </c>
      <c r="F18" s="22">
        <f t="shared" ref="F18:F29" si="9">SUM(E18+C18)</f>
        <v>12677.75</v>
      </c>
      <c r="G18" s="22">
        <f t="shared" ref="G18:G29" si="10">D18-E18</f>
        <v>3822.25</v>
      </c>
      <c r="H18" s="10"/>
      <c r="I18" s="10"/>
      <c r="J18" s="10"/>
      <c r="K18" s="10"/>
    </row>
    <row r="19" spans="1:11" ht="14.25" x14ac:dyDescent="0.2">
      <c r="A19" s="19">
        <f t="shared" ref="A19:A29" si="11">A18+$C$4</f>
        <v>600</v>
      </c>
      <c r="B19" s="22">
        <f t="shared" si="0"/>
        <v>18000</v>
      </c>
      <c r="C19" s="22">
        <f t="shared" si="7"/>
        <v>663</v>
      </c>
      <c r="D19" s="22">
        <f t="shared" si="8"/>
        <v>17337</v>
      </c>
      <c r="E19" s="22">
        <f t="shared" si="3"/>
        <v>12070</v>
      </c>
      <c r="F19" s="22">
        <f t="shared" si="9"/>
        <v>12733</v>
      </c>
      <c r="G19" s="22">
        <f t="shared" si="10"/>
        <v>5267</v>
      </c>
      <c r="H19" s="10"/>
      <c r="I19" s="10"/>
      <c r="J19" s="10"/>
      <c r="K19" s="10"/>
    </row>
    <row r="20" spans="1:11" ht="14.25" x14ac:dyDescent="0.2">
      <c r="A20" s="19">
        <f t="shared" si="11"/>
        <v>650</v>
      </c>
      <c r="B20" s="22">
        <f t="shared" si="0"/>
        <v>19500</v>
      </c>
      <c r="C20" s="22">
        <f t="shared" si="7"/>
        <v>718.25</v>
      </c>
      <c r="D20" s="22">
        <f t="shared" si="8"/>
        <v>18781.75</v>
      </c>
      <c r="E20" s="22">
        <f t="shared" si="3"/>
        <v>12070</v>
      </c>
      <c r="F20" s="22">
        <f t="shared" si="9"/>
        <v>12788.25</v>
      </c>
      <c r="G20" s="22">
        <f t="shared" si="10"/>
        <v>6711.75</v>
      </c>
      <c r="H20" s="10"/>
      <c r="I20" s="10"/>
      <c r="J20" s="10"/>
      <c r="K20" s="10"/>
    </row>
    <row r="21" spans="1:11" ht="14.25" x14ac:dyDescent="0.2">
      <c r="A21" s="19">
        <f t="shared" si="11"/>
        <v>700</v>
      </c>
      <c r="B21" s="22">
        <f t="shared" si="0"/>
        <v>21000</v>
      </c>
      <c r="C21" s="22">
        <f t="shared" si="7"/>
        <v>773.5</v>
      </c>
      <c r="D21" s="22">
        <f t="shared" si="8"/>
        <v>20226.5</v>
      </c>
      <c r="E21" s="22">
        <f t="shared" si="3"/>
        <v>12070</v>
      </c>
      <c r="F21" s="22">
        <f t="shared" si="9"/>
        <v>12843.5</v>
      </c>
      <c r="G21" s="22">
        <f t="shared" si="10"/>
        <v>8156.5</v>
      </c>
      <c r="H21" s="10"/>
      <c r="I21" s="10"/>
      <c r="J21" s="10"/>
      <c r="K21" s="10"/>
    </row>
    <row r="22" spans="1:11" ht="14.25" x14ac:dyDescent="0.2">
      <c r="A22" s="19">
        <f t="shared" si="11"/>
        <v>750</v>
      </c>
      <c r="B22" s="22">
        <f t="shared" si="0"/>
        <v>22500</v>
      </c>
      <c r="C22" s="22">
        <f t="shared" si="7"/>
        <v>828.75</v>
      </c>
      <c r="D22" s="22">
        <f t="shared" si="8"/>
        <v>21671.25</v>
      </c>
      <c r="E22" s="22">
        <f t="shared" si="3"/>
        <v>12070</v>
      </c>
      <c r="F22" s="22">
        <f t="shared" si="9"/>
        <v>12898.75</v>
      </c>
      <c r="G22" s="22">
        <f t="shared" si="10"/>
        <v>9601.25</v>
      </c>
      <c r="H22" s="10"/>
      <c r="I22" s="10"/>
      <c r="J22" s="10"/>
      <c r="K22" s="10"/>
    </row>
    <row r="23" spans="1:11" ht="14.25" x14ac:dyDescent="0.2">
      <c r="A23" s="19">
        <f t="shared" si="11"/>
        <v>800</v>
      </c>
      <c r="B23" s="22">
        <f t="shared" si="0"/>
        <v>24000</v>
      </c>
      <c r="C23" s="22">
        <f t="shared" si="7"/>
        <v>884</v>
      </c>
      <c r="D23" s="22">
        <f t="shared" si="8"/>
        <v>23116</v>
      </c>
      <c r="E23" s="22">
        <f t="shared" si="3"/>
        <v>12070</v>
      </c>
      <c r="F23" s="22">
        <f t="shared" si="9"/>
        <v>12954</v>
      </c>
      <c r="G23" s="22">
        <f t="shared" si="10"/>
        <v>11046</v>
      </c>
      <c r="H23" s="10"/>
      <c r="I23" s="10"/>
      <c r="J23" s="10"/>
      <c r="K23" s="10"/>
    </row>
    <row r="24" spans="1:11" ht="14.25" x14ac:dyDescent="0.2">
      <c r="A24" s="19">
        <f t="shared" si="11"/>
        <v>850</v>
      </c>
      <c r="B24" s="22">
        <f t="shared" si="0"/>
        <v>25500</v>
      </c>
      <c r="C24" s="22">
        <f t="shared" si="7"/>
        <v>939.25</v>
      </c>
      <c r="D24" s="22">
        <f t="shared" si="8"/>
        <v>24560.75</v>
      </c>
      <c r="E24" s="22">
        <f t="shared" si="3"/>
        <v>12070</v>
      </c>
      <c r="F24" s="22">
        <f t="shared" si="9"/>
        <v>13009.25</v>
      </c>
      <c r="G24" s="22">
        <f t="shared" si="10"/>
        <v>12490.75</v>
      </c>
      <c r="H24" s="10"/>
      <c r="I24" s="10"/>
      <c r="J24" s="10"/>
      <c r="K24" s="10"/>
    </row>
    <row r="25" spans="1:11" ht="14.25" x14ac:dyDescent="0.2">
      <c r="A25" s="19">
        <f t="shared" si="11"/>
        <v>900</v>
      </c>
      <c r="B25" s="22">
        <f t="shared" si="0"/>
        <v>27000</v>
      </c>
      <c r="C25" s="22">
        <f t="shared" si="7"/>
        <v>994.5</v>
      </c>
      <c r="D25" s="22">
        <f t="shared" si="8"/>
        <v>26005.5</v>
      </c>
      <c r="E25" s="22">
        <f t="shared" si="3"/>
        <v>12070</v>
      </c>
      <c r="F25" s="22">
        <f t="shared" si="9"/>
        <v>13064.5</v>
      </c>
      <c r="G25" s="22">
        <f t="shared" si="10"/>
        <v>13935.5</v>
      </c>
      <c r="H25" s="10"/>
      <c r="I25" s="10"/>
      <c r="J25" s="10"/>
      <c r="K25" s="10"/>
    </row>
    <row r="26" spans="1:11" ht="14.25" x14ac:dyDescent="0.2">
      <c r="A26" s="19">
        <f t="shared" si="11"/>
        <v>950</v>
      </c>
      <c r="B26" s="22">
        <f t="shared" si="0"/>
        <v>28500</v>
      </c>
      <c r="C26" s="22">
        <f t="shared" si="7"/>
        <v>1049.75</v>
      </c>
      <c r="D26" s="22">
        <f t="shared" si="8"/>
        <v>27450.25</v>
      </c>
      <c r="E26" s="22">
        <f t="shared" si="3"/>
        <v>12070</v>
      </c>
      <c r="F26" s="22">
        <f t="shared" si="9"/>
        <v>13119.75</v>
      </c>
      <c r="G26" s="22">
        <f t="shared" si="10"/>
        <v>15380.25</v>
      </c>
      <c r="H26" s="10"/>
      <c r="I26" s="10"/>
      <c r="J26" s="10"/>
      <c r="K26" s="10"/>
    </row>
    <row r="27" spans="1:11" ht="14.25" x14ac:dyDescent="0.2">
      <c r="A27" s="19">
        <f t="shared" si="11"/>
        <v>1000</v>
      </c>
      <c r="B27" s="22">
        <f t="shared" si="0"/>
        <v>30000</v>
      </c>
      <c r="C27" s="22">
        <f t="shared" si="7"/>
        <v>1105</v>
      </c>
      <c r="D27" s="22">
        <f t="shared" si="8"/>
        <v>28895</v>
      </c>
      <c r="E27" s="22">
        <f t="shared" si="3"/>
        <v>12070</v>
      </c>
      <c r="F27" s="22">
        <f t="shared" si="9"/>
        <v>13175</v>
      </c>
      <c r="G27" s="22">
        <f t="shared" si="10"/>
        <v>16825</v>
      </c>
      <c r="H27" s="10"/>
      <c r="I27" s="10"/>
      <c r="J27" s="10"/>
      <c r="K27" s="10"/>
    </row>
    <row r="28" spans="1:11" ht="14.25" x14ac:dyDescent="0.2">
      <c r="A28" s="19">
        <f t="shared" si="11"/>
        <v>1050</v>
      </c>
      <c r="B28" s="22">
        <f t="shared" si="0"/>
        <v>31500</v>
      </c>
      <c r="C28" s="22">
        <f t="shared" si="7"/>
        <v>1160.25</v>
      </c>
      <c r="D28" s="22">
        <f t="shared" si="8"/>
        <v>30339.75</v>
      </c>
      <c r="E28" s="22">
        <f t="shared" si="3"/>
        <v>12070</v>
      </c>
      <c r="F28" s="22">
        <f t="shared" si="9"/>
        <v>13230.25</v>
      </c>
      <c r="G28" s="22">
        <f t="shared" si="10"/>
        <v>18269.75</v>
      </c>
      <c r="H28" s="5"/>
      <c r="I28" s="5"/>
      <c r="J28" s="5"/>
      <c r="K28" s="5"/>
    </row>
    <row r="29" spans="1:11" ht="14.25" x14ac:dyDescent="0.2">
      <c r="A29" s="19">
        <f t="shared" si="11"/>
        <v>1100</v>
      </c>
      <c r="B29" s="22">
        <f t="shared" si="0"/>
        <v>33000</v>
      </c>
      <c r="C29" s="22">
        <f t="shared" si="7"/>
        <v>1215.5</v>
      </c>
      <c r="D29" s="22">
        <f t="shared" si="8"/>
        <v>31784.5</v>
      </c>
      <c r="E29" s="22">
        <f t="shared" si="3"/>
        <v>12070</v>
      </c>
      <c r="F29" s="22">
        <f t="shared" si="9"/>
        <v>13285.5</v>
      </c>
      <c r="G29" s="22">
        <f t="shared" si="10"/>
        <v>19714.5</v>
      </c>
      <c r="H29" s="5"/>
      <c r="I29" s="5"/>
      <c r="J29" s="5"/>
      <c r="K29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" sqref="D6"/>
    </sheetView>
  </sheetViews>
  <sheetFormatPr defaultRowHeight="12.75" x14ac:dyDescent="0.2"/>
  <cols>
    <col min="1" max="1" width="25.7109375" customWidth="1"/>
    <col min="2" max="2" width="17.7109375" customWidth="1"/>
  </cols>
  <sheetData>
    <row r="1" spans="1:2" ht="14.25" x14ac:dyDescent="0.2">
      <c r="A1" s="41" t="s">
        <v>18</v>
      </c>
      <c r="B1" s="41" t="s">
        <v>19</v>
      </c>
    </row>
    <row r="2" spans="1:2" x14ac:dyDescent="0.2">
      <c r="A2" s="10" t="s">
        <v>20</v>
      </c>
      <c r="B2" s="10">
        <v>300</v>
      </c>
    </row>
    <row r="3" spans="1:2" x14ac:dyDescent="0.2">
      <c r="A3" s="10" t="s">
        <v>21</v>
      </c>
      <c r="B3" s="10">
        <v>2800</v>
      </c>
    </row>
    <row r="4" spans="1:2" x14ac:dyDescent="0.2">
      <c r="A4" s="10" t="s">
        <v>22</v>
      </c>
      <c r="B4" s="10">
        <v>500</v>
      </c>
    </row>
    <row r="5" spans="1:2" x14ac:dyDescent="0.2">
      <c r="A5" s="10" t="s">
        <v>23</v>
      </c>
      <c r="B5" s="10">
        <v>600</v>
      </c>
    </row>
    <row r="6" spans="1:2" x14ac:dyDescent="0.2">
      <c r="A6" s="10" t="s">
        <v>24</v>
      </c>
      <c r="B6" s="10">
        <v>300</v>
      </c>
    </row>
    <row r="7" spans="1:2" x14ac:dyDescent="0.2">
      <c r="A7" s="10" t="s">
        <v>25</v>
      </c>
      <c r="B7" s="10">
        <v>300</v>
      </c>
    </row>
    <row r="8" spans="1:2" x14ac:dyDescent="0.2">
      <c r="A8" s="10" t="s">
        <v>26</v>
      </c>
      <c r="B8" s="10">
        <v>200</v>
      </c>
    </row>
    <row r="9" spans="1:2" ht="14.25" x14ac:dyDescent="0.2">
      <c r="A9" s="42" t="s">
        <v>27</v>
      </c>
      <c r="B9" s="10">
        <f>SUM(B2:B8)</f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D4" sqref="D4"/>
    </sheetView>
  </sheetViews>
  <sheetFormatPr defaultRowHeight="12.75" x14ac:dyDescent="0.2"/>
  <cols>
    <col min="1" max="1" width="9.140625" customWidth="1"/>
    <col min="2" max="2" width="15.5703125" customWidth="1"/>
    <col min="3" max="3" width="15.140625" customWidth="1"/>
  </cols>
  <sheetData>
    <row r="1" spans="2:3" x14ac:dyDescent="0.2">
      <c r="B1" s="47" t="s">
        <v>28</v>
      </c>
      <c r="C1" s="47"/>
    </row>
    <row r="2" spans="2:3" ht="25.5" x14ac:dyDescent="0.2">
      <c r="B2" s="43" t="s">
        <v>29</v>
      </c>
      <c r="C2" s="44">
        <f>BEP!$H$4*BEP!$D$4</f>
        <v>12540</v>
      </c>
    </row>
    <row r="3" spans="2:3" ht="25.5" x14ac:dyDescent="0.2">
      <c r="B3" s="43" t="s">
        <v>30</v>
      </c>
      <c r="C3" s="45">
        <f>BEP!$H$4*BEP!$E$4+BEP!$F$4</f>
        <v>12531.89</v>
      </c>
    </row>
    <row r="4" spans="2:3" x14ac:dyDescent="0.2">
      <c r="B4" s="43" t="s">
        <v>31</v>
      </c>
      <c r="C4" s="46">
        <f>(($C$2-$C$3)/'Startup Costs'!$B$9)*100</f>
        <v>0.16220000000001164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H6" sqref="H6"/>
    </sheetView>
  </sheetViews>
  <sheetFormatPr defaultRowHeight="12.75" x14ac:dyDescent="0.2"/>
  <cols>
    <col min="2" max="2" width="38.5703125" customWidth="1"/>
    <col min="3" max="3" width="14.5703125" customWidth="1"/>
    <col min="4" max="4" width="14.28515625" customWidth="1"/>
    <col min="7" max="8" width="36.5703125" customWidth="1"/>
  </cols>
  <sheetData>
    <row r="2" spans="2:8" ht="14.25" x14ac:dyDescent="0.2">
      <c r="B2" s="14" t="s">
        <v>32</v>
      </c>
      <c r="C2" s="30">
        <f>SUM(E6:E8)</f>
        <v>1.105</v>
      </c>
      <c r="D2" s="5"/>
      <c r="E2" s="5"/>
      <c r="F2" s="5"/>
      <c r="G2" s="5"/>
      <c r="H2" s="5"/>
    </row>
    <row r="3" spans="2:8" ht="14.25" x14ac:dyDescent="0.2">
      <c r="B3" s="14" t="s">
        <v>33</v>
      </c>
      <c r="C3" s="30">
        <f>SUM(H6:H18)</f>
        <v>12070</v>
      </c>
      <c r="D3" s="5"/>
      <c r="E3" s="5"/>
      <c r="F3" s="5"/>
      <c r="G3" s="5"/>
      <c r="H3" s="5"/>
    </row>
    <row r="5" spans="2:8" ht="28.5" x14ac:dyDescent="0.2">
      <c r="B5" s="14" t="s">
        <v>34</v>
      </c>
      <c r="C5" s="14" t="s">
        <v>35</v>
      </c>
      <c r="D5" s="14" t="s">
        <v>36</v>
      </c>
      <c r="E5" s="18" t="s">
        <v>37</v>
      </c>
      <c r="F5" s="5"/>
      <c r="G5" s="32" t="s">
        <v>38</v>
      </c>
      <c r="H5" s="32" t="s">
        <v>39</v>
      </c>
    </row>
    <row r="6" spans="2:8" x14ac:dyDescent="0.2">
      <c r="B6" s="29" t="s">
        <v>81</v>
      </c>
      <c r="C6" s="30">
        <v>10000</v>
      </c>
      <c r="D6" s="30">
        <v>50</v>
      </c>
      <c r="E6" s="31">
        <f>D6/C6</f>
        <v>5.0000000000000001E-3</v>
      </c>
      <c r="F6" s="5"/>
      <c r="G6" s="29" t="s">
        <v>40</v>
      </c>
      <c r="H6" s="27">
        <v>1000</v>
      </c>
    </row>
    <row r="7" spans="2:8" x14ac:dyDescent="0.2">
      <c r="B7" s="29" t="s">
        <v>82</v>
      </c>
      <c r="C7" s="30">
        <v>1000</v>
      </c>
      <c r="D7" s="30">
        <v>100</v>
      </c>
      <c r="E7" s="31">
        <f>D7/C7</f>
        <v>0.1</v>
      </c>
      <c r="F7" s="5"/>
      <c r="G7" s="29" t="s">
        <v>41</v>
      </c>
      <c r="H7" s="27">
        <v>450</v>
      </c>
    </row>
    <row r="8" spans="2:8" x14ac:dyDescent="0.2">
      <c r="B8" s="29" t="s">
        <v>83</v>
      </c>
      <c r="C8" s="30">
        <v>100</v>
      </c>
      <c r="D8" s="30">
        <v>100</v>
      </c>
      <c r="E8" s="31">
        <f>D8/C8</f>
        <v>1</v>
      </c>
      <c r="F8" s="5"/>
      <c r="G8" s="29" t="s">
        <v>42</v>
      </c>
      <c r="H8" s="27">
        <v>100</v>
      </c>
    </row>
    <row r="9" spans="2:8" x14ac:dyDescent="0.2">
      <c r="F9" s="5"/>
      <c r="G9" s="29" t="s">
        <v>43</v>
      </c>
      <c r="H9" s="27">
        <v>100</v>
      </c>
    </row>
    <row r="10" spans="2:8" x14ac:dyDescent="0.2">
      <c r="F10" s="5"/>
      <c r="G10" s="29" t="s">
        <v>44</v>
      </c>
      <c r="H10" s="27">
        <v>20</v>
      </c>
    </row>
    <row r="11" spans="2:8" x14ac:dyDescent="0.2">
      <c r="B11" s="5"/>
      <c r="C11" s="5"/>
      <c r="D11" s="5"/>
      <c r="E11" s="5"/>
      <c r="F11" s="5"/>
      <c r="G11" s="29" t="s">
        <v>45</v>
      </c>
      <c r="H11" s="27">
        <v>200</v>
      </c>
    </row>
    <row r="12" spans="2:8" x14ac:dyDescent="0.2">
      <c r="B12" s="5"/>
      <c r="C12" s="5"/>
      <c r="D12" s="5"/>
      <c r="E12" s="5"/>
      <c r="F12" s="5"/>
      <c r="G12" s="29" t="s">
        <v>84</v>
      </c>
      <c r="H12" s="27">
        <v>300</v>
      </c>
    </row>
    <row r="13" spans="2:8" x14ac:dyDescent="0.2">
      <c r="B13" s="5"/>
      <c r="C13" s="5"/>
      <c r="D13" s="5"/>
      <c r="E13" s="5"/>
      <c r="F13" s="5"/>
      <c r="G13" s="29" t="s">
        <v>76</v>
      </c>
      <c r="H13" s="30">
        <v>1800</v>
      </c>
    </row>
    <row r="14" spans="2:8" x14ac:dyDescent="0.2">
      <c r="G14" s="29" t="s">
        <v>77</v>
      </c>
      <c r="H14" s="30">
        <v>1800</v>
      </c>
    </row>
    <row r="15" spans="2:8" x14ac:dyDescent="0.2">
      <c r="G15" s="29" t="s">
        <v>78</v>
      </c>
      <c r="H15" s="30">
        <v>1800</v>
      </c>
    </row>
    <row r="16" spans="2:8" x14ac:dyDescent="0.2">
      <c r="G16" s="29" t="s">
        <v>79</v>
      </c>
      <c r="H16" s="30">
        <v>1800</v>
      </c>
    </row>
    <row r="17" spans="7:8" x14ac:dyDescent="0.2">
      <c r="G17" s="28" t="s">
        <v>75</v>
      </c>
      <c r="H17" s="30">
        <v>1200</v>
      </c>
    </row>
    <row r="18" spans="7:8" x14ac:dyDescent="0.2">
      <c r="G18" s="29" t="s">
        <v>80</v>
      </c>
      <c r="H18" s="30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4" sqref="I14"/>
    </sheetView>
  </sheetViews>
  <sheetFormatPr defaultRowHeight="12.75" x14ac:dyDescent="0.2"/>
  <cols>
    <col min="2" max="2" width="10.85546875" bestFit="1" customWidth="1"/>
    <col min="3" max="3" width="12" bestFit="1" customWidth="1"/>
    <col min="4" max="5" width="11.42578125" bestFit="1" customWidth="1"/>
    <col min="6" max="6" width="14.140625" bestFit="1" customWidth="1"/>
    <col min="8" max="8" width="14.42578125" customWidth="1"/>
    <col min="9" max="9" width="11.42578125" bestFit="1" customWidth="1"/>
  </cols>
  <sheetData>
    <row r="1" spans="1:9" ht="25.5" x14ac:dyDescent="0.2">
      <c r="A1" s="33" t="s">
        <v>10</v>
      </c>
      <c r="B1" s="33" t="s">
        <v>46</v>
      </c>
      <c r="C1" s="33" t="s">
        <v>47</v>
      </c>
      <c r="D1" s="33" t="s">
        <v>48</v>
      </c>
      <c r="E1" s="33" t="s">
        <v>49</v>
      </c>
      <c r="F1" s="33" t="s">
        <v>50</v>
      </c>
      <c r="G1" s="5"/>
      <c r="H1" s="33" t="s">
        <v>51</v>
      </c>
      <c r="I1" s="38">
        <v>10000</v>
      </c>
    </row>
    <row r="2" spans="1:9" x14ac:dyDescent="0.2">
      <c r="A2" s="34">
        <v>0</v>
      </c>
      <c r="B2" s="35">
        <v>41857</v>
      </c>
      <c r="C2" s="36">
        <v>0</v>
      </c>
      <c r="D2" s="37">
        <v>0</v>
      </c>
      <c r="E2" s="37">
        <v>0</v>
      </c>
      <c r="F2" s="37">
        <v>10000</v>
      </c>
      <c r="G2" s="5"/>
      <c r="H2" s="33" t="s">
        <v>52</v>
      </c>
      <c r="I2" s="39">
        <v>15</v>
      </c>
    </row>
    <row r="3" spans="1:9" ht="25.5" x14ac:dyDescent="0.2">
      <c r="A3" s="34">
        <v>1</v>
      </c>
      <c r="B3" s="35">
        <v>41858</v>
      </c>
      <c r="C3" s="36">
        <v>1.075</v>
      </c>
      <c r="D3" s="37">
        <v>617.92999999999995</v>
      </c>
      <c r="E3" s="37">
        <v>725.43</v>
      </c>
      <c r="F3" s="37">
        <v>-725.43</v>
      </c>
      <c r="G3" s="5"/>
      <c r="H3" s="33" t="s">
        <v>49</v>
      </c>
      <c r="I3" s="40">
        <v>725.43</v>
      </c>
    </row>
    <row r="4" spans="1:9" x14ac:dyDescent="0.2">
      <c r="A4" s="34">
        <v>2</v>
      </c>
      <c r="B4" s="35">
        <v>41859</v>
      </c>
      <c r="C4" s="36">
        <v>1.0085999999999999</v>
      </c>
      <c r="D4" s="37">
        <v>624.57000000000005</v>
      </c>
      <c r="E4" s="37">
        <v>725.43</v>
      </c>
      <c r="F4" s="37">
        <v>-725.43</v>
      </c>
      <c r="G4" s="5"/>
      <c r="H4" s="5"/>
      <c r="I4" s="5"/>
    </row>
    <row r="5" spans="1:9" x14ac:dyDescent="0.2">
      <c r="A5" s="34">
        <v>3</v>
      </c>
      <c r="B5" s="35">
        <v>41860</v>
      </c>
      <c r="C5" s="36">
        <v>0.94140000000000001</v>
      </c>
      <c r="D5" s="37">
        <v>631.29</v>
      </c>
      <c r="E5" s="37">
        <v>725.43</v>
      </c>
      <c r="F5" s="37">
        <v>-725.43</v>
      </c>
      <c r="G5" s="5"/>
      <c r="H5" s="5"/>
      <c r="I5" s="5"/>
    </row>
    <row r="6" spans="1:9" x14ac:dyDescent="0.2">
      <c r="A6" s="34">
        <v>4</v>
      </c>
      <c r="B6" s="35">
        <v>41861</v>
      </c>
      <c r="C6" s="36">
        <v>0.87360000000000004</v>
      </c>
      <c r="D6" s="37">
        <v>638.07000000000005</v>
      </c>
      <c r="E6" s="37">
        <v>725.43</v>
      </c>
      <c r="F6" s="37">
        <v>-725.43</v>
      </c>
      <c r="G6" s="5"/>
      <c r="H6" s="5"/>
      <c r="I6" s="5"/>
    </row>
    <row r="7" spans="1:9" x14ac:dyDescent="0.2">
      <c r="A7" s="34">
        <v>5</v>
      </c>
      <c r="B7" s="35">
        <v>41862</v>
      </c>
      <c r="C7" s="36">
        <v>0.80500000000000005</v>
      </c>
      <c r="D7" s="37">
        <v>644.92999999999995</v>
      </c>
      <c r="E7" s="37">
        <v>725.43</v>
      </c>
      <c r="F7" s="37">
        <v>-725.43</v>
      </c>
      <c r="G7" s="5"/>
      <c r="H7" s="5"/>
      <c r="I7" s="5"/>
    </row>
    <row r="8" spans="1:9" x14ac:dyDescent="0.2">
      <c r="A8" s="34">
        <v>6</v>
      </c>
      <c r="B8" s="35">
        <v>41863</v>
      </c>
      <c r="C8" s="36">
        <v>0.73560000000000003</v>
      </c>
      <c r="D8" s="37">
        <v>651.87</v>
      </c>
      <c r="E8" s="37">
        <v>725.43</v>
      </c>
      <c r="F8" s="37">
        <v>-725.43</v>
      </c>
      <c r="G8" s="5"/>
      <c r="H8" s="5"/>
      <c r="I8" s="5"/>
    </row>
    <row r="9" spans="1:9" x14ac:dyDescent="0.2">
      <c r="A9" s="34">
        <v>7</v>
      </c>
      <c r="B9" s="35">
        <v>42217</v>
      </c>
      <c r="C9" s="36">
        <v>0.66559999999999997</v>
      </c>
      <c r="D9" s="37">
        <v>658.87</v>
      </c>
      <c r="E9" s="37">
        <v>725.43</v>
      </c>
      <c r="F9" s="37">
        <v>-725.43</v>
      </c>
      <c r="G9" s="5"/>
      <c r="H9" s="5"/>
      <c r="I9" s="5"/>
    </row>
    <row r="10" spans="1:9" x14ac:dyDescent="0.2">
      <c r="A10" s="34">
        <v>8</v>
      </c>
      <c r="B10" s="35">
        <v>42218</v>
      </c>
      <c r="C10" s="36">
        <v>0.59470000000000001</v>
      </c>
      <c r="D10" s="37">
        <v>665.96</v>
      </c>
      <c r="E10" s="37">
        <v>725.43</v>
      </c>
      <c r="F10" s="37">
        <v>-725.43</v>
      </c>
      <c r="G10" s="5"/>
      <c r="H10" s="5"/>
      <c r="I10" s="5"/>
    </row>
    <row r="11" spans="1:9" x14ac:dyDescent="0.2">
      <c r="A11" s="34">
        <v>9</v>
      </c>
      <c r="B11" s="35">
        <v>42219</v>
      </c>
      <c r="C11" s="36">
        <v>0.52310000000000001</v>
      </c>
      <c r="D11" s="37">
        <v>673.12</v>
      </c>
      <c r="E11" s="37">
        <v>725.43</v>
      </c>
      <c r="F11" s="37">
        <v>-725.43</v>
      </c>
      <c r="G11" s="5"/>
      <c r="H11" s="5"/>
      <c r="I11" s="5"/>
    </row>
    <row r="12" spans="1:9" x14ac:dyDescent="0.2">
      <c r="A12" s="34">
        <v>10</v>
      </c>
      <c r="B12" s="35">
        <v>42220</v>
      </c>
      <c r="C12" s="36">
        <v>0.45079999999999998</v>
      </c>
      <c r="D12" s="37">
        <v>680.35</v>
      </c>
      <c r="E12" s="37">
        <v>725.43</v>
      </c>
      <c r="F12" s="37">
        <v>-725.43</v>
      </c>
      <c r="G12" s="5"/>
      <c r="H12" s="5"/>
      <c r="I12" s="5"/>
    </row>
    <row r="13" spans="1:9" x14ac:dyDescent="0.2">
      <c r="A13" s="34">
        <v>11</v>
      </c>
      <c r="B13" s="35">
        <v>42221</v>
      </c>
      <c r="C13" s="36">
        <v>0.37769999999999998</v>
      </c>
      <c r="D13" s="37">
        <v>687.66</v>
      </c>
      <c r="E13" s="37">
        <v>725.43</v>
      </c>
      <c r="F13" s="37">
        <v>-725.43</v>
      </c>
      <c r="G13" s="5"/>
      <c r="H13" s="5"/>
      <c r="I13" s="5"/>
    </row>
    <row r="14" spans="1:9" x14ac:dyDescent="0.2">
      <c r="A14" s="34">
        <v>12</v>
      </c>
      <c r="B14" s="35">
        <v>42222</v>
      </c>
      <c r="C14" s="36">
        <v>0.30370000000000003</v>
      </c>
      <c r="D14" s="37">
        <v>695.06</v>
      </c>
      <c r="E14" s="37">
        <v>725.43</v>
      </c>
      <c r="F14" s="37">
        <v>-725.43</v>
      </c>
      <c r="G14" s="5"/>
      <c r="H14" s="5"/>
      <c r="I14" s="5"/>
    </row>
    <row r="15" spans="1:9" x14ac:dyDescent="0.2">
      <c r="A15" s="34">
        <v>13</v>
      </c>
      <c r="B15" s="35">
        <v>42223</v>
      </c>
      <c r="C15" s="36">
        <v>0.22900000000000001</v>
      </c>
      <c r="D15" s="37">
        <v>702.53</v>
      </c>
      <c r="E15" s="37">
        <v>725.43</v>
      </c>
      <c r="F15" s="37">
        <v>-725.43</v>
      </c>
      <c r="G15" s="5"/>
      <c r="H15" s="5"/>
      <c r="I15" s="5"/>
    </row>
    <row r="16" spans="1:9" x14ac:dyDescent="0.2">
      <c r="A16" s="34">
        <v>14</v>
      </c>
      <c r="B16" s="35">
        <v>42224</v>
      </c>
      <c r="C16" s="36">
        <v>0.1535</v>
      </c>
      <c r="D16" s="37">
        <v>710.08</v>
      </c>
      <c r="E16" s="37">
        <v>725.43</v>
      </c>
      <c r="F16" s="37">
        <v>-725.43</v>
      </c>
      <c r="G16" s="5"/>
      <c r="H16" s="5"/>
      <c r="I16" s="5"/>
    </row>
    <row r="17" spans="1:6" x14ac:dyDescent="0.2">
      <c r="A17" s="34">
        <v>15</v>
      </c>
      <c r="B17" s="35">
        <v>42225</v>
      </c>
      <c r="C17" s="36">
        <v>7.7200000000000005E-2</v>
      </c>
      <c r="D17" s="37">
        <v>717.71</v>
      </c>
      <c r="E17" s="37">
        <v>725.43</v>
      </c>
      <c r="F17" s="37">
        <v>-725.43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8" t="s">
        <v>53</v>
      </c>
    </row>
    <row r="2" spans="2:34" x14ac:dyDescent="0.2">
      <c r="B2" s="9" t="s">
        <v>54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2:34" x14ac:dyDescent="0.2">
      <c r="B3" s="5"/>
      <c r="C3" s="5"/>
      <c r="D3" s="5"/>
      <c r="E3" s="5"/>
      <c r="F3" s="5"/>
      <c r="G3" s="5"/>
      <c r="H3" s="5"/>
      <c r="I3" s="3"/>
      <c r="J3" s="5"/>
      <c r="K3" s="5"/>
      <c r="L3" s="5"/>
      <c r="M3" s="5"/>
      <c r="N3" s="5"/>
      <c r="O3" s="5"/>
      <c r="P3" s="5"/>
      <c r="Q3" s="5"/>
      <c r="R3" s="5"/>
      <c r="S3" s="3"/>
      <c r="T3" s="5"/>
      <c r="U3" s="5"/>
      <c r="V3" s="5"/>
      <c r="W3" s="5"/>
      <c r="X3" s="5"/>
      <c r="Y3" s="5"/>
      <c r="Z3" s="5"/>
      <c r="AA3" s="5"/>
      <c r="AB3" s="5"/>
      <c r="AC3" s="5"/>
      <c r="AD3" s="1"/>
      <c r="AE3" s="3"/>
      <c r="AF3" s="5"/>
      <c r="AG3" s="5"/>
      <c r="AH3" s="3"/>
    </row>
    <row r="8" spans="2:34" x14ac:dyDescent="0.2">
      <c r="B8" s="5"/>
      <c r="C8" s="5"/>
      <c r="D8" s="5"/>
      <c r="E8" s="5"/>
      <c r="F8" s="5"/>
      <c r="G8" s="5"/>
      <c r="H8" s="5" t="e">
        <f t="array" ref="H8">INDEX(B36:B135,MATCH(MIN(IF(ISNUMBER(SavingsBalance_RetiredPeriod),IF((SavingsBalance_RetiredPeriod&gt;0),SavingsBalance_RetiredPeriod))),SavingsBalance_RetiredPeriod,0))</f>
        <v>#REF!</v>
      </c>
      <c r="I8" s="5" t="s">
        <v>55</v>
      </c>
      <c r="J8" s="5"/>
      <c r="K8" s="5" t="s">
        <v>56</v>
      </c>
      <c r="L8" s="5"/>
      <c r="M8" s="5"/>
      <c r="N8" s="5"/>
      <c r="O8" s="2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2:34" x14ac:dyDescent="0.2">
      <c r="B9" s="5"/>
      <c r="C9" s="5"/>
      <c r="D9" s="5"/>
      <c r="E9" s="5"/>
      <c r="F9" s="5"/>
      <c r="G9" s="5" t="e">
        <f>TEXT(INDEX(SavingsBalance_RetiredPeriod,PlanYears),"$#,###")</f>
        <v>#REF!</v>
      </c>
      <c r="H9" s="5" t="e">
        <f>YourCurrentAge+PlanYears-1</f>
        <v>#REF!</v>
      </c>
      <c r="I9" s="5" t="s">
        <v>57</v>
      </c>
      <c r="J9" s="5"/>
      <c r="K9" s="5" t="s">
        <v>58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1" spans="2:34" x14ac:dyDescent="0.2">
      <c r="B11" s="5"/>
      <c r="C11" s="5"/>
      <c r="D11" s="5"/>
      <c r="E11" s="5"/>
      <c r="F11" s="5"/>
      <c r="G11" s="5"/>
      <c r="H11" s="5" t="e">
        <f>INDEX($H$8:$H$9,(INDEX(SavingsBalance_RetiredPeriod,PlanYears)&gt;0)+1)</f>
        <v>#REF!</v>
      </c>
      <c r="I11" s="5" t="s">
        <v>59</v>
      </c>
      <c r="J11" s="5"/>
      <c r="K11" s="5" t="e">
        <f>REPT(SUBSTITUTE(SUBSTITUTE(K8,"[AGE]",$H$11),"[BALANCE]",$G$9),INDEX(SavingsBalance_RetiredPeriod,PlanYears)&lt;0)</f>
        <v>#REF!</v>
      </c>
      <c r="L11" s="5"/>
      <c r="M11" s="5"/>
      <c r="N11" s="5"/>
      <c r="O11" s="2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2:34" x14ac:dyDescent="0.2">
      <c r="B12" s="5"/>
      <c r="C12" s="5"/>
      <c r="D12" s="5"/>
      <c r="E12" s="5"/>
      <c r="F12" s="5"/>
      <c r="G12" s="5"/>
      <c r="H12" s="5" t="e">
        <f>INDEX($H$8:$H$9,(INDEX(SavingsBalance_RetiredPeriod,PlanYears)&gt;0)+1)</f>
        <v>#REF!</v>
      </c>
      <c r="I12" s="5" t="s">
        <v>60</v>
      </c>
      <c r="J12" s="5"/>
      <c r="K12" s="5" t="e">
        <f>REPT(SUBSTITUTE(SUBSTITUTE(K9,"[AGE]",$H$11),"[BALANCE]",$G$9),INDEX(SavingsBalance_RetiredPeriod,PlanYears)&gt;=0)</f>
        <v>#REF!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4" spans="2:34" x14ac:dyDescent="0.2">
      <c r="B14" s="5"/>
      <c r="C14" s="5"/>
      <c r="D14" s="5"/>
      <c r="E14" s="5"/>
      <c r="F14" s="5" t="s">
        <v>61</v>
      </c>
      <c r="G14" s="5" t="e">
        <f>INDEX(SavingsBalance_RetiredPeriod,PlanYears)&gt;=0</f>
        <v>#REF!</v>
      </c>
      <c r="H14" s="5"/>
      <c r="I14" s="6" t="s">
        <v>62</v>
      </c>
      <c r="J14" s="5"/>
      <c r="K14" s="7" t="s">
        <v>63</v>
      </c>
      <c r="L14" s="5"/>
      <c r="M14" s="4"/>
      <c r="N14" s="5"/>
      <c r="O14" s="2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2:34" x14ac:dyDescent="0.2">
      <c r="B15" s="5"/>
      <c r="C15" s="5"/>
      <c r="D15" s="5"/>
      <c r="E15" s="5"/>
      <c r="F15" s="5"/>
      <c r="G15" s="5"/>
      <c r="H15" s="5">
        <v>1</v>
      </c>
      <c r="I15" s="5" t="e">
        <f>REPT("CONGRATULATIONS!",Success)</f>
        <v>#REF!</v>
      </c>
      <c r="J15" s="5"/>
      <c r="K15" s="5" t="e">
        <f>REPT("OOPS!",Success=FALSE)</f>
        <v>#REF!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2:34" x14ac:dyDescent="0.2">
      <c r="B16" s="5"/>
      <c r="C16" s="5"/>
      <c r="D16" s="5"/>
      <c r="E16" s="5"/>
      <c r="F16" s="5"/>
      <c r="G16" s="5"/>
      <c r="H16" s="5">
        <v>2</v>
      </c>
      <c r="I16" s="5" t="e">
        <f>REPT("At age",Success)</f>
        <v>#REF!</v>
      </c>
      <c r="J16" s="5"/>
      <c r="K16" s="5" t="e">
        <f>REPT("This plan will only provide income to age ",Success=FALSE)</f>
        <v>#REF!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8:15" x14ac:dyDescent="0.2">
      <c r="H17" s="5">
        <v>3</v>
      </c>
      <c r="I17" s="5" t="e">
        <f>REPT(YourCurrentAge+PlanYears-1 &amp; ",",Success)</f>
        <v>#REF!</v>
      </c>
      <c r="J17" s="5"/>
      <c r="K17" s="5" t="e">
        <f>REPT(H8 &amp; ".",Success=FALSE)</f>
        <v>#REF!</v>
      </c>
      <c r="L17" s="5"/>
      <c r="M17" s="5"/>
      <c r="N17" s="5"/>
      <c r="O17" s="2"/>
    </row>
    <row r="18" spans="8:15" x14ac:dyDescent="0.2">
      <c r="H18" s="5">
        <v>4</v>
      </c>
      <c r="I18" s="5" t="e">
        <f>REPT("you will have a savings balance of",Success)</f>
        <v>#REF!</v>
      </c>
      <c r="J18" s="5"/>
      <c r="K18" s="5" t="e">
        <f>REPT("You'll need to makes some modifications.",Success=FALSE)</f>
        <v>#REF!</v>
      </c>
      <c r="L18" s="5"/>
      <c r="M18" s="5"/>
      <c r="N18" s="5"/>
      <c r="O18" s="5"/>
    </row>
    <row r="19" spans="8:15" x14ac:dyDescent="0.2">
      <c r="H19" s="5">
        <v>5</v>
      </c>
      <c r="I19" s="5" t="e">
        <f>REPT(TEXT(INDEX(SavingsBalance_RetiredPeriod,PlanYears),"$#,###."),Success)</f>
        <v>#REF!</v>
      </c>
      <c r="J19" s="5"/>
      <c r="K19" s="5"/>
      <c r="L19" s="5"/>
      <c r="M19" s="5"/>
      <c r="N19" s="5"/>
      <c r="O19" s="5"/>
    </row>
    <row r="20" spans="8:15" x14ac:dyDescent="0.2">
      <c r="H20" s="5"/>
      <c r="I20" s="4"/>
      <c r="J20" s="5"/>
      <c r="K20" s="5"/>
      <c r="L20" s="5"/>
      <c r="M20" s="5"/>
      <c r="N20" s="5"/>
      <c r="O20" s="5"/>
    </row>
    <row r="21" spans="8:15" x14ac:dyDescent="0.2">
      <c r="H21" s="5"/>
      <c r="I21" s="4"/>
      <c r="J21" s="5"/>
      <c r="K21" s="5"/>
      <c r="L21" s="5"/>
      <c r="M21" s="5"/>
      <c r="N21" s="5"/>
      <c r="O21" s="5"/>
    </row>
    <row r="22" spans="8:15" x14ac:dyDescent="0.2">
      <c r="H22" s="5"/>
      <c r="I22" s="4"/>
      <c r="J22" s="5"/>
      <c r="K22" s="5"/>
      <c r="L22" s="5"/>
      <c r="M22" s="5"/>
      <c r="N22" s="5"/>
      <c r="O22" s="5"/>
    </row>
    <row r="23" spans="8:15" x14ac:dyDescent="0.2">
      <c r="H23" s="5"/>
      <c r="I23" s="4"/>
      <c r="J23" s="5"/>
      <c r="K23" s="5"/>
      <c r="L23" s="5"/>
      <c r="M23" s="5"/>
      <c r="N23" s="5"/>
      <c r="O23" s="5"/>
    </row>
    <row r="24" spans="8:15" x14ac:dyDescent="0.2">
      <c r="H24" s="5"/>
      <c r="I24" s="4"/>
      <c r="J24" s="5"/>
      <c r="K24" s="5"/>
      <c r="L24" s="5"/>
      <c r="M24" s="5"/>
      <c r="N24" s="5"/>
      <c r="O24" s="5"/>
    </row>
    <row r="25" spans="8:15" x14ac:dyDescent="0.2">
      <c r="H25" s="5"/>
      <c r="I25" s="4"/>
      <c r="J25" s="5"/>
      <c r="K25" s="5"/>
      <c r="L25" s="5"/>
      <c r="M25" s="5"/>
      <c r="N25" s="5"/>
      <c r="O25" s="5"/>
    </row>
    <row r="26" spans="8:15" x14ac:dyDescent="0.2">
      <c r="H26" s="5"/>
      <c r="I26" s="4"/>
      <c r="J26" s="5"/>
      <c r="K26" s="5"/>
      <c r="L26" s="5"/>
      <c r="M26" s="5"/>
      <c r="N26" s="5"/>
      <c r="O26" s="5"/>
    </row>
    <row r="27" spans="8:15" x14ac:dyDescent="0.2">
      <c r="H27" s="5"/>
      <c r="I27" s="4"/>
      <c r="J27" s="5"/>
      <c r="K27" s="5"/>
      <c r="L27" s="5"/>
      <c r="M27" s="5"/>
      <c r="N27" s="5"/>
      <c r="O27" s="5"/>
    </row>
    <row r="28" spans="8:15" x14ac:dyDescent="0.2">
      <c r="H28" s="5"/>
      <c r="I28" s="4"/>
      <c r="J28" s="5"/>
      <c r="K28" s="5"/>
      <c r="L28" s="5"/>
      <c r="M28" s="5"/>
      <c r="N28" s="5"/>
      <c r="O28" s="5"/>
    </row>
    <row r="30" spans="8:15" x14ac:dyDescent="0.2">
      <c r="H30" s="5"/>
      <c r="I30" s="4"/>
      <c r="J30" s="5"/>
      <c r="K30" s="5"/>
      <c r="L30" s="5"/>
      <c r="M30" s="5"/>
      <c r="N30" s="5"/>
      <c r="O30" s="2"/>
    </row>
    <row r="35" spans="2:36" x14ac:dyDescent="0.2">
      <c r="B35" s="5" t="s">
        <v>64</v>
      </c>
      <c r="C35" s="5" t="s">
        <v>65</v>
      </c>
      <c r="D35" s="5"/>
      <c r="E35" s="5"/>
      <c r="F35" s="5" t="s">
        <v>66</v>
      </c>
      <c r="G35" s="5" t="s">
        <v>67</v>
      </c>
      <c r="H35" s="5" t="s">
        <v>68</v>
      </c>
      <c r="I35" s="5" t="s">
        <v>69</v>
      </c>
      <c r="J35" s="5" t="s">
        <v>70</v>
      </c>
      <c r="K35" s="5" t="s">
        <v>71</v>
      </c>
      <c r="L35" s="5"/>
      <c r="M35" s="5"/>
      <c r="N35" s="5" t="s">
        <v>66</v>
      </c>
      <c r="O35" s="5" t="s">
        <v>67</v>
      </c>
      <c r="P35" s="5" t="s">
        <v>68</v>
      </c>
      <c r="Q35" s="5" t="s">
        <v>69</v>
      </c>
      <c r="R35" s="5" t="s">
        <v>70</v>
      </c>
      <c r="S35" s="5" t="s">
        <v>71</v>
      </c>
      <c r="T35" s="5"/>
      <c r="U35" s="5"/>
      <c r="V35" s="5" t="s">
        <v>66</v>
      </c>
      <c r="W35" s="5" t="s">
        <v>67</v>
      </c>
      <c r="X35" s="5" t="s">
        <v>68</v>
      </c>
      <c r="Y35" s="5" t="s">
        <v>69</v>
      </c>
      <c r="Z35" s="5" t="s">
        <v>70</v>
      </c>
      <c r="AA35" s="5" t="s">
        <v>71</v>
      </c>
      <c r="AB35" s="5"/>
      <c r="AC35" s="5"/>
      <c r="AD35" s="5" t="s">
        <v>72</v>
      </c>
      <c r="AE35" s="5" t="s">
        <v>73</v>
      </c>
      <c r="AF35" s="5"/>
      <c r="AG35" s="5"/>
      <c r="AH35" s="5" t="s">
        <v>74</v>
      </c>
      <c r="AI35" s="5"/>
      <c r="AJ35" s="5"/>
    </row>
    <row r="36" spans="2:36" x14ac:dyDescent="0.2">
      <c r="B36" s="5" t="e">
        <f>Age</f>
        <v>#REF!</v>
      </c>
      <c r="C36" s="1" t="e">
        <f>CurrentAnnualIncome</f>
        <v>#REF!</v>
      </c>
      <c r="D36" s="1"/>
      <c r="E36" s="1"/>
      <c r="F36" s="1" t="e">
        <f>CurrentRetirementSavingsBalance</f>
        <v>#REF!</v>
      </c>
      <c r="G36" s="1" t="e">
        <f>Interest</f>
        <v>#REF!</v>
      </c>
      <c r="H36" s="1" t="e">
        <f>CurrentAnnualSavingsAmount</f>
        <v>#REF!</v>
      </c>
      <c r="I36" s="1" t="e">
        <f>DesiredRetirementIncome</f>
        <v>#REF!</v>
      </c>
      <c r="J36" s="1" t="e">
        <f>PensionIncome</f>
        <v>#REF!</v>
      </c>
      <c r="K36" s="1" t="e">
        <f>EndBalance</f>
        <v>#REF!</v>
      </c>
      <c r="L36" s="5"/>
      <c r="M36" s="5"/>
      <c r="N36" s="1" t="e">
        <f>CurrentRetirementSavingsBalance</f>
        <v>#REF!</v>
      </c>
      <c r="O36" s="1" t="e">
        <f>Interest_Under</f>
        <v>#REF!</v>
      </c>
      <c r="P36" s="1" t="e">
        <f>CurrentAnnualSavingsAmount_Under</f>
        <v>#REF!</v>
      </c>
      <c r="Q36" s="1" t="e">
        <f>DesiredRetirementIncome</f>
        <v>#REF!</v>
      </c>
      <c r="R36" s="1" t="e">
        <f>PensionIncome_Under</f>
        <v>#REF!</v>
      </c>
      <c r="S36" s="1" t="e">
        <f>EndBalance</f>
        <v>#REF!</v>
      </c>
      <c r="T36" s="5"/>
      <c r="U36" s="5"/>
      <c r="V36" s="1" t="e">
        <f>CurrentRetirementSavingsBalance</f>
        <v>#REF!</v>
      </c>
      <c r="W36" s="1" t="e">
        <f>Interest_Over</f>
        <v>#REF!</v>
      </c>
      <c r="X36" s="1" t="e">
        <f>CurrentAnnualSavingsAmount_Over</f>
        <v>#REF!</v>
      </c>
      <c r="Y36" s="1" t="e">
        <f>DesiredRetirementIncome</f>
        <v>#REF!</v>
      </c>
      <c r="Z36" s="1" t="e">
        <f>PensionIncome_Over</f>
        <v>#REF!</v>
      </c>
      <c r="AA36" s="1" t="e">
        <f>EndBalance</f>
        <v>#REF!</v>
      </c>
      <c r="AB36" s="5"/>
      <c r="AC36" s="5"/>
      <c r="AD36" s="1" t="e">
        <f>IF(Calculations!B36&lt;DesiredRetirementAge,K36,NA())</f>
        <v>#REF!</v>
      </c>
      <c r="AE36" s="1" t="e">
        <f>IF(Calculations!B36&gt;=(DesiredRetirementAge-1),K36,NA())</f>
        <v>#REF!</v>
      </c>
      <c r="AF36" s="1"/>
      <c r="AG36" s="5"/>
      <c r="AH36" s="1" t="e">
        <f>AA36-S36</f>
        <v>#REF!</v>
      </c>
      <c r="AI36" s="5"/>
      <c r="AJ36" s="1"/>
    </row>
    <row r="37" spans="2:36" x14ac:dyDescent="0.2">
      <c r="B37" s="5" t="e">
        <f>Age</f>
        <v>#REF!</v>
      </c>
      <c r="C37" s="1" t="e">
        <f>Salary</f>
        <v>#REF!</v>
      </c>
      <c r="D37" s="1"/>
      <c r="E37" s="1"/>
      <c r="F37" s="1" t="e">
        <f>Balance</f>
        <v>#REF!</v>
      </c>
      <c r="G37" s="1" t="e">
        <f>Interest</f>
        <v>#REF!</v>
      </c>
      <c r="H37" s="1" t="e">
        <f>YearlySavings</f>
        <v>#REF!</v>
      </c>
      <c r="I37" s="1" t="e">
        <f>DesiredRetirementIncome</f>
        <v>#REF!</v>
      </c>
      <c r="J37" s="1" t="e">
        <f>PensionIncome</f>
        <v>#REF!</v>
      </c>
      <c r="K37" s="1" t="e">
        <f>EndBalance</f>
        <v>#REF!</v>
      </c>
      <c r="L37" s="5"/>
      <c r="M37" s="5"/>
      <c r="N37" s="1" t="e">
        <f>Balance_Under</f>
        <v>#REF!</v>
      </c>
      <c r="O37" s="1" t="e">
        <f>Interest_Under</f>
        <v>#REF!</v>
      </c>
      <c r="P37" s="1" t="e">
        <f>YearlySavings_Under</f>
        <v>#REF!</v>
      </c>
      <c r="Q37" s="1" t="e">
        <f>DesiredRetirementIncome</f>
        <v>#REF!</v>
      </c>
      <c r="R37" s="1" t="e">
        <f>PensionIncome_Under</f>
        <v>#REF!</v>
      </c>
      <c r="S37" s="1" t="e">
        <f>EndBalance</f>
        <v>#REF!</v>
      </c>
      <c r="T37" s="5"/>
      <c r="U37" s="5"/>
      <c r="V37" s="1" t="e">
        <f>Balance_Over</f>
        <v>#REF!</v>
      </c>
      <c r="W37" s="1" t="e">
        <f>Interest_Over</f>
        <v>#REF!</v>
      </c>
      <c r="X37" s="1" t="e">
        <f>YearlySavings_Over</f>
        <v>#REF!</v>
      </c>
      <c r="Y37" s="1" t="e">
        <f>DesiredRetirementIncome</f>
        <v>#REF!</v>
      </c>
      <c r="Z37" s="1" t="e">
        <f>PensionIncome_Over</f>
        <v>#REF!</v>
      </c>
      <c r="AA37" s="1" t="e">
        <f>EndBalance</f>
        <v>#REF!</v>
      </c>
      <c r="AB37" s="5"/>
      <c r="AC37" s="5"/>
      <c r="AD37" s="1" t="e">
        <f>IF(Calculations!B37&lt;DesiredRetirementAge,K37,NA())</f>
        <v>#REF!</v>
      </c>
      <c r="AE37" s="1" t="e">
        <f>IF(Calculations!B37&gt;=(DesiredRetirementAge-1),K37,NA())</f>
        <v>#REF!</v>
      </c>
      <c r="AF37" s="1"/>
      <c r="AG37" s="5"/>
      <c r="AH37" s="1" t="e">
        <f t="shared" ref="AH37:AH100" si="0">AA37-S37</f>
        <v>#REF!</v>
      </c>
      <c r="AI37" s="5"/>
      <c r="AJ37" s="1"/>
    </row>
    <row r="38" spans="2:36" x14ac:dyDescent="0.2">
      <c r="B38" s="5" t="e">
        <f>Age</f>
        <v>#REF!</v>
      </c>
      <c r="C38" s="1" t="e">
        <f>Salary</f>
        <v>#REF!</v>
      </c>
      <c r="D38" s="1"/>
      <c r="E38" s="1"/>
      <c r="F38" s="1" t="e">
        <f>Balance</f>
        <v>#REF!</v>
      </c>
      <c r="G38" s="1" t="e">
        <f>Interest</f>
        <v>#REF!</v>
      </c>
      <c r="H38" s="1" t="e">
        <f>YearlySavings</f>
        <v>#REF!</v>
      </c>
      <c r="I38" s="1" t="e">
        <f>DesiredRetirementIncome</f>
        <v>#REF!</v>
      </c>
      <c r="J38" s="1" t="e">
        <f>PensionIncome</f>
        <v>#REF!</v>
      </c>
      <c r="K38" s="1" t="e">
        <f>EndBalance</f>
        <v>#REF!</v>
      </c>
      <c r="L38" s="5"/>
      <c r="M38" s="5"/>
      <c r="N38" s="1" t="e">
        <f>Balance_Under</f>
        <v>#REF!</v>
      </c>
      <c r="O38" s="1" t="e">
        <f>Interest_Under</f>
        <v>#REF!</v>
      </c>
      <c r="P38" s="1" t="e">
        <f>YearlySavings_Under</f>
        <v>#REF!</v>
      </c>
      <c r="Q38" s="1" t="e">
        <f>DesiredRetirementIncome</f>
        <v>#REF!</v>
      </c>
      <c r="R38" s="1" t="e">
        <f>PensionIncome_Under</f>
        <v>#REF!</v>
      </c>
      <c r="S38" s="1" t="e">
        <f>EndBalance</f>
        <v>#REF!</v>
      </c>
      <c r="T38" s="5"/>
      <c r="U38" s="5"/>
      <c r="V38" s="1" t="e">
        <f>Balance_Over</f>
        <v>#REF!</v>
      </c>
      <c r="W38" s="1" t="e">
        <f>Interest_Over</f>
        <v>#REF!</v>
      </c>
      <c r="X38" s="1" t="e">
        <f>YearlySavings_Over</f>
        <v>#REF!</v>
      </c>
      <c r="Y38" s="1" t="e">
        <f>DesiredRetirementIncome</f>
        <v>#REF!</v>
      </c>
      <c r="Z38" s="1" t="e">
        <f>PensionIncome_Over</f>
        <v>#REF!</v>
      </c>
      <c r="AA38" s="1" t="e">
        <f>EndBalance</f>
        <v>#REF!</v>
      </c>
      <c r="AB38" s="5"/>
      <c r="AC38" s="5"/>
      <c r="AD38" s="1" t="e">
        <f>IF(Calculations!B38&lt;DesiredRetirementAge,K38,NA())</f>
        <v>#REF!</v>
      </c>
      <c r="AE38" s="1" t="e">
        <f>IF(Calculations!B38&gt;=(DesiredRetirementAge-1),K38,NA())</f>
        <v>#REF!</v>
      </c>
      <c r="AF38" s="1"/>
      <c r="AG38" s="5"/>
      <c r="AH38" s="1" t="e">
        <f t="shared" si="0"/>
        <v>#REF!</v>
      </c>
      <c r="AI38" s="5"/>
      <c r="AJ38" s="1"/>
    </row>
    <row r="39" spans="2:36" x14ac:dyDescent="0.2">
      <c r="B39" s="5" t="e">
        <f>Age</f>
        <v>#REF!</v>
      </c>
      <c r="C39" s="1" t="e">
        <f>Salary</f>
        <v>#REF!</v>
      </c>
      <c r="D39" s="1"/>
      <c r="E39" s="1"/>
      <c r="F39" s="1" t="e">
        <f>Balance</f>
        <v>#REF!</v>
      </c>
      <c r="G39" s="1" t="e">
        <f>Interest</f>
        <v>#REF!</v>
      </c>
      <c r="H39" s="1" t="e">
        <f>YearlySavings</f>
        <v>#REF!</v>
      </c>
      <c r="I39" s="1" t="e">
        <f>DesiredRetirementIncome</f>
        <v>#REF!</v>
      </c>
      <c r="J39" s="1" t="e">
        <f>PensionIncome</f>
        <v>#REF!</v>
      </c>
      <c r="K39" s="1" t="e">
        <f>EndBalance</f>
        <v>#REF!</v>
      </c>
      <c r="L39" s="5"/>
      <c r="M39" s="5"/>
      <c r="N39" s="1" t="e">
        <f>Balance_Under</f>
        <v>#REF!</v>
      </c>
      <c r="O39" s="1" t="e">
        <f>Interest_Under</f>
        <v>#REF!</v>
      </c>
      <c r="P39" s="1" t="e">
        <f>YearlySavings_Under</f>
        <v>#REF!</v>
      </c>
      <c r="Q39" s="1" t="e">
        <f>DesiredRetirementIncome</f>
        <v>#REF!</v>
      </c>
      <c r="R39" s="1" t="e">
        <f>PensionIncome_Under</f>
        <v>#REF!</v>
      </c>
      <c r="S39" s="1" t="e">
        <f>EndBalance</f>
        <v>#REF!</v>
      </c>
      <c r="T39" s="5"/>
      <c r="U39" s="5"/>
      <c r="V39" s="1" t="e">
        <f>Balance_Over</f>
        <v>#REF!</v>
      </c>
      <c r="W39" s="1" t="e">
        <f>Interest_Over</f>
        <v>#REF!</v>
      </c>
      <c r="X39" s="1" t="e">
        <f>YearlySavings_Over</f>
        <v>#REF!</v>
      </c>
      <c r="Y39" s="1" t="e">
        <f>DesiredRetirementIncome</f>
        <v>#REF!</v>
      </c>
      <c r="Z39" s="1" t="e">
        <f>PensionIncome_Over</f>
        <v>#REF!</v>
      </c>
      <c r="AA39" s="1" t="e">
        <f>EndBalance</f>
        <v>#REF!</v>
      </c>
      <c r="AB39" s="5"/>
      <c r="AC39" s="5"/>
      <c r="AD39" s="1" t="e">
        <f>IF(Calculations!B39&lt;DesiredRetirementAge,K39,NA())</f>
        <v>#REF!</v>
      </c>
      <c r="AE39" s="1" t="e">
        <f>IF(Calculations!B39&gt;=(DesiredRetirementAge-1),K39,NA())</f>
        <v>#REF!</v>
      </c>
      <c r="AF39" s="1"/>
      <c r="AG39" s="5"/>
      <c r="AH39" s="1" t="e">
        <f t="shared" si="0"/>
        <v>#REF!</v>
      </c>
      <c r="AI39" s="5"/>
      <c r="AJ39" s="1"/>
    </row>
    <row r="40" spans="2:36" x14ac:dyDescent="0.2">
      <c r="B40" s="5" t="e">
        <f>Age</f>
        <v>#REF!</v>
      </c>
      <c r="C40" s="1" t="e">
        <f>Salary</f>
        <v>#REF!</v>
      </c>
      <c r="D40" s="1"/>
      <c r="E40" s="1"/>
      <c r="F40" s="1" t="e">
        <f>Balance</f>
        <v>#REF!</v>
      </c>
      <c r="G40" s="1" t="e">
        <f>Interest</f>
        <v>#REF!</v>
      </c>
      <c r="H40" s="1" t="e">
        <f>YearlySavings</f>
        <v>#REF!</v>
      </c>
      <c r="I40" s="1" t="e">
        <f>DesiredRetirementIncome</f>
        <v>#REF!</v>
      </c>
      <c r="J40" s="1" t="e">
        <f>PensionIncome</f>
        <v>#REF!</v>
      </c>
      <c r="K40" s="1" t="e">
        <f>EndBalance</f>
        <v>#REF!</v>
      </c>
      <c r="L40" s="5"/>
      <c r="M40" s="5"/>
      <c r="N40" s="1" t="e">
        <f>Balance_Under</f>
        <v>#REF!</v>
      </c>
      <c r="O40" s="1" t="e">
        <f>Interest_Under</f>
        <v>#REF!</v>
      </c>
      <c r="P40" s="1" t="e">
        <f>YearlySavings_Under</f>
        <v>#REF!</v>
      </c>
      <c r="Q40" s="1" t="e">
        <f>DesiredRetirementIncome</f>
        <v>#REF!</v>
      </c>
      <c r="R40" s="1" t="e">
        <f>PensionIncome_Under</f>
        <v>#REF!</v>
      </c>
      <c r="S40" s="1" t="e">
        <f>EndBalance</f>
        <v>#REF!</v>
      </c>
      <c r="T40" s="5"/>
      <c r="U40" s="5"/>
      <c r="V40" s="1" t="e">
        <f>Balance_Over</f>
        <v>#REF!</v>
      </c>
      <c r="W40" s="1" t="e">
        <f>Interest_Over</f>
        <v>#REF!</v>
      </c>
      <c r="X40" s="1" t="e">
        <f>YearlySavings_Over</f>
        <v>#REF!</v>
      </c>
      <c r="Y40" s="1" t="e">
        <f>DesiredRetirementIncome</f>
        <v>#REF!</v>
      </c>
      <c r="Z40" s="1" t="e">
        <f>PensionIncome_Over</f>
        <v>#REF!</v>
      </c>
      <c r="AA40" s="1" t="e">
        <f>EndBalance</f>
        <v>#REF!</v>
      </c>
      <c r="AB40" s="5"/>
      <c r="AC40" s="5"/>
      <c r="AD40" s="1" t="e">
        <f>IF(Calculations!B40&lt;DesiredRetirementAge,K40,NA())</f>
        <v>#REF!</v>
      </c>
      <c r="AE40" s="1" t="e">
        <f>IF(Calculations!B40&gt;=(DesiredRetirementAge-1),K40,NA())</f>
        <v>#REF!</v>
      </c>
      <c r="AF40" s="1"/>
      <c r="AG40" s="5"/>
      <c r="AH40" s="1" t="e">
        <f t="shared" si="0"/>
        <v>#REF!</v>
      </c>
      <c r="AI40" s="5"/>
      <c r="AJ40" s="1"/>
    </row>
    <row r="41" spans="2:36" x14ac:dyDescent="0.2">
      <c r="B41" s="5" t="e">
        <f>Age</f>
        <v>#REF!</v>
      </c>
      <c r="C41" s="1" t="e">
        <f>Salary</f>
        <v>#REF!</v>
      </c>
      <c r="D41" s="1"/>
      <c r="E41" s="1"/>
      <c r="F41" s="1" t="e">
        <f>Balance</f>
        <v>#REF!</v>
      </c>
      <c r="G41" s="1" t="e">
        <f>Interest</f>
        <v>#REF!</v>
      </c>
      <c r="H41" s="1" t="e">
        <f>YearlySavings</f>
        <v>#REF!</v>
      </c>
      <c r="I41" s="1" t="e">
        <f>DesiredRetirementIncome</f>
        <v>#REF!</v>
      </c>
      <c r="J41" s="1" t="e">
        <f>PensionIncome</f>
        <v>#REF!</v>
      </c>
      <c r="K41" s="1" t="e">
        <f>EndBalance</f>
        <v>#REF!</v>
      </c>
      <c r="L41" s="5"/>
      <c r="M41" s="5"/>
      <c r="N41" s="1" t="e">
        <f>Balance_Under</f>
        <v>#REF!</v>
      </c>
      <c r="O41" s="1" t="e">
        <f>Interest_Under</f>
        <v>#REF!</v>
      </c>
      <c r="P41" s="1" t="e">
        <f>YearlySavings_Under</f>
        <v>#REF!</v>
      </c>
      <c r="Q41" s="1" t="e">
        <f>DesiredRetirementIncome</f>
        <v>#REF!</v>
      </c>
      <c r="R41" s="1" t="e">
        <f>PensionIncome_Under</f>
        <v>#REF!</v>
      </c>
      <c r="S41" s="1" t="e">
        <f>EndBalance</f>
        <v>#REF!</v>
      </c>
      <c r="T41" s="5"/>
      <c r="U41" s="5"/>
      <c r="V41" s="1" t="e">
        <f>Balance_Over</f>
        <v>#REF!</v>
      </c>
      <c r="W41" s="1" t="e">
        <f>Interest_Over</f>
        <v>#REF!</v>
      </c>
      <c r="X41" s="1" t="e">
        <f>YearlySavings_Over</f>
        <v>#REF!</v>
      </c>
      <c r="Y41" s="1" t="e">
        <f>DesiredRetirementIncome</f>
        <v>#REF!</v>
      </c>
      <c r="Z41" s="1" t="e">
        <f>PensionIncome_Over</f>
        <v>#REF!</v>
      </c>
      <c r="AA41" s="1" t="e">
        <f>EndBalance</f>
        <v>#REF!</v>
      </c>
      <c r="AB41" s="5"/>
      <c r="AC41" s="5"/>
      <c r="AD41" s="1" t="e">
        <f>IF(Calculations!B41&lt;DesiredRetirementAge,K41,NA())</f>
        <v>#REF!</v>
      </c>
      <c r="AE41" s="1" t="e">
        <f>IF(Calculations!B41&gt;=(DesiredRetirementAge-1),K41,NA())</f>
        <v>#REF!</v>
      </c>
      <c r="AF41" s="1"/>
      <c r="AG41" s="5"/>
      <c r="AH41" s="1" t="e">
        <f t="shared" si="0"/>
        <v>#REF!</v>
      </c>
      <c r="AI41" s="5"/>
      <c r="AJ41" s="1"/>
    </row>
    <row r="42" spans="2:36" x14ac:dyDescent="0.2">
      <c r="B42" s="5" t="e">
        <f>Age</f>
        <v>#REF!</v>
      </c>
      <c r="C42" s="1" t="e">
        <f>Salary</f>
        <v>#REF!</v>
      </c>
      <c r="D42" s="1"/>
      <c r="E42" s="1"/>
      <c r="F42" s="1" t="e">
        <f>Balance</f>
        <v>#REF!</v>
      </c>
      <c r="G42" s="1" t="e">
        <f>Interest</f>
        <v>#REF!</v>
      </c>
      <c r="H42" s="1" t="e">
        <f>YearlySavings</f>
        <v>#REF!</v>
      </c>
      <c r="I42" s="1" t="e">
        <f>DesiredRetirementIncome</f>
        <v>#REF!</v>
      </c>
      <c r="J42" s="1" t="e">
        <f>PensionIncome</f>
        <v>#REF!</v>
      </c>
      <c r="K42" s="1" t="e">
        <f>EndBalance</f>
        <v>#REF!</v>
      </c>
      <c r="L42" s="5"/>
      <c r="M42" s="5"/>
      <c r="N42" s="1" t="e">
        <f>Balance_Under</f>
        <v>#REF!</v>
      </c>
      <c r="O42" s="1" t="e">
        <f>Interest_Under</f>
        <v>#REF!</v>
      </c>
      <c r="P42" s="1" t="e">
        <f>YearlySavings_Under</f>
        <v>#REF!</v>
      </c>
      <c r="Q42" s="1" t="e">
        <f>DesiredRetirementIncome</f>
        <v>#REF!</v>
      </c>
      <c r="R42" s="1" t="e">
        <f>PensionIncome_Under</f>
        <v>#REF!</v>
      </c>
      <c r="S42" s="1" t="e">
        <f>EndBalance</f>
        <v>#REF!</v>
      </c>
      <c r="T42" s="5"/>
      <c r="U42" s="5"/>
      <c r="V42" s="1" t="e">
        <f>Balance_Over</f>
        <v>#REF!</v>
      </c>
      <c r="W42" s="1" t="e">
        <f>Interest_Over</f>
        <v>#REF!</v>
      </c>
      <c r="X42" s="1" t="e">
        <f>YearlySavings_Over</f>
        <v>#REF!</v>
      </c>
      <c r="Y42" s="1" t="e">
        <f>DesiredRetirementIncome</f>
        <v>#REF!</v>
      </c>
      <c r="Z42" s="1" t="e">
        <f>PensionIncome_Over</f>
        <v>#REF!</v>
      </c>
      <c r="AA42" s="1" t="e">
        <f>EndBalance</f>
        <v>#REF!</v>
      </c>
      <c r="AB42" s="5"/>
      <c r="AC42" s="5"/>
      <c r="AD42" s="1" t="e">
        <f>IF(Calculations!B42&lt;DesiredRetirementAge,K42,NA())</f>
        <v>#REF!</v>
      </c>
      <c r="AE42" s="1" t="e">
        <f>IF(Calculations!B42&gt;=(DesiredRetirementAge-1),K42,NA())</f>
        <v>#REF!</v>
      </c>
      <c r="AF42" s="1"/>
      <c r="AG42" s="5"/>
      <c r="AH42" s="1" t="e">
        <f t="shared" si="0"/>
        <v>#REF!</v>
      </c>
      <c r="AI42" s="5"/>
      <c r="AJ42" s="1"/>
    </row>
    <row r="43" spans="2:36" x14ac:dyDescent="0.2">
      <c r="B43" s="5" t="e">
        <f>Age</f>
        <v>#REF!</v>
      </c>
      <c r="C43" s="1" t="e">
        <f>Salary</f>
        <v>#REF!</v>
      </c>
      <c r="D43" s="1"/>
      <c r="E43" s="1"/>
      <c r="F43" s="1" t="e">
        <f>Balance</f>
        <v>#REF!</v>
      </c>
      <c r="G43" s="1" t="e">
        <f>Interest</f>
        <v>#REF!</v>
      </c>
      <c r="H43" s="1" t="e">
        <f>YearlySavings</f>
        <v>#REF!</v>
      </c>
      <c r="I43" s="1" t="e">
        <f>DesiredRetirementIncome</f>
        <v>#REF!</v>
      </c>
      <c r="J43" s="1" t="e">
        <f>PensionIncome</f>
        <v>#REF!</v>
      </c>
      <c r="K43" s="1" t="e">
        <f>EndBalance</f>
        <v>#REF!</v>
      </c>
      <c r="L43" s="5"/>
      <c r="M43" s="5"/>
      <c r="N43" s="1" t="e">
        <f>Balance_Under</f>
        <v>#REF!</v>
      </c>
      <c r="O43" s="1" t="e">
        <f>Interest_Under</f>
        <v>#REF!</v>
      </c>
      <c r="P43" s="1" t="e">
        <f>YearlySavings_Under</f>
        <v>#REF!</v>
      </c>
      <c r="Q43" s="1" t="e">
        <f>DesiredRetirementIncome</f>
        <v>#REF!</v>
      </c>
      <c r="R43" s="1" t="e">
        <f>PensionIncome_Under</f>
        <v>#REF!</v>
      </c>
      <c r="S43" s="1" t="e">
        <f>EndBalance</f>
        <v>#REF!</v>
      </c>
      <c r="T43" s="5"/>
      <c r="U43" s="5"/>
      <c r="V43" s="1" t="e">
        <f>Balance_Over</f>
        <v>#REF!</v>
      </c>
      <c r="W43" s="1" t="e">
        <f>Interest_Over</f>
        <v>#REF!</v>
      </c>
      <c r="X43" s="1" t="e">
        <f>YearlySavings_Over</f>
        <v>#REF!</v>
      </c>
      <c r="Y43" s="1" t="e">
        <f>DesiredRetirementIncome</f>
        <v>#REF!</v>
      </c>
      <c r="Z43" s="1" t="e">
        <f>PensionIncome_Over</f>
        <v>#REF!</v>
      </c>
      <c r="AA43" s="1" t="e">
        <f>EndBalance</f>
        <v>#REF!</v>
      </c>
      <c r="AB43" s="5"/>
      <c r="AC43" s="5"/>
      <c r="AD43" s="1" t="e">
        <f>IF(Calculations!B43&lt;DesiredRetirementAge,K43,NA())</f>
        <v>#REF!</v>
      </c>
      <c r="AE43" s="1" t="e">
        <f>IF(Calculations!B43&gt;=(DesiredRetirementAge-1),K43,NA())</f>
        <v>#REF!</v>
      </c>
      <c r="AF43" s="1"/>
      <c r="AG43" s="5"/>
      <c r="AH43" s="1" t="e">
        <f t="shared" si="0"/>
        <v>#REF!</v>
      </c>
      <c r="AI43" s="5"/>
      <c r="AJ43" s="1"/>
    </row>
    <row r="44" spans="2:36" x14ac:dyDescent="0.2">
      <c r="B44" s="5" t="e">
        <f>Age</f>
        <v>#REF!</v>
      </c>
      <c r="C44" s="1" t="e">
        <f>Salary</f>
        <v>#REF!</v>
      </c>
      <c r="D44" s="1"/>
      <c r="E44" s="1"/>
      <c r="F44" s="1" t="e">
        <f>Balance</f>
        <v>#REF!</v>
      </c>
      <c r="G44" s="1" t="e">
        <f>Interest</f>
        <v>#REF!</v>
      </c>
      <c r="H44" s="1" t="e">
        <f>YearlySavings</f>
        <v>#REF!</v>
      </c>
      <c r="I44" s="1" t="e">
        <f>DesiredRetirementIncome</f>
        <v>#REF!</v>
      </c>
      <c r="J44" s="1" t="e">
        <f>PensionIncome</f>
        <v>#REF!</v>
      </c>
      <c r="K44" s="1" t="e">
        <f>EndBalance</f>
        <v>#REF!</v>
      </c>
      <c r="L44" s="5"/>
      <c r="M44" s="5"/>
      <c r="N44" s="1" t="e">
        <f>Balance_Under</f>
        <v>#REF!</v>
      </c>
      <c r="O44" s="1" t="e">
        <f>Interest_Under</f>
        <v>#REF!</v>
      </c>
      <c r="P44" s="1" t="e">
        <f>YearlySavings_Under</f>
        <v>#REF!</v>
      </c>
      <c r="Q44" s="1" t="e">
        <f>DesiredRetirementIncome</f>
        <v>#REF!</v>
      </c>
      <c r="R44" s="1" t="e">
        <f>PensionIncome_Under</f>
        <v>#REF!</v>
      </c>
      <c r="S44" s="1" t="e">
        <f>EndBalance</f>
        <v>#REF!</v>
      </c>
      <c r="T44" s="5"/>
      <c r="U44" s="5"/>
      <c r="V44" s="1" t="e">
        <f>Balance_Over</f>
        <v>#REF!</v>
      </c>
      <c r="W44" s="1" t="e">
        <f>Interest_Over</f>
        <v>#REF!</v>
      </c>
      <c r="X44" s="1" t="e">
        <f>YearlySavings_Over</f>
        <v>#REF!</v>
      </c>
      <c r="Y44" s="1" t="e">
        <f>DesiredRetirementIncome</f>
        <v>#REF!</v>
      </c>
      <c r="Z44" s="1" t="e">
        <f>PensionIncome_Over</f>
        <v>#REF!</v>
      </c>
      <c r="AA44" s="1" t="e">
        <f>EndBalance</f>
        <v>#REF!</v>
      </c>
      <c r="AB44" s="5"/>
      <c r="AC44" s="5"/>
      <c r="AD44" s="1" t="e">
        <f>IF(Calculations!B44&lt;DesiredRetirementAge,K44,NA())</f>
        <v>#REF!</v>
      </c>
      <c r="AE44" s="1" t="e">
        <f>IF(Calculations!B44&gt;=(DesiredRetirementAge-1),K44,NA())</f>
        <v>#REF!</v>
      </c>
      <c r="AF44" s="1"/>
      <c r="AG44" s="5"/>
      <c r="AH44" s="1" t="e">
        <f t="shared" si="0"/>
        <v>#REF!</v>
      </c>
      <c r="AI44" s="5"/>
      <c r="AJ44" s="1"/>
    </row>
    <row r="45" spans="2:36" x14ac:dyDescent="0.2">
      <c r="B45" s="5" t="e">
        <f>Age</f>
        <v>#REF!</v>
      </c>
      <c r="C45" s="1" t="e">
        <f>Salary</f>
        <v>#REF!</v>
      </c>
      <c r="D45" s="1"/>
      <c r="E45" s="1"/>
      <c r="F45" s="1" t="e">
        <f>Balance</f>
        <v>#REF!</v>
      </c>
      <c r="G45" s="1" t="e">
        <f>Interest</f>
        <v>#REF!</v>
      </c>
      <c r="H45" s="1" t="e">
        <f>YearlySavings</f>
        <v>#REF!</v>
      </c>
      <c r="I45" s="1" t="e">
        <f>DesiredRetirementIncome</f>
        <v>#REF!</v>
      </c>
      <c r="J45" s="1" t="e">
        <f>PensionIncome</f>
        <v>#REF!</v>
      </c>
      <c r="K45" s="1" t="e">
        <f>EndBalance</f>
        <v>#REF!</v>
      </c>
      <c r="L45" s="5"/>
      <c r="M45" s="5"/>
      <c r="N45" s="1" t="e">
        <f>Balance_Under</f>
        <v>#REF!</v>
      </c>
      <c r="O45" s="1" t="e">
        <f>Interest_Under</f>
        <v>#REF!</v>
      </c>
      <c r="P45" s="1" t="e">
        <f>YearlySavings_Under</f>
        <v>#REF!</v>
      </c>
      <c r="Q45" s="1" t="e">
        <f>DesiredRetirementIncome</f>
        <v>#REF!</v>
      </c>
      <c r="R45" s="1" t="e">
        <f>PensionIncome_Under</f>
        <v>#REF!</v>
      </c>
      <c r="S45" s="1" t="e">
        <f>EndBalance</f>
        <v>#REF!</v>
      </c>
      <c r="T45" s="5"/>
      <c r="U45" s="5"/>
      <c r="V45" s="1" t="e">
        <f>Balance_Over</f>
        <v>#REF!</v>
      </c>
      <c r="W45" s="1" t="e">
        <f>Interest_Over</f>
        <v>#REF!</v>
      </c>
      <c r="X45" s="1" t="e">
        <f>YearlySavings_Over</f>
        <v>#REF!</v>
      </c>
      <c r="Y45" s="1" t="e">
        <f>DesiredRetirementIncome</f>
        <v>#REF!</v>
      </c>
      <c r="Z45" s="1" t="e">
        <f>PensionIncome_Over</f>
        <v>#REF!</v>
      </c>
      <c r="AA45" s="1" t="e">
        <f>EndBalance</f>
        <v>#REF!</v>
      </c>
      <c r="AB45" s="5"/>
      <c r="AC45" s="5"/>
      <c r="AD45" s="1" t="e">
        <f>IF(Calculations!B45&lt;DesiredRetirementAge,K45,NA())</f>
        <v>#REF!</v>
      </c>
      <c r="AE45" s="1" t="e">
        <f>IF(Calculations!B45&gt;=(DesiredRetirementAge-1),K45,NA())</f>
        <v>#REF!</v>
      </c>
      <c r="AF45" s="1"/>
      <c r="AG45" s="5"/>
      <c r="AH45" s="1" t="e">
        <f t="shared" si="0"/>
        <v>#REF!</v>
      </c>
      <c r="AI45" s="5"/>
      <c r="AJ45" s="1"/>
    </row>
    <row r="46" spans="2:36" x14ac:dyDescent="0.2">
      <c r="B46" s="5" t="e">
        <f>Age</f>
        <v>#REF!</v>
      </c>
      <c r="C46" s="1" t="e">
        <f>Salary</f>
        <v>#REF!</v>
      </c>
      <c r="D46" s="1"/>
      <c r="E46" s="1"/>
      <c r="F46" s="1" t="e">
        <f>Balance</f>
        <v>#REF!</v>
      </c>
      <c r="G46" s="1" t="e">
        <f>Interest</f>
        <v>#REF!</v>
      </c>
      <c r="H46" s="1" t="e">
        <f>YearlySavings</f>
        <v>#REF!</v>
      </c>
      <c r="I46" s="1" t="e">
        <f>DesiredRetirementIncome</f>
        <v>#REF!</v>
      </c>
      <c r="J46" s="1" t="e">
        <f>PensionIncome</f>
        <v>#REF!</v>
      </c>
      <c r="K46" s="1" t="e">
        <f>EndBalance</f>
        <v>#REF!</v>
      </c>
      <c r="L46" s="5"/>
      <c r="M46" s="5"/>
      <c r="N46" s="1" t="e">
        <f>Balance_Under</f>
        <v>#REF!</v>
      </c>
      <c r="O46" s="1" t="e">
        <f>Interest_Under</f>
        <v>#REF!</v>
      </c>
      <c r="P46" s="1" t="e">
        <f>YearlySavings_Under</f>
        <v>#REF!</v>
      </c>
      <c r="Q46" s="1" t="e">
        <f>DesiredRetirementIncome</f>
        <v>#REF!</v>
      </c>
      <c r="R46" s="1" t="e">
        <f>PensionIncome_Under</f>
        <v>#REF!</v>
      </c>
      <c r="S46" s="1" t="e">
        <f>EndBalance</f>
        <v>#REF!</v>
      </c>
      <c r="T46" s="5"/>
      <c r="U46" s="5"/>
      <c r="V46" s="1" t="e">
        <f>Balance_Over</f>
        <v>#REF!</v>
      </c>
      <c r="W46" s="1" t="e">
        <f>Interest_Over</f>
        <v>#REF!</v>
      </c>
      <c r="X46" s="1" t="e">
        <f>YearlySavings_Over</f>
        <v>#REF!</v>
      </c>
      <c r="Y46" s="1" t="e">
        <f>DesiredRetirementIncome</f>
        <v>#REF!</v>
      </c>
      <c r="Z46" s="1" t="e">
        <f>PensionIncome_Over</f>
        <v>#REF!</v>
      </c>
      <c r="AA46" s="1" t="e">
        <f>EndBalance</f>
        <v>#REF!</v>
      </c>
      <c r="AB46" s="5"/>
      <c r="AC46" s="5"/>
      <c r="AD46" s="1" t="e">
        <f>IF(Calculations!B46&lt;DesiredRetirementAge,K46,NA())</f>
        <v>#REF!</v>
      </c>
      <c r="AE46" s="1" t="e">
        <f>IF(Calculations!B46&gt;=(DesiredRetirementAge-1),K46,NA())</f>
        <v>#REF!</v>
      </c>
      <c r="AF46" s="1"/>
      <c r="AG46" s="5"/>
      <c r="AH46" s="1" t="e">
        <f t="shared" si="0"/>
        <v>#REF!</v>
      </c>
      <c r="AI46" s="5"/>
      <c r="AJ46" s="1"/>
    </row>
    <row r="47" spans="2:36" x14ac:dyDescent="0.2">
      <c r="B47" s="5" t="e">
        <f>Age</f>
        <v>#REF!</v>
      </c>
      <c r="C47" s="1" t="e">
        <f>Salary</f>
        <v>#REF!</v>
      </c>
      <c r="D47" s="1"/>
      <c r="E47" s="1"/>
      <c r="F47" s="1" t="e">
        <f>Balance</f>
        <v>#REF!</v>
      </c>
      <c r="G47" s="1" t="e">
        <f>Interest</f>
        <v>#REF!</v>
      </c>
      <c r="H47" s="1" t="e">
        <f>YearlySavings</f>
        <v>#REF!</v>
      </c>
      <c r="I47" s="1" t="e">
        <f>DesiredRetirementIncome</f>
        <v>#REF!</v>
      </c>
      <c r="J47" s="1" t="e">
        <f>PensionIncome</f>
        <v>#REF!</v>
      </c>
      <c r="K47" s="1" t="e">
        <f>EndBalance</f>
        <v>#REF!</v>
      </c>
      <c r="L47" s="5"/>
      <c r="M47" s="5"/>
      <c r="N47" s="1" t="e">
        <f>Balance_Under</f>
        <v>#REF!</v>
      </c>
      <c r="O47" s="1" t="e">
        <f>Interest_Under</f>
        <v>#REF!</v>
      </c>
      <c r="P47" s="1" t="e">
        <f>YearlySavings_Under</f>
        <v>#REF!</v>
      </c>
      <c r="Q47" s="1" t="e">
        <f>DesiredRetirementIncome</f>
        <v>#REF!</v>
      </c>
      <c r="R47" s="1" t="e">
        <f>PensionIncome_Under</f>
        <v>#REF!</v>
      </c>
      <c r="S47" s="1" t="e">
        <f>EndBalance</f>
        <v>#REF!</v>
      </c>
      <c r="T47" s="5"/>
      <c r="U47" s="5"/>
      <c r="V47" s="1" t="e">
        <f>Balance_Over</f>
        <v>#REF!</v>
      </c>
      <c r="W47" s="1" t="e">
        <f>Interest_Over</f>
        <v>#REF!</v>
      </c>
      <c r="X47" s="1" t="e">
        <f>YearlySavings_Over</f>
        <v>#REF!</v>
      </c>
      <c r="Y47" s="1" t="e">
        <f>DesiredRetirementIncome</f>
        <v>#REF!</v>
      </c>
      <c r="Z47" s="1" t="e">
        <f>PensionIncome_Over</f>
        <v>#REF!</v>
      </c>
      <c r="AA47" s="1" t="e">
        <f>EndBalance</f>
        <v>#REF!</v>
      </c>
      <c r="AB47" s="5"/>
      <c r="AC47" s="5"/>
      <c r="AD47" s="1" t="e">
        <f>IF(Calculations!B47&lt;DesiredRetirementAge,K47,NA())</f>
        <v>#REF!</v>
      </c>
      <c r="AE47" s="1" t="e">
        <f>IF(Calculations!B47&gt;=(DesiredRetirementAge-1),K47,NA())</f>
        <v>#REF!</v>
      </c>
      <c r="AF47" s="1"/>
      <c r="AG47" s="5"/>
      <c r="AH47" s="1" t="e">
        <f t="shared" si="0"/>
        <v>#REF!</v>
      </c>
      <c r="AI47" s="5"/>
      <c r="AJ47" s="1"/>
    </row>
    <row r="48" spans="2:36" x14ac:dyDescent="0.2">
      <c r="B48" s="5" t="e">
        <f>Age</f>
        <v>#REF!</v>
      </c>
      <c r="C48" s="1" t="e">
        <f>Salary</f>
        <v>#REF!</v>
      </c>
      <c r="D48" s="1"/>
      <c r="E48" s="1"/>
      <c r="F48" s="1" t="e">
        <f>Balance</f>
        <v>#REF!</v>
      </c>
      <c r="G48" s="1" t="e">
        <f>Interest</f>
        <v>#REF!</v>
      </c>
      <c r="H48" s="1" t="e">
        <f>YearlySavings</f>
        <v>#REF!</v>
      </c>
      <c r="I48" s="1" t="e">
        <f>DesiredRetirementIncome</f>
        <v>#REF!</v>
      </c>
      <c r="J48" s="1" t="e">
        <f>PensionIncome</f>
        <v>#REF!</v>
      </c>
      <c r="K48" s="1" t="e">
        <f>EndBalance</f>
        <v>#REF!</v>
      </c>
      <c r="L48" s="5"/>
      <c r="M48" s="5"/>
      <c r="N48" s="1" t="e">
        <f>Balance_Under</f>
        <v>#REF!</v>
      </c>
      <c r="O48" s="1" t="e">
        <f>Interest_Under</f>
        <v>#REF!</v>
      </c>
      <c r="P48" s="1" t="e">
        <f>YearlySavings_Under</f>
        <v>#REF!</v>
      </c>
      <c r="Q48" s="1" t="e">
        <f>DesiredRetirementIncome</f>
        <v>#REF!</v>
      </c>
      <c r="R48" s="1" t="e">
        <f>PensionIncome_Under</f>
        <v>#REF!</v>
      </c>
      <c r="S48" s="1" t="e">
        <f>EndBalance</f>
        <v>#REF!</v>
      </c>
      <c r="T48" s="5"/>
      <c r="U48" s="5"/>
      <c r="V48" s="1" t="e">
        <f>Balance_Over</f>
        <v>#REF!</v>
      </c>
      <c r="W48" s="1" t="e">
        <f>Interest_Over</f>
        <v>#REF!</v>
      </c>
      <c r="X48" s="1" t="e">
        <f>YearlySavings_Over</f>
        <v>#REF!</v>
      </c>
      <c r="Y48" s="1" t="e">
        <f>DesiredRetirementIncome</f>
        <v>#REF!</v>
      </c>
      <c r="Z48" s="1" t="e">
        <f>PensionIncome_Over</f>
        <v>#REF!</v>
      </c>
      <c r="AA48" s="1" t="e">
        <f>EndBalance</f>
        <v>#REF!</v>
      </c>
      <c r="AB48" s="5"/>
      <c r="AC48" s="5"/>
      <c r="AD48" s="1" t="e">
        <f>IF(Calculations!B48&lt;DesiredRetirementAge,K48,NA())</f>
        <v>#REF!</v>
      </c>
      <c r="AE48" s="1" t="e">
        <f>IF(Calculations!B48&gt;=(DesiredRetirementAge-1),K48,NA())</f>
        <v>#REF!</v>
      </c>
      <c r="AF48" s="1"/>
      <c r="AG48" s="5"/>
      <c r="AH48" s="1" t="e">
        <f t="shared" si="0"/>
        <v>#REF!</v>
      </c>
      <c r="AI48" s="5"/>
      <c r="AJ48" s="1"/>
    </row>
    <row r="49" spans="2:36" x14ac:dyDescent="0.2">
      <c r="B49" s="5" t="e">
        <f>Age</f>
        <v>#REF!</v>
      </c>
      <c r="C49" s="1" t="e">
        <f>Salary</f>
        <v>#REF!</v>
      </c>
      <c r="D49" s="1"/>
      <c r="E49" s="1"/>
      <c r="F49" s="1" t="e">
        <f>Balance</f>
        <v>#REF!</v>
      </c>
      <c r="G49" s="1" t="e">
        <f>Interest</f>
        <v>#REF!</v>
      </c>
      <c r="H49" s="1" t="e">
        <f>YearlySavings</f>
        <v>#REF!</v>
      </c>
      <c r="I49" s="1" t="e">
        <f>DesiredRetirementIncome</f>
        <v>#REF!</v>
      </c>
      <c r="J49" s="1" t="e">
        <f>PensionIncome</f>
        <v>#REF!</v>
      </c>
      <c r="K49" s="1" t="e">
        <f>EndBalance</f>
        <v>#REF!</v>
      </c>
      <c r="L49" s="5"/>
      <c r="M49" s="5"/>
      <c r="N49" s="1" t="e">
        <f>Balance_Under</f>
        <v>#REF!</v>
      </c>
      <c r="O49" s="1" t="e">
        <f>Interest_Under</f>
        <v>#REF!</v>
      </c>
      <c r="P49" s="1" t="e">
        <f>YearlySavings_Under</f>
        <v>#REF!</v>
      </c>
      <c r="Q49" s="1" t="e">
        <f>DesiredRetirementIncome</f>
        <v>#REF!</v>
      </c>
      <c r="R49" s="1" t="e">
        <f>PensionIncome_Under</f>
        <v>#REF!</v>
      </c>
      <c r="S49" s="1" t="e">
        <f>EndBalance</f>
        <v>#REF!</v>
      </c>
      <c r="T49" s="5"/>
      <c r="U49" s="5"/>
      <c r="V49" s="1" t="e">
        <f>Balance_Over</f>
        <v>#REF!</v>
      </c>
      <c r="W49" s="1" t="e">
        <f>Interest_Over</f>
        <v>#REF!</v>
      </c>
      <c r="X49" s="1" t="e">
        <f>YearlySavings_Over</f>
        <v>#REF!</v>
      </c>
      <c r="Y49" s="1" t="e">
        <f>DesiredRetirementIncome</f>
        <v>#REF!</v>
      </c>
      <c r="Z49" s="1" t="e">
        <f>PensionIncome_Over</f>
        <v>#REF!</v>
      </c>
      <c r="AA49" s="1" t="e">
        <f>EndBalance</f>
        <v>#REF!</v>
      </c>
      <c r="AB49" s="5"/>
      <c r="AC49" s="5"/>
      <c r="AD49" s="1" t="e">
        <f>IF(Calculations!B49&lt;DesiredRetirementAge,K49,NA())</f>
        <v>#REF!</v>
      </c>
      <c r="AE49" s="1" t="e">
        <f>IF(Calculations!B49&gt;=(DesiredRetirementAge-1),K49,NA())</f>
        <v>#REF!</v>
      </c>
      <c r="AF49" s="1"/>
      <c r="AG49" s="5"/>
      <c r="AH49" s="1" t="e">
        <f t="shared" si="0"/>
        <v>#REF!</v>
      </c>
      <c r="AI49" s="5"/>
      <c r="AJ49" s="1"/>
    </row>
    <row r="50" spans="2:36" x14ac:dyDescent="0.2">
      <c r="B50" s="5" t="e">
        <f>Age</f>
        <v>#REF!</v>
      </c>
      <c r="C50" s="1" t="e">
        <f>Salary</f>
        <v>#REF!</v>
      </c>
      <c r="D50" s="1"/>
      <c r="E50" s="1"/>
      <c r="F50" s="1" t="e">
        <f>Balance</f>
        <v>#REF!</v>
      </c>
      <c r="G50" s="1" t="e">
        <f>Interest</f>
        <v>#REF!</v>
      </c>
      <c r="H50" s="1" t="e">
        <f>YearlySavings</f>
        <v>#REF!</v>
      </c>
      <c r="I50" s="1" t="e">
        <f>DesiredRetirementIncome</f>
        <v>#REF!</v>
      </c>
      <c r="J50" s="1" t="e">
        <f>PensionIncome</f>
        <v>#REF!</v>
      </c>
      <c r="K50" s="1" t="e">
        <f>EndBalance</f>
        <v>#REF!</v>
      </c>
      <c r="L50" s="5"/>
      <c r="M50" s="5"/>
      <c r="N50" s="1" t="e">
        <f>Balance_Under</f>
        <v>#REF!</v>
      </c>
      <c r="O50" s="1" t="e">
        <f>Interest_Under</f>
        <v>#REF!</v>
      </c>
      <c r="P50" s="1" t="e">
        <f>YearlySavings_Under</f>
        <v>#REF!</v>
      </c>
      <c r="Q50" s="1" t="e">
        <f>DesiredRetirementIncome</f>
        <v>#REF!</v>
      </c>
      <c r="R50" s="1" t="e">
        <f>PensionIncome_Under</f>
        <v>#REF!</v>
      </c>
      <c r="S50" s="1" t="e">
        <f>EndBalance</f>
        <v>#REF!</v>
      </c>
      <c r="T50" s="5"/>
      <c r="U50" s="5"/>
      <c r="V50" s="1" t="e">
        <f>Balance_Over</f>
        <v>#REF!</v>
      </c>
      <c r="W50" s="1" t="e">
        <f>Interest_Over</f>
        <v>#REF!</v>
      </c>
      <c r="X50" s="1" t="e">
        <f>YearlySavings_Over</f>
        <v>#REF!</v>
      </c>
      <c r="Y50" s="1" t="e">
        <f>DesiredRetirementIncome</f>
        <v>#REF!</v>
      </c>
      <c r="Z50" s="1" t="e">
        <f>PensionIncome_Over</f>
        <v>#REF!</v>
      </c>
      <c r="AA50" s="1" t="e">
        <f>EndBalance</f>
        <v>#REF!</v>
      </c>
      <c r="AB50" s="5"/>
      <c r="AC50" s="5"/>
      <c r="AD50" s="1" t="e">
        <f>IF(Calculations!B50&lt;DesiredRetirementAge,K50,NA())</f>
        <v>#REF!</v>
      </c>
      <c r="AE50" s="1" t="e">
        <f>IF(Calculations!B50&gt;=(DesiredRetirementAge-1),K50,NA())</f>
        <v>#REF!</v>
      </c>
      <c r="AF50" s="1"/>
      <c r="AG50" s="5"/>
      <c r="AH50" s="1" t="e">
        <f t="shared" si="0"/>
        <v>#REF!</v>
      </c>
      <c r="AI50" s="5"/>
      <c r="AJ50" s="1"/>
    </row>
    <row r="51" spans="2:36" x14ac:dyDescent="0.2">
      <c r="B51" s="5" t="e">
        <f>Age</f>
        <v>#REF!</v>
      </c>
      <c r="C51" s="1" t="e">
        <f>Salary</f>
        <v>#REF!</v>
      </c>
      <c r="D51" s="1"/>
      <c r="E51" s="1"/>
      <c r="F51" s="1" t="e">
        <f>Balance</f>
        <v>#REF!</v>
      </c>
      <c r="G51" s="1" t="e">
        <f>Interest</f>
        <v>#REF!</v>
      </c>
      <c r="H51" s="1" t="e">
        <f>YearlySavings</f>
        <v>#REF!</v>
      </c>
      <c r="I51" s="1" t="e">
        <f>DesiredRetirementIncome</f>
        <v>#REF!</v>
      </c>
      <c r="J51" s="1" t="e">
        <f>PensionIncome</f>
        <v>#REF!</v>
      </c>
      <c r="K51" s="1" t="e">
        <f>EndBalance</f>
        <v>#REF!</v>
      </c>
      <c r="L51" s="5"/>
      <c r="M51" s="5"/>
      <c r="N51" s="1" t="e">
        <f>Balance_Under</f>
        <v>#REF!</v>
      </c>
      <c r="O51" s="1" t="e">
        <f>Interest_Under</f>
        <v>#REF!</v>
      </c>
      <c r="P51" s="1" t="e">
        <f>YearlySavings_Under</f>
        <v>#REF!</v>
      </c>
      <c r="Q51" s="1" t="e">
        <f>DesiredRetirementIncome</f>
        <v>#REF!</v>
      </c>
      <c r="R51" s="1" t="e">
        <f>PensionIncome_Under</f>
        <v>#REF!</v>
      </c>
      <c r="S51" s="1" t="e">
        <f>EndBalance</f>
        <v>#REF!</v>
      </c>
      <c r="T51" s="5"/>
      <c r="U51" s="5"/>
      <c r="V51" s="1" t="e">
        <f>Balance_Over</f>
        <v>#REF!</v>
      </c>
      <c r="W51" s="1" t="e">
        <f>Interest_Over</f>
        <v>#REF!</v>
      </c>
      <c r="X51" s="1" t="e">
        <f>YearlySavings_Over</f>
        <v>#REF!</v>
      </c>
      <c r="Y51" s="1" t="e">
        <f>DesiredRetirementIncome</f>
        <v>#REF!</v>
      </c>
      <c r="Z51" s="1" t="e">
        <f>PensionIncome_Over</f>
        <v>#REF!</v>
      </c>
      <c r="AA51" s="1" t="e">
        <f>EndBalance</f>
        <v>#REF!</v>
      </c>
      <c r="AB51" s="5"/>
      <c r="AC51" s="5"/>
      <c r="AD51" s="1" t="e">
        <f>IF(Calculations!B51&lt;DesiredRetirementAge,K51,NA())</f>
        <v>#REF!</v>
      </c>
      <c r="AE51" s="1" t="e">
        <f>IF(Calculations!B51&gt;=(DesiredRetirementAge-1),K51,NA())</f>
        <v>#REF!</v>
      </c>
      <c r="AF51" s="1"/>
      <c r="AG51" s="5"/>
      <c r="AH51" s="1" t="e">
        <f t="shared" si="0"/>
        <v>#REF!</v>
      </c>
      <c r="AI51" s="5"/>
      <c r="AJ51" s="1"/>
    </row>
    <row r="52" spans="2:36" x14ac:dyDescent="0.2">
      <c r="B52" s="5" t="e">
        <f>Age</f>
        <v>#REF!</v>
      </c>
      <c r="C52" s="1" t="e">
        <f>Salary</f>
        <v>#REF!</v>
      </c>
      <c r="D52" s="1"/>
      <c r="E52" s="1"/>
      <c r="F52" s="1" t="e">
        <f>Balance</f>
        <v>#REF!</v>
      </c>
      <c r="G52" s="1" t="e">
        <f>Interest</f>
        <v>#REF!</v>
      </c>
      <c r="H52" s="1" t="e">
        <f>YearlySavings</f>
        <v>#REF!</v>
      </c>
      <c r="I52" s="1" t="e">
        <f>DesiredRetirementIncome</f>
        <v>#REF!</v>
      </c>
      <c r="J52" s="1" t="e">
        <f>PensionIncome</f>
        <v>#REF!</v>
      </c>
      <c r="K52" s="1" t="e">
        <f>EndBalance</f>
        <v>#REF!</v>
      </c>
      <c r="L52" s="5"/>
      <c r="M52" s="5"/>
      <c r="N52" s="1" t="e">
        <f>Balance_Under</f>
        <v>#REF!</v>
      </c>
      <c r="O52" s="1" t="e">
        <f>Interest_Under</f>
        <v>#REF!</v>
      </c>
      <c r="P52" s="1" t="e">
        <f>YearlySavings_Under</f>
        <v>#REF!</v>
      </c>
      <c r="Q52" s="1" t="e">
        <f>DesiredRetirementIncome</f>
        <v>#REF!</v>
      </c>
      <c r="R52" s="1" t="e">
        <f>PensionIncome_Under</f>
        <v>#REF!</v>
      </c>
      <c r="S52" s="1" t="e">
        <f>EndBalance</f>
        <v>#REF!</v>
      </c>
      <c r="T52" s="5"/>
      <c r="U52" s="5"/>
      <c r="V52" s="1" t="e">
        <f>Balance_Over</f>
        <v>#REF!</v>
      </c>
      <c r="W52" s="1" t="e">
        <f>Interest_Over</f>
        <v>#REF!</v>
      </c>
      <c r="X52" s="1" t="e">
        <f>YearlySavings_Over</f>
        <v>#REF!</v>
      </c>
      <c r="Y52" s="1" t="e">
        <f>DesiredRetirementIncome</f>
        <v>#REF!</v>
      </c>
      <c r="Z52" s="1" t="e">
        <f>PensionIncome_Over</f>
        <v>#REF!</v>
      </c>
      <c r="AA52" s="1" t="e">
        <f>EndBalance</f>
        <v>#REF!</v>
      </c>
      <c r="AB52" s="5"/>
      <c r="AC52" s="5"/>
      <c r="AD52" s="1" t="e">
        <f>IF(Calculations!B52&lt;DesiredRetirementAge,K52,NA())</f>
        <v>#REF!</v>
      </c>
      <c r="AE52" s="1" t="e">
        <f>IF(Calculations!B52&gt;=(DesiredRetirementAge-1),K52,NA())</f>
        <v>#REF!</v>
      </c>
      <c r="AF52" s="1"/>
      <c r="AG52" s="5"/>
      <c r="AH52" s="1" t="e">
        <f t="shared" si="0"/>
        <v>#REF!</v>
      </c>
      <c r="AI52" s="5"/>
      <c r="AJ52" s="1"/>
    </row>
    <row r="53" spans="2:36" x14ac:dyDescent="0.2">
      <c r="B53" s="5" t="e">
        <f>Age</f>
        <v>#REF!</v>
      </c>
      <c r="C53" s="1" t="e">
        <f>Salary</f>
        <v>#REF!</v>
      </c>
      <c r="D53" s="1"/>
      <c r="E53" s="1"/>
      <c r="F53" s="1" t="e">
        <f>Balance</f>
        <v>#REF!</v>
      </c>
      <c r="G53" s="1" t="e">
        <f>Interest</f>
        <v>#REF!</v>
      </c>
      <c r="H53" s="1" t="e">
        <f>YearlySavings</f>
        <v>#REF!</v>
      </c>
      <c r="I53" s="1" t="e">
        <f>DesiredRetirementIncome</f>
        <v>#REF!</v>
      </c>
      <c r="J53" s="1" t="e">
        <f>PensionIncome</f>
        <v>#REF!</v>
      </c>
      <c r="K53" s="1" t="e">
        <f>EndBalance</f>
        <v>#REF!</v>
      </c>
      <c r="L53" s="5"/>
      <c r="M53" s="5"/>
      <c r="N53" s="1" t="e">
        <f>Balance_Under</f>
        <v>#REF!</v>
      </c>
      <c r="O53" s="1" t="e">
        <f>Interest_Under</f>
        <v>#REF!</v>
      </c>
      <c r="P53" s="1" t="e">
        <f>YearlySavings_Under</f>
        <v>#REF!</v>
      </c>
      <c r="Q53" s="1" t="e">
        <f>DesiredRetirementIncome</f>
        <v>#REF!</v>
      </c>
      <c r="R53" s="1" t="e">
        <f>PensionIncome_Under</f>
        <v>#REF!</v>
      </c>
      <c r="S53" s="1" t="e">
        <f>EndBalance</f>
        <v>#REF!</v>
      </c>
      <c r="T53" s="5"/>
      <c r="U53" s="5"/>
      <c r="V53" s="1" t="e">
        <f>Balance_Over</f>
        <v>#REF!</v>
      </c>
      <c r="W53" s="1" t="e">
        <f>Interest_Over</f>
        <v>#REF!</v>
      </c>
      <c r="X53" s="1" t="e">
        <f>YearlySavings_Over</f>
        <v>#REF!</v>
      </c>
      <c r="Y53" s="1" t="e">
        <f>DesiredRetirementIncome</f>
        <v>#REF!</v>
      </c>
      <c r="Z53" s="1" t="e">
        <f>PensionIncome_Over</f>
        <v>#REF!</v>
      </c>
      <c r="AA53" s="1" t="e">
        <f>EndBalance</f>
        <v>#REF!</v>
      </c>
      <c r="AB53" s="5"/>
      <c r="AC53" s="5"/>
      <c r="AD53" s="1" t="e">
        <f>IF(Calculations!B53&lt;DesiredRetirementAge,K53,NA())</f>
        <v>#REF!</v>
      </c>
      <c r="AE53" s="1" t="e">
        <f>IF(Calculations!B53&gt;=(DesiredRetirementAge-1),K53,NA())</f>
        <v>#REF!</v>
      </c>
      <c r="AF53" s="1"/>
      <c r="AG53" s="5"/>
      <c r="AH53" s="1" t="e">
        <f t="shared" si="0"/>
        <v>#REF!</v>
      </c>
      <c r="AI53" s="5"/>
      <c r="AJ53" s="1"/>
    </row>
    <row r="54" spans="2:36" x14ac:dyDescent="0.2">
      <c r="B54" s="5" t="e">
        <f>Age</f>
        <v>#REF!</v>
      </c>
      <c r="C54" s="1" t="e">
        <f>Salary</f>
        <v>#REF!</v>
      </c>
      <c r="D54" s="1"/>
      <c r="E54" s="1"/>
      <c r="F54" s="1" t="e">
        <f>Balance</f>
        <v>#REF!</v>
      </c>
      <c r="G54" s="1" t="e">
        <f>Interest</f>
        <v>#REF!</v>
      </c>
      <c r="H54" s="1" t="e">
        <f>YearlySavings</f>
        <v>#REF!</v>
      </c>
      <c r="I54" s="1" t="e">
        <f>DesiredRetirementIncome</f>
        <v>#REF!</v>
      </c>
      <c r="J54" s="1" t="e">
        <f>PensionIncome</f>
        <v>#REF!</v>
      </c>
      <c r="K54" s="1" t="e">
        <f>EndBalance</f>
        <v>#REF!</v>
      </c>
      <c r="L54" s="5"/>
      <c r="M54" s="5"/>
      <c r="N54" s="1" t="e">
        <f>Balance_Under</f>
        <v>#REF!</v>
      </c>
      <c r="O54" s="1" t="e">
        <f>Interest_Under</f>
        <v>#REF!</v>
      </c>
      <c r="P54" s="1" t="e">
        <f>YearlySavings_Under</f>
        <v>#REF!</v>
      </c>
      <c r="Q54" s="1" t="e">
        <f>DesiredRetirementIncome</f>
        <v>#REF!</v>
      </c>
      <c r="R54" s="1" t="e">
        <f>PensionIncome_Under</f>
        <v>#REF!</v>
      </c>
      <c r="S54" s="1" t="e">
        <f>EndBalance</f>
        <v>#REF!</v>
      </c>
      <c r="T54" s="5"/>
      <c r="U54" s="5"/>
      <c r="V54" s="1" t="e">
        <f>Balance_Over</f>
        <v>#REF!</v>
      </c>
      <c r="W54" s="1" t="e">
        <f>Interest_Over</f>
        <v>#REF!</v>
      </c>
      <c r="X54" s="1" t="e">
        <f>YearlySavings_Over</f>
        <v>#REF!</v>
      </c>
      <c r="Y54" s="1" t="e">
        <f>DesiredRetirementIncome</f>
        <v>#REF!</v>
      </c>
      <c r="Z54" s="1" t="e">
        <f>PensionIncome_Over</f>
        <v>#REF!</v>
      </c>
      <c r="AA54" s="1" t="e">
        <f>EndBalance</f>
        <v>#REF!</v>
      </c>
      <c r="AB54" s="5"/>
      <c r="AC54" s="5"/>
      <c r="AD54" s="1" t="e">
        <f>IF(Calculations!B54&lt;DesiredRetirementAge,K54,NA())</f>
        <v>#REF!</v>
      </c>
      <c r="AE54" s="1" t="e">
        <f>IF(Calculations!B54&gt;=(DesiredRetirementAge-1),K54,NA())</f>
        <v>#REF!</v>
      </c>
      <c r="AF54" s="1"/>
      <c r="AG54" s="5"/>
      <c r="AH54" s="1" t="e">
        <f t="shared" si="0"/>
        <v>#REF!</v>
      </c>
      <c r="AI54" s="5"/>
      <c r="AJ54" s="1"/>
    </row>
    <row r="55" spans="2:36" x14ac:dyDescent="0.2">
      <c r="B55" s="5" t="e">
        <f>Age</f>
        <v>#REF!</v>
      </c>
      <c r="C55" s="1" t="e">
        <f>Salary</f>
        <v>#REF!</v>
      </c>
      <c r="D55" s="1"/>
      <c r="E55" s="1"/>
      <c r="F55" s="1" t="e">
        <f>Balance</f>
        <v>#REF!</v>
      </c>
      <c r="G55" s="1" t="e">
        <f>Interest</f>
        <v>#REF!</v>
      </c>
      <c r="H55" s="1" t="e">
        <f>YearlySavings</f>
        <v>#REF!</v>
      </c>
      <c r="I55" s="1" t="e">
        <f>DesiredRetirementIncome</f>
        <v>#REF!</v>
      </c>
      <c r="J55" s="1" t="e">
        <f>PensionIncome</f>
        <v>#REF!</v>
      </c>
      <c r="K55" s="1" t="e">
        <f>EndBalance</f>
        <v>#REF!</v>
      </c>
      <c r="L55" s="5"/>
      <c r="M55" s="5"/>
      <c r="N55" s="1" t="e">
        <f>Balance_Under</f>
        <v>#REF!</v>
      </c>
      <c r="O55" s="1" t="e">
        <f>Interest_Under</f>
        <v>#REF!</v>
      </c>
      <c r="P55" s="1" t="e">
        <f>YearlySavings_Under</f>
        <v>#REF!</v>
      </c>
      <c r="Q55" s="1" t="e">
        <f>DesiredRetirementIncome</f>
        <v>#REF!</v>
      </c>
      <c r="R55" s="1" t="e">
        <f>PensionIncome_Under</f>
        <v>#REF!</v>
      </c>
      <c r="S55" s="1" t="e">
        <f>EndBalance</f>
        <v>#REF!</v>
      </c>
      <c r="T55" s="5"/>
      <c r="U55" s="5"/>
      <c r="V55" s="1" t="e">
        <f>Balance_Over</f>
        <v>#REF!</v>
      </c>
      <c r="W55" s="1" t="e">
        <f>Interest_Over</f>
        <v>#REF!</v>
      </c>
      <c r="X55" s="1" t="e">
        <f>YearlySavings_Over</f>
        <v>#REF!</v>
      </c>
      <c r="Y55" s="1" t="e">
        <f>DesiredRetirementIncome</f>
        <v>#REF!</v>
      </c>
      <c r="Z55" s="1" t="e">
        <f>PensionIncome_Over</f>
        <v>#REF!</v>
      </c>
      <c r="AA55" s="1" t="e">
        <f>EndBalance</f>
        <v>#REF!</v>
      </c>
      <c r="AB55" s="5"/>
      <c r="AC55" s="5"/>
      <c r="AD55" s="1" t="e">
        <f>IF(Calculations!B55&lt;DesiredRetirementAge,K55,NA())</f>
        <v>#REF!</v>
      </c>
      <c r="AE55" s="1" t="e">
        <f>IF(Calculations!B55&gt;=(DesiredRetirementAge-1),K55,NA())</f>
        <v>#REF!</v>
      </c>
      <c r="AF55" s="1"/>
      <c r="AG55" s="5"/>
      <c r="AH55" s="1" t="e">
        <f t="shared" si="0"/>
        <v>#REF!</v>
      </c>
      <c r="AI55" s="5"/>
      <c r="AJ55" s="1"/>
    </row>
    <row r="56" spans="2:36" x14ac:dyDescent="0.2">
      <c r="B56" s="5" t="e">
        <f>Age</f>
        <v>#REF!</v>
      </c>
      <c r="C56" s="1" t="e">
        <f>Salary</f>
        <v>#REF!</v>
      </c>
      <c r="D56" s="1"/>
      <c r="E56" s="1"/>
      <c r="F56" s="1" t="e">
        <f>Balance</f>
        <v>#REF!</v>
      </c>
      <c r="G56" s="1" t="e">
        <f>Interest</f>
        <v>#REF!</v>
      </c>
      <c r="H56" s="1" t="e">
        <f>YearlySavings</f>
        <v>#REF!</v>
      </c>
      <c r="I56" s="1" t="e">
        <f>DesiredRetirementIncome</f>
        <v>#REF!</v>
      </c>
      <c r="J56" s="1" t="e">
        <f>PensionIncome</f>
        <v>#REF!</v>
      </c>
      <c r="K56" s="1" t="e">
        <f>EndBalance</f>
        <v>#REF!</v>
      </c>
      <c r="L56" s="5"/>
      <c r="M56" s="5"/>
      <c r="N56" s="1" t="e">
        <f>Balance_Under</f>
        <v>#REF!</v>
      </c>
      <c r="O56" s="1" t="e">
        <f>Interest_Under</f>
        <v>#REF!</v>
      </c>
      <c r="P56" s="1" t="e">
        <f>YearlySavings_Under</f>
        <v>#REF!</v>
      </c>
      <c r="Q56" s="1" t="e">
        <f>DesiredRetirementIncome</f>
        <v>#REF!</v>
      </c>
      <c r="R56" s="1" t="e">
        <f>PensionIncome_Under</f>
        <v>#REF!</v>
      </c>
      <c r="S56" s="1" t="e">
        <f>EndBalance</f>
        <v>#REF!</v>
      </c>
      <c r="T56" s="5"/>
      <c r="U56" s="5"/>
      <c r="V56" s="1" t="e">
        <f>Balance_Over</f>
        <v>#REF!</v>
      </c>
      <c r="W56" s="1" t="e">
        <f>Interest_Over</f>
        <v>#REF!</v>
      </c>
      <c r="X56" s="1" t="e">
        <f>YearlySavings_Over</f>
        <v>#REF!</v>
      </c>
      <c r="Y56" s="1" t="e">
        <f>DesiredRetirementIncome</f>
        <v>#REF!</v>
      </c>
      <c r="Z56" s="1" t="e">
        <f>PensionIncome_Over</f>
        <v>#REF!</v>
      </c>
      <c r="AA56" s="1" t="e">
        <f>EndBalance</f>
        <v>#REF!</v>
      </c>
      <c r="AB56" s="5"/>
      <c r="AC56" s="5"/>
      <c r="AD56" s="1" t="e">
        <f>IF(Calculations!B56&lt;DesiredRetirementAge,K56,NA())</f>
        <v>#REF!</v>
      </c>
      <c r="AE56" s="1" t="e">
        <f>IF(Calculations!B56&gt;=(DesiredRetirementAge-1),K56,NA())</f>
        <v>#REF!</v>
      </c>
      <c r="AF56" s="1"/>
      <c r="AG56" s="5"/>
      <c r="AH56" s="1" t="e">
        <f t="shared" si="0"/>
        <v>#REF!</v>
      </c>
      <c r="AI56" s="5"/>
      <c r="AJ56" s="1"/>
    </row>
    <row r="57" spans="2:36" x14ac:dyDescent="0.2">
      <c r="B57" s="5" t="e">
        <f>Age</f>
        <v>#REF!</v>
      </c>
      <c r="C57" s="1" t="e">
        <f>Salary</f>
        <v>#REF!</v>
      </c>
      <c r="D57" s="1"/>
      <c r="E57" s="1"/>
      <c r="F57" s="1" t="e">
        <f>Balance</f>
        <v>#REF!</v>
      </c>
      <c r="G57" s="1" t="e">
        <f>Interest</f>
        <v>#REF!</v>
      </c>
      <c r="H57" s="1" t="e">
        <f>YearlySavings</f>
        <v>#REF!</v>
      </c>
      <c r="I57" s="1" t="e">
        <f>DesiredRetirementIncome</f>
        <v>#REF!</v>
      </c>
      <c r="J57" s="1" t="e">
        <f>PensionIncome</f>
        <v>#REF!</v>
      </c>
      <c r="K57" s="1" t="e">
        <f>EndBalance</f>
        <v>#REF!</v>
      </c>
      <c r="L57" s="5"/>
      <c r="M57" s="5"/>
      <c r="N57" s="1" t="e">
        <f>Balance_Under</f>
        <v>#REF!</v>
      </c>
      <c r="O57" s="1" t="e">
        <f>Interest_Under</f>
        <v>#REF!</v>
      </c>
      <c r="P57" s="1" t="e">
        <f>YearlySavings_Under</f>
        <v>#REF!</v>
      </c>
      <c r="Q57" s="1" t="e">
        <f>DesiredRetirementIncome</f>
        <v>#REF!</v>
      </c>
      <c r="R57" s="1" t="e">
        <f>PensionIncome_Under</f>
        <v>#REF!</v>
      </c>
      <c r="S57" s="1" t="e">
        <f>EndBalance</f>
        <v>#REF!</v>
      </c>
      <c r="T57" s="5"/>
      <c r="U57" s="5"/>
      <c r="V57" s="1" t="e">
        <f>Balance_Over</f>
        <v>#REF!</v>
      </c>
      <c r="W57" s="1" t="e">
        <f>Interest_Over</f>
        <v>#REF!</v>
      </c>
      <c r="X57" s="1" t="e">
        <f>YearlySavings_Over</f>
        <v>#REF!</v>
      </c>
      <c r="Y57" s="1" t="e">
        <f>DesiredRetirementIncome</f>
        <v>#REF!</v>
      </c>
      <c r="Z57" s="1" t="e">
        <f>PensionIncome_Over</f>
        <v>#REF!</v>
      </c>
      <c r="AA57" s="1" t="e">
        <f>EndBalance</f>
        <v>#REF!</v>
      </c>
      <c r="AB57" s="5"/>
      <c r="AC57" s="5"/>
      <c r="AD57" s="1" t="e">
        <f>IF(Calculations!B57&lt;DesiredRetirementAge,K57,NA())</f>
        <v>#REF!</v>
      </c>
      <c r="AE57" s="1" t="e">
        <f>IF(Calculations!B57&gt;=(DesiredRetirementAge-1),K57,NA())</f>
        <v>#REF!</v>
      </c>
      <c r="AF57" s="1"/>
      <c r="AG57" s="5"/>
      <c r="AH57" s="1" t="e">
        <f t="shared" si="0"/>
        <v>#REF!</v>
      </c>
      <c r="AI57" s="5"/>
      <c r="AJ57" s="1"/>
    </row>
    <row r="58" spans="2:36" x14ac:dyDescent="0.2">
      <c r="B58" s="5" t="e">
        <f>Age</f>
        <v>#REF!</v>
      </c>
      <c r="C58" s="1" t="e">
        <f>Salary</f>
        <v>#REF!</v>
      </c>
      <c r="D58" s="1"/>
      <c r="E58" s="1"/>
      <c r="F58" s="1" t="e">
        <f>Balance</f>
        <v>#REF!</v>
      </c>
      <c r="G58" s="1" t="e">
        <f>Interest</f>
        <v>#REF!</v>
      </c>
      <c r="H58" s="1" t="e">
        <f>YearlySavings</f>
        <v>#REF!</v>
      </c>
      <c r="I58" s="1" t="e">
        <f>DesiredRetirementIncome</f>
        <v>#REF!</v>
      </c>
      <c r="J58" s="1" t="e">
        <f>PensionIncome</f>
        <v>#REF!</v>
      </c>
      <c r="K58" s="1" t="e">
        <f>EndBalance</f>
        <v>#REF!</v>
      </c>
      <c r="L58" s="5"/>
      <c r="M58" s="5"/>
      <c r="N58" s="1" t="e">
        <f>Balance_Under</f>
        <v>#REF!</v>
      </c>
      <c r="O58" s="1" t="e">
        <f>Interest_Under</f>
        <v>#REF!</v>
      </c>
      <c r="P58" s="1" t="e">
        <f>YearlySavings_Under</f>
        <v>#REF!</v>
      </c>
      <c r="Q58" s="1" t="e">
        <f>DesiredRetirementIncome</f>
        <v>#REF!</v>
      </c>
      <c r="R58" s="1" t="e">
        <f>PensionIncome_Under</f>
        <v>#REF!</v>
      </c>
      <c r="S58" s="1" t="e">
        <f>EndBalance</f>
        <v>#REF!</v>
      </c>
      <c r="T58" s="5"/>
      <c r="U58" s="5"/>
      <c r="V58" s="1" t="e">
        <f>Balance_Over</f>
        <v>#REF!</v>
      </c>
      <c r="W58" s="1" t="e">
        <f>Interest_Over</f>
        <v>#REF!</v>
      </c>
      <c r="X58" s="1" t="e">
        <f>YearlySavings_Over</f>
        <v>#REF!</v>
      </c>
      <c r="Y58" s="1" t="e">
        <f>DesiredRetirementIncome</f>
        <v>#REF!</v>
      </c>
      <c r="Z58" s="1" t="e">
        <f>PensionIncome_Over</f>
        <v>#REF!</v>
      </c>
      <c r="AA58" s="1" t="e">
        <f>EndBalance</f>
        <v>#REF!</v>
      </c>
      <c r="AB58" s="5"/>
      <c r="AC58" s="5"/>
      <c r="AD58" s="1" t="e">
        <f>IF(Calculations!B58&lt;DesiredRetirementAge,K58,NA())</f>
        <v>#REF!</v>
      </c>
      <c r="AE58" s="1" t="e">
        <f>IF(Calculations!B58&gt;=(DesiredRetirementAge-1),K58,NA())</f>
        <v>#REF!</v>
      </c>
      <c r="AF58" s="1"/>
      <c r="AG58" s="5"/>
      <c r="AH58" s="1" t="e">
        <f t="shared" si="0"/>
        <v>#REF!</v>
      </c>
      <c r="AI58" s="5"/>
      <c r="AJ58" s="1"/>
    </row>
    <row r="59" spans="2:36" x14ac:dyDescent="0.2">
      <c r="B59" s="5" t="e">
        <f>Age</f>
        <v>#REF!</v>
      </c>
      <c r="C59" s="1" t="e">
        <f>Salary</f>
        <v>#REF!</v>
      </c>
      <c r="D59" s="1"/>
      <c r="E59" s="1"/>
      <c r="F59" s="1" t="e">
        <f>Balance</f>
        <v>#REF!</v>
      </c>
      <c r="G59" s="1" t="e">
        <f>Interest</f>
        <v>#REF!</v>
      </c>
      <c r="H59" s="1" t="e">
        <f>YearlySavings</f>
        <v>#REF!</v>
      </c>
      <c r="I59" s="1" t="e">
        <f>DesiredRetirementIncome</f>
        <v>#REF!</v>
      </c>
      <c r="J59" s="1" t="e">
        <f>PensionIncome</f>
        <v>#REF!</v>
      </c>
      <c r="K59" s="1" t="e">
        <f>EndBalance</f>
        <v>#REF!</v>
      </c>
      <c r="L59" s="5"/>
      <c r="M59" s="5"/>
      <c r="N59" s="1" t="e">
        <f>Balance_Under</f>
        <v>#REF!</v>
      </c>
      <c r="O59" s="1" t="e">
        <f>Interest_Under</f>
        <v>#REF!</v>
      </c>
      <c r="P59" s="1" t="e">
        <f>YearlySavings_Under</f>
        <v>#REF!</v>
      </c>
      <c r="Q59" s="1" t="e">
        <f>DesiredRetirementIncome</f>
        <v>#REF!</v>
      </c>
      <c r="R59" s="1" t="e">
        <f>PensionIncome_Under</f>
        <v>#REF!</v>
      </c>
      <c r="S59" s="1" t="e">
        <f>EndBalance</f>
        <v>#REF!</v>
      </c>
      <c r="T59" s="5"/>
      <c r="U59" s="5"/>
      <c r="V59" s="1" t="e">
        <f>Balance_Over</f>
        <v>#REF!</v>
      </c>
      <c r="W59" s="1" t="e">
        <f>Interest_Over</f>
        <v>#REF!</v>
      </c>
      <c r="X59" s="1" t="e">
        <f>YearlySavings_Over</f>
        <v>#REF!</v>
      </c>
      <c r="Y59" s="1" t="e">
        <f>DesiredRetirementIncome</f>
        <v>#REF!</v>
      </c>
      <c r="Z59" s="1" t="e">
        <f>PensionIncome_Over</f>
        <v>#REF!</v>
      </c>
      <c r="AA59" s="1" t="e">
        <f>EndBalance</f>
        <v>#REF!</v>
      </c>
      <c r="AB59" s="5"/>
      <c r="AC59" s="5"/>
      <c r="AD59" s="1" t="e">
        <f>IF(Calculations!B59&lt;DesiredRetirementAge,K59,NA())</f>
        <v>#REF!</v>
      </c>
      <c r="AE59" s="1" t="e">
        <f>IF(Calculations!B59&gt;=(DesiredRetirementAge-1),K59,NA())</f>
        <v>#REF!</v>
      </c>
      <c r="AF59" s="1"/>
      <c r="AG59" s="5"/>
      <c r="AH59" s="1" t="e">
        <f t="shared" si="0"/>
        <v>#REF!</v>
      </c>
      <c r="AI59" s="5"/>
      <c r="AJ59" s="1"/>
    </row>
    <row r="60" spans="2:36" x14ac:dyDescent="0.2">
      <c r="B60" s="5" t="e">
        <f>Age</f>
        <v>#REF!</v>
      </c>
      <c r="C60" s="1" t="e">
        <f>Salary</f>
        <v>#REF!</v>
      </c>
      <c r="D60" s="1"/>
      <c r="E60" s="1"/>
      <c r="F60" s="1" t="e">
        <f>Balance</f>
        <v>#REF!</v>
      </c>
      <c r="G60" s="1" t="e">
        <f>Interest</f>
        <v>#REF!</v>
      </c>
      <c r="H60" s="1" t="e">
        <f>YearlySavings</f>
        <v>#REF!</v>
      </c>
      <c r="I60" s="1" t="e">
        <f>DesiredRetirementIncome</f>
        <v>#REF!</v>
      </c>
      <c r="J60" s="1" t="e">
        <f>PensionIncome</f>
        <v>#REF!</v>
      </c>
      <c r="K60" s="1" t="e">
        <f>EndBalance</f>
        <v>#REF!</v>
      </c>
      <c r="L60" s="5"/>
      <c r="M60" s="5"/>
      <c r="N60" s="1" t="e">
        <f>Balance_Under</f>
        <v>#REF!</v>
      </c>
      <c r="O60" s="1" t="e">
        <f>Interest_Under</f>
        <v>#REF!</v>
      </c>
      <c r="P60" s="1" t="e">
        <f>YearlySavings_Under</f>
        <v>#REF!</v>
      </c>
      <c r="Q60" s="1" t="e">
        <f>DesiredRetirementIncome</f>
        <v>#REF!</v>
      </c>
      <c r="R60" s="1" t="e">
        <f>PensionIncome_Under</f>
        <v>#REF!</v>
      </c>
      <c r="S60" s="1" t="e">
        <f>EndBalance</f>
        <v>#REF!</v>
      </c>
      <c r="T60" s="5"/>
      <c r="U60" s="5"/>
      <c r="V60" s="1" t="e">
        <f>Balance_Over</f>
        <v>#REF!</v>
      </c>
      <c r="W60" s="1" t="e">
        <f>Interest_Over</f>
        <v>#REF!</v>
      </c>
      <c r="X60" s="1" t="e">
        <f>YearlySavings_Over</f>
        <v>#REF!</v>
      </c>
      <c r="Y60" s="1" t="e">
        <f>DesiredRetirementIncome</f>
        <v>#REF!</v>
      </c>
      <c r="Z60" s="1" t="e">
        <f>PensionIncome_Over</f>
        <v>#REF!</v>
      </c>
      <c r="AA60" s="1" t="e">
        <f>EndBalance</f>
        <v>#REF!</v>
      </c>
      <c r="AB60" s="5"/>
      <c r="AC60" s="5"/>
      <c r="AD60" s="1" t="e">
        <f>IF(Calculations!B60&lt;DesiredRetirementAge,K60,NA())</f>
        <v>#REF!</v>
      </c>
      <c r="AE60" s="1" t="e">
        <f>IF(Calculations!B60&gt;=(DesiredRetirementAge-1),K60,NA())</f>
        <v>#REF!</v>
      </c>
      <c r="AF60" s="1"/>
      <c r="AG60" s="5"/>
      <c r="AH60" s="1" t="e">
        <f t="shared" si="0"/>
        <v>#REF!</v>
      </c>
      <c r="AI60" s="5"/>
      <c r="AJ60" s="1"/>
    </row>
    <row r="61" spans="2:36" x14ac:dyDescent="0.2">
      <c r="B61" s="5" t="e">
        <f>Age</f>
        <v>#REF!</v>
      </c>
      <c r="C61" s="1" t="e">
        <f>Salary</f>
        <v>#REF!</v>
      </c>
      <c r="D61" s="1"/>
      <c r="E61" s="1"/>
      <c r="F61" s="1" t="e">
        <f>Balance</f>
        <v>#REF!</v>
      </c>
      <c r="G61" s="1" t="e">
        <f>Interest</f>
        <v>#REF!</v>
      </c>
      <c r="H61" s="1" t="e">
        <f>YearlySavings</f>
        <v>#REF!</v>
      </c>
      <c r="I61" s="1" t="e">
        <f>DesiredRetirementIncome</f>
        <v>#REF!</v>
      </c>
      <c r="J61" s="1" t="e">
        <f>PensionIncome</f>
        <v>#REF!</v>
      </c>
      <c r="K61" s="1" t="e">
        <f>EndBalance</f>
        <v>#REF!</v>
      </c>
      <c r="L61" s="5"/>
      <c r="M61" s="5"/>
      <c r="N61" s="1" t="e">
        <f>Balance_Under</f>
        <v>#REF!</v>
      </c>
      <c r="O61" s="1" t="e">
        <f>Interest_Under</f>
        <v>#REF!</v>
      </c>
      <c r="P61" s="1" t="e">
        <f>YearlySavings_Under</f>
        <v>#REF!</v>
      </c>
      <c r="Q61" s="1" t="e">
        <f>DesiredRetirementIncome</f>
        <v>#REF!</v>
      </c>
      <c r="R61" s="1" t="e">
        <f>PensionIncome_Under</f>
        <v>#REF!</v>
      </c>
      <c r="S61" s="1" t="e">
        <f>EndBalance</f>
        <v>#REF!</v>
      </c>
      <c r="T61" s="5"/>
      <c r="U61" s="5"/>
      <c r="V61" s="1" t="e">
        <f>Balance_Over</f>
        <v>#REF!</v>
      </c>
      <c r="W61" s="1" t="e">
        <f>Interest_Over</f>
        <v>#REF!</v>
      </c>
      <c r="X61" s="1" t="e">
        <f>YearlySavings_Over</f>
        <v>#REF!</v>
      </c>
      <c r="Y61" s="1" t="e">
        <f>DesiredRetirementIncome</f>
        <v>#REF!</v>
      </c>
      <c r="Z61" s="1" t="e">
        <f>PensionIncome_Over</f>
        <v>#REF!</v>
      </c>
      <c r="AA61" s="1" t="e">
        <f>EndBalance</f>
        <v>#REF!</v>
      </c>
      <c r="AB61" s="5"/>
      <c r="AC61" s="5"/>
      <c r="AD61" s="1" t="e">
        <f>IF(Calculations!B61&lt;DesiredRetirementAge,K61,NA())</f>
        <v>#REF!</v>
      </c>
      <c r="AE61" s="1" t="e">
        <f>IF(Calculations!B61&gt;=(DesiredRetirementAge-1),K61,NA())</f>
        <v>#REF!</v>
      </c>
      <c r="AF61" s="1"/>
      <c r="AG61" s="5"/>
      <c r="AH61" s="1" t="e">
        <f t="shared" si="0"/>
        <v>#REF!</v>
      </c>
      <c r="AI61" s="5"/>
      <c r="AJ61" s="1"/>
    </row>
    <row r="62" spans="2:36" x14ac:dyDescent="0.2">
      <c r="B62" s="5" t="e">
        <f>Age</f>
        <v>#REF!</v>
      </c>
      <c r="C62" s="1" t="e">
        <f>Salary</f>
        <v>#REF!</v>
      </c>
      <c r="D62" s="1"/>
      <c r="E62" s="1"/>
      <c r="F62" s="1" t="e">
        <f>Balance</f>
        <v>#REF!</v>
      </c>
      <c r="G62" s="1" t="e">
        <f>Interest</f>
        <v>#REF!</v>
      </c>
      <c r="H62" s="1" t="e">
        <f>YearlySavings</f>
        <v>#REF!</v>
      </c>
      <c r="I62" s="1" t="e">
        <f>DesiredRetirementIncome</f>
        <v>#REF!</v>
      </c>
      <c r="J62" s="1" t="e">
        <f>PensionIncome</f>
        <v>#REF!</v>
      </c>
      <c r="K62" s="1" t="e">
        <f>EndBalance</f>
        <v>#REF!</v>
      </c>
      <c r="L62" s="5"/>
      <c r="M62" s="5"/>
      <c r="N62" s="1" t="e">
        <f>Balance_Under</f>
        <v>#REF!</v>
      </c>
      <c r="O62" s="1" t="e">
        <f>Interest_Under</f>
        <v>#REF!</v>
      </c>
      <c r="P62" s="1" t="e">
        <f>YearlySavings_Under</f>
        <v>#REF!</v>
      </c>
      <c r="Q62" s="1" t="e">
        <f>DesiredRetirementIncome</f>
        <v>#REF!</v>
      </c>
      <c r="R62" s="1" t="e">
        <f>PensionIncome_Under</f>
        <v>#REF!</v>
      </c>
      <c r="S62" s="1" t="e">
        <f>EndBalance</f>
        <v>#REF!</v>
      </c>
      <c r="T62" s="5"/>
      <c r="U62" s="5"/>
      <c r="V62" s="1" t="e">
        <f>Balance_Over</f>
        <v>#REF!</v>
      </c>
      <c r="W62" s="1" t="e">
        <f>Interest_Over</f>
        <v>#REF!</v>
      </c>
      <c r="X62" s="1" t="e">
        <f>YearlySavings_Over</f>
        <v>#REF!</v>
      </c>
      <c r="Y62" s="1" t="e">
        <f>DesiredRetirementIncome</f>
        <v>#REF!</v>
      </c>
      <c r="Z62" s="1" t="e">
        <f>PensionIncome_Over</f>
        <v>#REF!</v>
      </c>
      <c r="AA62" s="1" t="e">
        <f>EndBalance</f>
        <v>#REF!</v>
      </c>
      <c r="AB62" s="5"/>
      <c r="AC62" s="5"/>
      <c r="AD62" s="1" t="e">
        <f>IF(Calculations!B62&lt;DesiredRetirementAge,K62,NA())</f>
        <v>#REF!</v>
      </c>
      <c r="AE62" s="1" t="e">
        <f>IF(Calculations!B62&gt;=(DesiredRetirementAge-1),K62,NA())</f>
        <v>#REF!</v>
      </c>
      <c r="AF62" s="1"/>
      <c r="AG62" s="5"/>
      <c r="AH62" s="1" t="e">
        <f t="shared" si="0"/>
        <v>#REF!</v>
      </c>
      <c r="AI62" s="5"/>
      <c r="AJ62" s="1"/>
    </row>
    <row r="63" spans="2:36" x14ac:dyDescent="0.2">
      <c r="B63" s="5" t="e">
        <f>Age</f>
        <v>#REF!</v>
      </c>
      <c r="C63" s="1" t="e">
        <f>Salary</f>
        <v>#REF!</v>
      </c>
      <c r="D63" s="1"/>
      <c r="E63" s="1"/>
      <c r="F63" s="1" t="e">
        <f>Balance</f>
        <v>#REF!</v>
      </c>
      <c r="G63" s="1" t="e">
        <f>Interest</f>
        <v>#REF!</v>
      </c>
      <c r="H63" s="1" t="e">
        <f>YearlySavings</f>
        <v>#REF!</v>
      </c>
      <c r="I63" s="1" t="e">
        <f>DesiredRetirementIncome</f>
        <v>#REF!</v>
      </c>
      <c r="J63" s="1" t="e">
        <f>PensionIncome</f>
        <v>#REF!</v>
      </c>
      <c r="K63" s="1" t="e">
        <f>EndBalance</f>
        <v>#REF!</v>
      </c>
      <c r="L63" s="5"/>
      <c r="M63" s="5"/>
      <c r="N63" s="1" t="e">
        <f>Balance_Under</f>
        <v>#REF!</v>
      </c>
      <c r="O63" s="1" t="e">
        <f>Interest_Under</f>
        <v>#REF!</v>
      </c>
      <c r="P63" s="1" t="e">
        <f>YearlySavings_Under</f>
        <v>#REF!</v>
      </c>
      <c r="Q63" s="1" t="e">
        <f>DesiredRetirementIncome</f>
        <v>#REF!</v>
      </c>
      <c r="R63" s="1" t="e">
        <f>PensionIncome_Under</f>
        <v>#REF!</v>
      </c>
      <c r="S63" s="1" t="e">
        <f>EndBalance</f>
        <v>#REF!</v>
      </c>
      <c r="T63" s="5"/>
      <c r="U63" s="5"/>
      <c r="V63" s="1" t="e">
        <f>Balance_Over</f>
        <v>#REF!</v>
      </c>
      <c r="W63" s="1" t="e">
        <f>Interest_Over</f>
        <v>#REF!</v>
      </c>
      <c r="X63" s="1" t="e">
        <f>YearlySavings_Over</f>
        <v>#REF!</v>
      </c>
      <c r="Y63" s="1" t="e">
        <f>DesiredRetirementIncome</f>
        <v>#REF!</v>
      </c>
      <c r="Z63" s="1" t="e">
        <f>PensionIncome_Over</f>
        <v>#REF!</v>
      </c>
      <c r="AA63" s="1" t="e">
        <f>EndBalance</f>
        <v>#REF!</v>
      </c>
      <c r="AB63" s="5"/>
      <c r="AC63" s="5"/>
      <c r="AD63" s="1" t="e">
        <f>IF(Calculations!B63&lt;DesiredRetirementAge,K63,NA())</f>
        <v>#REF!</v>
      </c>
      <c r="AE63" s="1" t="e">
        <f>IF(Calculations!B63&gt;=(DesiredRetirementAge-1),K63,NA())</f>
        <v>#REF!</v>
      </c>
      <c r="AF63" s="1"/>
      <c r="AG63" s="5"/>
      <c r="AH63" s="1" t="e">
        <f t="shared" si="0"/>
        <v>#REF!</v>
      </c>
      <c r="AI63" s="5"/>
      <c r="AJ63" s="1"/>
    </row>
    <row r="64" spans="2:36" x14ac:dyDescent="0.2">
      <c r="B64" s="5" t="e">
        <f>Age</f>
        <v>#REF!</v>
      </c>
      <c r="C64" s="1" t="e">
        <f>Salary</f>
        <v>#REF!</v>
      </c>
      <c r="D64" s="1"/>
      <c r="E64" s="1"/>
      <c r="F64" s="1" t="e">
        <f>Balance</f>
        <v>#REF!</v>
      </c>
      <c r="G64" s="1" t="e">
        <f>Interest</f>
        <v>#REF!</v>
      </c>
      <c r="H64" s="1" t="e">
        <f>YearlySavings</f>
        <v>#REF!</v>
      </c>
      <c r="I64" s="1" t="e">
        <f>DesiredRetirementIncome</f>
        <v>#REF!</v>
      </c>
      <c r="J64" s="1" t="e">
        <f>PensionIncome</f>
        <v>#REF!</v>
      </c>
      <c r="K64" s="1" t="e">
        <f>EndBalance</f>
        <v>#REF!</v>
      </c>
      <c r="L64" s="5"/>
      <c r="M64" s="5"/>
      <c r="N64" s="1" t="e">
        <f>Balance_Under</f>
        <v>#REF!</v>
      </c>
      <c r="O64" s="1" t="e">
        <f>Interest_Under</f>
        <v>#REF!</v>
      </c>
      <c r="P64" s="1" t="e">
        <f>YearlySavings_Under</f>
        <v>#REF!</v>
      </c>
      <c r="Q64" s="1" t="e">
        <f>DesiredRetirementIncome</f>
        <v>#REF!</v>
      </c>
      <c r="R64" s="1" t="e">
        <f>PensionIncome_Under</f>
        <v>#REF!</v>
      </c>
      <c r="S64" s="1" t="e">
        <f>EndBalance</f>
        <v>#REF!</v>
      </c>
      <c r="T64" s="5"/>
      <c r="U64" s="5"/>
      <c r="V64" s="1" t="e">
        <f>Balance_Over</f>
        <v>#REF!</v>
      </c>
      <c r="W64" s="1" t="e">
        <f>Interest_Over</f>
        <v>#REF!</v>
      </c>
      <c r="X64" s="1" t="e">
        <f>YearlySavings_Over</f>
        <v>#REF!</v>
      </c>
      <c r="Y64" s="1" t="e">
        <f>DesiredRetirementIncome</f>
        <v>#REF!</v>
      </c>
      <c r="Z64" s="1" t="e">
        <f>PensionIncome_Over</f>
        <v>#REF!</v>
      </c>
      <c r="AA64" s="1" t="e">
        <f>EndBalance</f>
        <v>#REF!</v>
      </c>
      <c r="AB64" s="5"/>
      <c r="AC64" s="5"/>
      <c r="AD64" s="1" t="e">
        <f>IF(Calculations!B64&lt;DesiredRetirementAge,K64,NA())</f>
        <v>#REF!</v>
      </c>
      <c r="AE64" s="1" t="e">
        <f>IF(Calculations!B64&gt;=(DesiredRetirementAge-1),K64,NA())</f>
        <v>#REF!</v>
      </c>
      <c r="AF64" s="1"/>
      <c r="AG64" s="5"/>
      <c r="AH64" s="1" t="e">
        <f t="shared" si="0"/>
        <v>#REF!</v>
      </c>
      <c r="AI64" s="5"/>
      <c r="AJ64" s="1"/>
    </row>
    <row r="65" spans="2:36" x14ac:dyDescent="0.2">
      <c r="B65" s="5" t="e">
        <f>Age</f>
        <v>#REF!</v>
      </c>
      <c r="C65" s="1" t="e">
        <f>Salary</f>
        <v>#REF!</v>
      </c>
      <c r="D65" s="1"/>
      <c r="E65" s="1"/>
      <c r="F65" s="1" t="e">
        <f>Balance</f>
        <v>#REF!</v>
      </c>
      <c r="G65" s="1" t="e">
        <f>Interest</f>
        <v>#REF!</v>
      </c>
      <c r="H65" s="1" t="e">
        <f>YearlySavings</f>
        <v>#REF!</v>
      </c>
      <c r="I65" s="1" t="e">
        <f>DesiredRetirementIncome</f>
        <v>#REF!</v>
      </c>
      <c r="J65" s="1" t="e">
        <f>PensionIncome</f>
        <v>#REF!</v>
      </c>
      <c r="K65" s="1" t="e">
        <f>EndBalance</f>
        <v>#REF!</v>
      </c>
      <c r="L65" s="5"/>
      <c r="M65" s="5"/>
      <c r="N65" s="1" t="e">
        <f>Balance_Under</f>
        <v>#REF!</v>
      </c>
      <c r="O65" s="1" t="e">
        <f>Interest_Under</f>
        <v>#REF!</v>
      </c>
      <c r="P65" s="1" t="e">
        <f>YearlySavings_Under</f>
        <v>#REF!</v>
      </c>
      <c r="Q65" s="1" t="e">
        <f>DesiredRetirementIncome</f>
        <v>#REF!</v>
      </c>
      <c r="R65" s="1" t="e">
        <f>PensionIncome_Under</f>
        <v>#REF!</v>
      </c>
      <c r="S65" s="1" t="e">
        <f>EndBalance</f>
        <v>#REF!</v>
      </c>
      <c r="T65" s="5"/>
      <c r="U65" s="5"/>
      <c r="V65" s="1" t="e">
        <f>Balance_Over</f>
        <v>#REF!</v>
      </c>
      <c r="W65" s="1" t="e">
        <f>Interest_Over</f>
        <v>#REF!</v>
      </c>
      <c r="X65" s="1" t="e">
        <f>YearlySavings_Over</f>
        <v>#REF!</v>
      </c>
      <c r="Y65" s="1" t="e">
        <f>DesiredRetirementIncome</f>
        <v>#REF!</v>
      </c>
      <c r="Z65" s="1" t="e">
        <f>PensionIncome_Over</f>
        <v>#REF!</v>
      </c>
      <c r="AA65" s="1" t="e">
        <f>EndBalance</f>
        <v>#REF!</v>
      </c>
      <c r="AB65" s="5"/>
      <c r="AC65" s="5"/>
      <c r="AD65" s="1" t="e">
        <f>IF(Calculations!B65&lt;DesiredRetirementAge,K65,NA())</f>
        <v>#REF!</v>
      </c>
      <c r="AE65" s="1" t="e">
        <f>IF(Calculations!B65&gt;=(DesiredRetirementAge-1),K65,NA())</f>
        <v>#REF!</v>
      </c>
      <c r="AF65" s="1"/>
      <c r="AG65" s="5"/>
      <c r="AH65" s="1" t="e">
        <f>AA65-S65</f>
        <v>#REF!</v>
      </c>
      <c r="AI65" s="5"/>
      <c r="AJ65" s="1"/>
    </row>
    <row r="66" spans="2:36" x14ac:dyDescent="0.2">
      <c r="B66" s="5" t="e">
        <f>Age</f>
        <v>#REF!</v>
      </c>
      <c r="C66" s="1" t="e">
        <f>Salary</f>
        <v>#REF!</v>
      </c>
      <c r="D66" s="1"/>
      <c r="E66" s="1"/>
      <c r="F66" s="1" t="e">
        <f>Balance</f>
        <v>#REF!</v>
      </c>
      <c r="G66" s="1" t="e">
        <f>Interest</f>
        <v>#REF!</v>
      </c>
      <c r="H66" s="1" t="e">
        <f>YearlySavings</f>
        <v>#REF!</v>
      </c>
      <c r="I66" s="1" t="e">
        <f>DesiredRetirementIncome</f>
        <v>#REF!</v>
      </c>
      <c r="J66" s="1" t="e">
        <f>PensionIncome</f>
        <v>#REF!</v>
      </c>
      <c r="K66" s="1" t="e">
        <f>EndBalance</f>
        <v>#REF!</v>
      </c>
      <c r="L66" s="5"/>
      <c r="M66" s="5"/>
      <c r="N66" s="1" t="e">
        <f>Balance_Under</f>
        <v>#REF!</v>
      </c>
      <c r="O66" s="1" t="e">
        <f>Interest_Under</f>
        <v>#REF!</v>
      </c>
      <c r="P66" s="1" t="e">
        <f>YearlySavings_Under</f>
        <v>#REF!</v>
      </c>
      <c r="Q66" s="1" t="e">
        <f>DesiredRetirementIncome</f>
        <v>#REF!</v>
      </c>
      <c r="R66" s="1" t="e">
        <f>PensionIncome_Under</f>
        <v>#REF!</v>
      </c>
      <c r="S66" s="1" t="e">
        <f>EndBalance</f>
        <v>#REF!</v>
      </c>
      <c r="T66" s="5"/>
      <c r="U66" s="5"/>
      <c r="V66" s="1" t="e">
        <f>Balance_Over</f>
        <v>#REF!</v>
      </c>
      <c r="W66" s="1" t="e">
        <f>Interest_Over</f>
        <v>#REF!</v>
      </c>
      <c r="X66" s="1" t="e">
        <f>YearlySavings_Over</f>
        <v>#REF!</v>
      </c>
      <c r="Y66" s="1" t="e">
        <f>DesiredRetirementIncome</f>
        <v>#REF!</v>
      </c>
      <c r="Z66" s="1" t="e">
        <f>PensionIncome_Over</f>
        <v>#REF!</v>
      </c>
      <c r="AA66" s="1" t="e">
        <f>EndBalance</f>
        <v>#REF!</v>
      </c>
      <c r="AB66" s="5"/>
      <c r="AC66" s="5"/>
      <c r="AD66" s="1" t="e">
        <f>IF(Calculations!B66&lt;DesiredRetirementAge,K66,NA())</f>
        <v>#REF!</v>
      </c>
      <c r="AE66" s="1" t="e">
        <f>IF(Calculations!B66&gt;=(DesiredRetirementAge-1),K66,NA())</f>
        <v>#REF!</v>
      </c>
      <c r="AF66" s="1"/>
      <c r="AG66" s="5"/>
      <c r="AH66" s="1" t="e">
        <f t="shared" si="0"/>
        <v>#REF!</v>
      </c>
      <c r="AI66" s="5"/>
      <c r="AJ66" s="1"/>
    </row>
    <row r="67" spans="2:36" x14ac:dyDescent="0.2">
      <c r="B67" s="5" t="e">
        <f>Age</f>
        <v>#REF!</v>
      </c>
      <c r="C67" s="1" t="e">
        <f>Salary</f>
        <v>#REF!</v>
      </c>
      <c r="D67" s="1"/>
      <c r="E67" s="1"/>
      <c r="F67" s="1" t="e">
        <f>Balance</f>
        <v>#REF!</v>
      </c>
      <c r="G67" s="1" t="e">
        <f>Interest</f>
        <v>#REF!</v>
      </c>
      <c r="H67" s="1" t="e">
        <f>YearlySavings</f>
        <v>#REF!</v>
      </c>
      <c r="I67" s="1" t="e">
        <f>DesiredRetirementIncome</f>
        <v>#REF!</v>
      </c>
      <c r="J67" s="1" t="e">
        <f>PensionIncome</f>
        <v>#REF!</v>
      </c>
      <c r="K67" s="1" t="e">
        <f>EndBalance</f>
        <v>#REF!</v>
      </c>
      <c r="L67" s="5"/>
      <c r="M67" s="5"/>
      <c r="N67" s="1" t="e">
        <f>Balance_Under</f>
        <v>#REF!</v>
      </c>
      <c r="O67" s="1" t="e">
        <f>Interest_Under</f>
        <v>#REF!</v>
      </c>
      <c r="P67" s="1" t="e">
        <f>YearlySavings_Under</f>
        <v>#REF!</v>
      </c>
      <c r="Q67" s="1" t="e">
        <f>DesiredRetirementIncome</f>
        <v>#REF!</v>
      </c>
      <c r="R67" s="1" t="e">
        <f>PensionIncome_Under</f>
        <v>#REF!</v>
      </c>
      <c r="S67" s="1" t="e">
        <f>EndBalance</f>
        <v>#REF!</v>
      </c>
      <c r="T67" s="5"/>
      <c r="U67" s="5"/>
      <c r="V67" s="1" t="e">
        <f>Balance_Over</f>
        <v>#REF!</v>
      </c>
      <c r="W67" s="1" t="e">
        <f>Interest_Over</f>
        <v>#REF!</v>
      </c>
      <c r="X67" s="1" t="e">
        <f>YearlySavings_Over</f>
        <v>#REF!</v>
      </c>
      <c r="Y67" s="1" t="e">
        <f>DesiredRetirementIncome</f>
        <v>#REF!</v>
      </c>
      <c r="Z67" s="1" t="e">
        <f>PensionIncome_Over</f>
        <v>#REF!</v>
      </c>
      <c r="AA67" s="1" t="e">
        <f>EndBalance</f>
        <v>#REF!</v>
      </c>
      <c r="AB67" s="5"/>
      <c r="AC67" s="5"/>
      <c r="AD67" s="1" t="e">
        <f>IF(Calculations!B67&lt;DesiredRetirementAge,K67,NA())</f>
        <v>#REF!</v>
      </c>
      <c r="AE67" s="1" t="e">
        <f>IF(Calculations!B67&gt;=(DesiredRetirementAge-1),K67,NA())</f>
        <v>#REF!</v>
      </c>
      <c r="AF67" s="1"/>
      <c r="AG67" s="5"/>
      <c r="AH67" s="1" t="e">
        <f t="shared" si="0"/>
        <v>#REF!</v>
      </c>
      <c r="AI67" s="5"/>
      <c r="AJ67" s="1"/>
    </row>
    <row r="68" spans="2:36" x14ac:dyDescent="0.2">
      <c r="B68" s="5" t="e">
        <f>Age</f>
        <v>#REF!</v>
      </c>
      <c r="C68" s="1" t="e">
        <f>Salary</f>
        <v>#REF!</v>
      </c>
      <c r="D68" s="1"/>
      <c r="E68" s="1"/>
      <c r="F68" s="1" t="e">
        <f>Balance</f>
        <v>#REF!</v>
      </c>
      <c r="G68" s="1" t="e">
        <f>Interest</f>
        <v>#REF!</v>
      </c>
      <c r="H68" s="1" t="e">
        <f>YearlySavings</f>
        <v>#REF!</v>
      </c>
      <c r="I68" s="1" t="e">
        <f>DesiredRetirementIncome</f>
        <v>#REF!</v>
      </c>
      <c r="J68" s="1" t="e">
        <f>PensionIncome</f>
        <v>#REF!</v>
      </c>
      <c r="K68" s="1" t="e">
        <f>EndBalance</f>
        <v>#REF!</v>
      </c>
      <c r="L68" s="5"/>
      <c r="M68" s="5"/>
      <c r="N68" s="1" t="e">
        <f>Balance_Under</f>
        <v>#REF!</v>
      </c>
      <c r="O68" s="1" t="e">
        <f>Interest_Under</f>
        <v>#REF!</v>
      </c>
      <c r="P68" s="1" t="e">
        <f>YearlySavings_Under</f>
        <v>#REF!</v>
      </c>
      <c r="Q68" s="1" t="e">
        <f>DesiredRetirementIncome</f>
        <v>#REF!</v>
      </c>
      <c r="R68" s="1" t="e">
        <f>PensionIncome_Under</f>
        <v>#REF!</v>
      </c>
      <c r="S68" s="1" t="e">
        <f>EndBalance</f>
        <v>#REF!</v>
      </c>
      <c r="T68" s="5"/>
      <c r="U68" s="5"/>
      <c r="V68" s="1" t="e">
        <f>Balance_Over</f>
        <v>#REF!</v>
      </c>
      <c r="W68" s="1" t="e">
        <f>Interest_Over</f>
        <v>#REF!</v>
      </c>
      <c r="X68" s="1" t="e">
        <f>YearlySavings_Over</f>
        <v>#REF!</v>
      </c>
      <c r="Y68" s="1" t="e">
        <f>DesiredRetirementIncome</f>
        <v>#REF!</v>
      </c>
      <c r="Z68" s="1" t="e">
        <f>PensionIncome_Over</f>
        <v>#REF!</v>
      </c>
      <c r="AA68" s="1" t="e">
        <f>EndBalance</f>
        <v>#REF!</v>
      </c>
      <c r="AB68" s="5"/>
      <c r="AC68" s="5"/>
      <c r="AD68" s="1" t="e">
        <f>IF(Calculations!B68&lt;DesiredRetirementAge,K68,NA())</f>
        <v>#REF!</v>
      </c>
      <c r="AE68" s="1" t="e">
        <f>IF(Calculations!B68&gt;=(DesiredRetirementAge-1),K68,NA())</f>
        <v>#REF!</v>
      </c>
      <c r="AF68" s="1"/>
      <c r="AG68" s="5"/>
      <c r="AH68" s="1" t="e">
        <f t="shared" si="0"/>
        <v>#REF!</v>
      </c>
      <c r="AI68" s="5"/>
      <c r="AJ68" s="1"/>
    </row>
    <row r="69" spans="2:36" x14ac:dyDescent="0.2">
      <c r="B69" s="5" t="e">
        <f>Age</f>
        <v>#REF!</v>
      </c>
      <c r="C69" s="1" t="e">
        <f>Salary</f>
        <v>#REF!</v>
      </c>
      <c r="D69" s="1"/>
      <c r="E69" s="1"/>
      <c r="F69" s="1" t="e">
        <f>Balance</f>
        <v>#REF!</v>
      </c>
      <c r="G69" s="1" t="e">
        <f>Interest</f>
        <v>#REF!</v>
      </c>
      <c r="H69" s="1" t="e">
        <f>YearlySavings</f>
        <v>#REF!</v>
      </c>
      <c r="I69" s="1" t="e">
        <f>DesiredRetirementIncome</f>
        <v>#REF!</v>
      </c>
      <c r="J69" s="1" t="e">
        <f>PensionIncome</f>
        <v>#REF!</v>
      </c>
      <c r="K69" s="1" t="e">
        <f>EndBalance</f>
        <v>#REF!</v>
      </c>
      <c r="L69" s="5"/>
      <c r="M69" s="5"/>
      <c r="N69" s="1" t="e">
        <f>Balance_Under</f>
        <v>#REF!</v>
      </c>
      <c r="O69" s="1" t="e">
        <f>Interest_Under</f>
        <v>#REF!</v>
      </c>
      <c r="P69" s="1" t="e">
        <f>YearlySavings_Under</f>
        <v>#REF!</v>
      </c>
      <c r="Q69" s="1" t="e">
        <f>DesiredRetirementIncome</f>
        <v>#REF!</v>
      </c>
      <c r="R69" s="1" t="e">
        <f>PensionIncome_Under</f>
        <v>#REF!</v>
      </c>
      <c r="S69" s="1" t="e">
        <f>EndBalance</f>
        <v>#REF!</v>
      </c>
      <c r="T69" s="5"/>
      <c r="U69" s="5"/>
      <c r="V69" s="1" t="e">
        <f>Balance_Over</f>
        <v>#REF!</v>
      </c>
      <c r="W69" s="1" t="e">
        <f>Interest_Over</f>
        <v>#REF!</v>
      </c>
      <c r="X69" s="1" t="e">
        <f>YearlySavings_Over</f>
        <v>#REF!</v>
      </c>
      <c r="Y69" s="1" t="e">
        <f>DesiredRetirementIncome</f>
        <v>#REF!</v>
      </c>
      <c r="Z69" s="1" t="e">
        <f>PensionIncome_Over</f>
        <v>#REF!</v>
      </c>
      <c r="AA69" s="1" t="e">
        <f>EndBalance</f>
        <v>#REF!</v>
      </c>
      <c r="AB69" s="5"/>
      <c r="AC69" s="5"/>
      <c r="AD69" s="1" t="e">
        <f>IF(Calculations!B69&lt;DesiredRetirementAge,K69,NA())</f>
        <v>#REF!</v>
      </c>
      <c r="AE69" s="1" t="e">
        <f>IF(Calculations!B69&gt;=(DesiredRetirementAge-1),K69,NA())</f>
        <v>#REF!</v>
      </c>
      <c r="AF69" s="1"/>
      <c r="AG69" s="5"/>
      <c r="AH69" s="1" t="e">
        <f t="shared" si="0"/>
        <v>#REF!</v>
      </c>
      <c r="AI69" s="5"/>
      <c r="AJ69" s="1"/>
    </row>
    <row r="70" spans="2:36" x14ac:dyDescent="0.2">
      <c r="B70" s="5" t="e">
        <f>Age</f>
        <v>#REF!</v>
      </c>
      <c r="C70" s="1" t="e">
        <f>Salary</f>
        <v>#REF!</v>
      </c>
      <c r="D70" s="1"/>
      <c r="E70" s="1"/>
      <c r="F70" s="1" t="e">
        <f>Balance</f>
        <v>#REF!</v>
      </c>
      <c r="G70" s="1" t="e">
        <f>Interest</f>
        <v>#REF!</v>
      </c>
      <c r="H70" s="1" t="e">
        <f>YearlySavings</f>
        <v>#REF!</v>
      </c>
      <c r="I70" s="1" t="e">
        <f>DesiredRetirementIncome</f>
        <v>#REF!</v>
      </c>
      <c r="J70" s="1" t="e">
        <f>PensionIncome</f>
        <v>#REF!</v>
      </c>
      <c r="K70" s="1" t="e">
        <f>EndBalance</f>
        <v>#REF!</v>
      </c>
      <c r="L70" s="5"/>
      <c r="M70" s="5"/>
      <c r="N70" s="1" t="e">
        <f>Balance_Under</f>
        <v>#REF!</v>
      </c>
      <c r="O70" s="1" t="e">
        <f>Interest_Under</f>
        <v>#REF!</v>
      </c>
      <c r="P70" s="1" t="e">
        <f>YearlySavings_Under</f>
        <v>#REF!</v>
      </c>
      <c r="Q70" s="1" t="e">
        <f>DesiredRetirementIncome</f>
        <v>#REF!</v>
      </c>
      <c r="R70" s="1" t="e">
        <f>PensionIncome_Under</f>
        <v>#REF!</v>
      </c>
      <c r="S70" s="1" t="e">
        <f>EndBalance</f>
        <v>#REF!</v>
      </c>
      <c r="T70" s="5"/>
      <c r="U70" s="5"/>
      <c r="V70" s="1" t="e">
        <f>Balance_Over</f>
        <v>#REF!</v>
      </c>
      <c r="W70" s="1" t="e">
        <f>Interest_Over</f>
        <v>#REF!</v>
      </c>
      <c r="X70" s="1" t="e">
        <f>YearlySavings_Over</f>
        <v>#REF!</v>
      </c>
      <c r="Y70" s="1" t="e">
        <f>DesiredRetirementIncome</f>
        <v>#REF!</v>
      </c>
      <c r="Z70" s="1" t="e">
        <f>PensionIncome_Over</f>
        <v>#REF!</v>
      </c>
      <c r="AA70" s="1" t="e">
        <f>EndBalance</f>
        <v>#REF!</v>
      </c>
      <c r="AB70" s="5"/>
      <c r="AC70" s="5"/>
      <c r="AD70" s="1" t="e">
        <f>IF(Calculations!B70&lt;DesiredRetirementAge,K70,NA())</f>
        <v>#REF!</v>
      </c>
      <c r="AE70" s="1" t="e">
        <f>IF(Calculations!B70&gt;=(DesiredRetirementAge-1),K70,NA())</f>
        <v>#REF!</v>
      </c>
      <c r="AF70" s="1"/>
      <c r="AG70" s="5"/>
      <c r="AH70" s="1" t="e">
        <f t="shared" si="0"/>
        <v>#REF!</v>
      </c>
      <c r="AI70" s="5"/>
      <c r="AJ70" s="1"/>
    </row>
    <row r="71" spans="2:36" x14ac:dyDescent="0.2">
      <c r="B71" s="5" t="e">
        <f>Age</f>
        <v>#REF!</v>
      </c>
      <c r="C71" s="1" t="e">
        <f>Salary</f>
        <v>#REF!</v>
      </c>
      <c r="D71" s="1"/>
      <c r="E71" s="1"/>
      <c r="F71" s="1" t="e">
        <f>Balance</f>
        <v>#REF!</v>
      </c>
      <c r="G71" s="1" t="e">
        <f>Interest</f>
        <v>#REF!</v>
      </c>
      <c r="H71" s="1" t="e">
        <f>YearlySavings</f>
        <v>#REF!</v>
      </c>
      <c r="I71" s="1" t="e">
        <f>DesiredRetirementIncome</f>
        <v>#REF!</v>
      </c>
      <c r="J71" s="1" t="e">
        <f>PensionIncome</f>
        <v>#REF!</v>
      </c>
      <c r="K71" s="1" t="e">
        <f>EndBalance</f>
        <v>#REF!</v>
      </c>
      <c r="L71" s="5"/>
      <c r="M71" s="5"/>
      <c r="N71" s="1" t="e">
        <f>Balance_Under</f>
        <v>#REF!</v>
      </c>
      <c r="O71" s="1" t="e">
        <f>Interest_Under</f>
        <v>#REF!</v>
      </c>
      <c r="P71" s="1" t="e">
        <f>YearlySavings_Under</f>
        <v>#REF!</v>
      </c>
      <c r="Q71" s="1" t="e">
        <f>DesiredRetirementIncome</f>
        <v>#REF!</v>
      </c>
      <c r="R71" s="1" t="e">
        <f>PensionIncome_Under</f>
        <v>#REF!</v>
      </c>
      <c r="S71" s="1" t="e">
        <f>EndBalance</f>
        <v>#REF!</v>
      </c>
      <c r="T71" s="5"/>
      <c r="U71" s="5"/>
      <c r="V71" s="1" t="e">
        <f>Balance_Over</f>
        <v>#REF!</v>
      </c>
      <c r="W71" s="1" t="e">
        <f>Interest_Over</f>
        <v>#REF!</v>
      </c>
      <c r="X71" s="1" t="e">
        <f>YearlySavings_Over</f>
        <v>#REF!</v>
      </c>
      <c r="Y71" s="1" t="e">
        <f>DesiredRetirementIncome</f>
        <v>#REF!</v>
      </c>
      <c r="Z71" s="1" t="e">
        <f>PensionIncome_Over</f>
        <v>#REF!</v>
      </c>
      <c r="AA71" s="1" t="e">
        <f>EndBalance</f>
        <v>#REF!</v>
      </c>
      <c r="AB71" s="5"/>
      <c r="AC71" s="5"/>
      <c r="AD71" s="1" t="e">
        <f>IF(Calculations!B71&lt;DesiredRetirementAge,K71,NA())</f>
        <v>#REF!</v>
      </c>
      <c r="AE71" s="1" t="e">
        <f>IF(Calculations!B71&gt;=(DesiredRetirementAge-1),K71,NA())</f>
        <v>#REF!</v>
      </c>
      <c r="AF71" s="1"/>
      <c r="AG71" s="5"/>
      <c r="AH71" s="1" t="e">
        <f t="shared" si="0"/>
        <v>#REF!</v>
      </c>
      <c r="AI71" s="5"/>
      <c r="AJ71" s="1"/>
    </row>
    <row r="72" spans="2:36" x14ac:dyDescent="0.2">
      <c r="B72" s="5" t="e">
        <f>Age</f>
        <v>#REF!</v>
      </c>
      <c r="C72" s="1" t="e">
        <f>Salary</f>
        <v>#REF!</v>
      </c>
      <c r="D72" s="1"/>
      <c r="E72" s="1"/>
      <c r="F72" s="1" t="e">
        <f>Balance</f>
        <v>#REF!</v>
      </c>
      <c r="G72" s="1" t="e">
        <f>Interest</f>
        <v>#REF!</v>
      </c>
      <c r="H72" s="1" t="e">
        <f>YearlySavings</f>
        <v>#REF!</v>
      </c>
      <c r="I72" s="1" t="e">
        <f>DesiredRetirementIncome</f>
        <v>#REF!</v>
      </c>
      <c r="J72" s="1" t="e">
        <f>PensionIncome</f>
        <v>#REF!</v>
      </c>
      <c r="K72" s="1" t="e">
        <f>EndBalance</f>
        <v>#REF!</v>
      </c>
      <c r="L72" s="5"/>
      <c r="M72" s="5"/>
      <c r="N72" s="1" t="e">
        <f>Balance_Under</f>
        <v>#REF!</v>
      </c>
      <c r="O72" s="1" t="e">
        <f>Interest_Under</f>
        <v>#REF!</v>
      </c>
      <c r="P72" s="1" t="e">
        <f>YearlySavings_Under</f>
        <v>#REF!</v>
      </c>
      <c r="Q72" s="1" t="e">
        <f>DesiredRetirementIncome</f>
        <v>#REF!</v>
      </c>
      <c r="R72" s="1" t="e">
        <f>PensionIncome_Under</f>
        <v>#REF!</v>
      </c>
      <c r="S72" s="1" t="e">
        <f>EndBalance</f>
        <v>#REF!</v>
      </c>
      <c r="T72" s="5"/>
      <c r="U72" s="5"/>
      <c r="V72" s="1" t="e">
        <f>Balance_Over</f>
        <v>#REF!</v>
      </c>
      <c r="W72" s="1" t="e">
        <f>Interest_Over</f>
        <v>#REF!</v>
      </c>
      <c r="X72" s="1" t="e">
        <f>YearlySavings_Over</f>
        <v>#REF!</v>
      </c>
      <c r="Y72" s="1" t="e">
        <f>DesiredRetirementIncome</f>
        <v>#REF!</v>
      </c>
      <c r="Z72" s="1" t="e">
        <f>PensionIncome_Over</f>
        <v>#REF!</v>
      </c>
      <c r="AA72" s="1" t="e">
        <f>EndBalance</f>
        <v>#REF!</v>
      </c>
      <c r="AB72" s="5"/>
      <c r="AC72" s="5"/>
      <c r="AD72" s="1" t="e">
        <f>IF(Calculations!B72&lt;DesiredRetirementAge,K72,NA())</f>
        <v>#REF!</v>
      </c>
      <c r="AE72" s="1" t="e">
        <f>IF(Calculations!B72&gt;=(DesiredRetirementAge-1),K72,NA())</f>
        <v>#REF!</v>
      </c>
      <c r="AF72" s="1"/>
      <c r="AG72" s="5"/>
      <c r="AH72" s="1" t="e">
        <f t="shared" si="0"/>
        <v>#REF!</v>
      </c>
      <c r="AI72" s="5"/>
      <c r="AJ72" s="1"/>
    </row>
    <row r="73" spans="2:36" x14ac:dyDescent="0.2">
      <c r="B73" s="5" t="e">
        <f>Age</f>
        <v>#REF!</v>
      </c>
      <c r="C73" s="1" t="e">
        <f>Salary</f>
        <v>#REF!</v>
      </c>
      <c r="D73" s="1"/>
      <c r="E73" s="1"/>
      <c r="F73" s="1" t="e">
        <f>Balance</f>
        <v>#REF!</v>
      </c>
      <c r="G73" s="1" t="e">
        <f>Interest</f>
        <v>#REF!</v>
      </c>
      <c r="H73" s="1" t="e">
        <f>YearlySavings</f>
        <v>#REF!</v>
      </c>
      <c r="I73" s="1" t="e">
        <f>DesiredRetirementIncome</f>
        <v>#REF!</v>
      </c>
      <c r="J73" s="1" t="e">
        <f>PensionIncome</f>
        <v>#REF!</v>
      </c>
      <c r="K73" s="1" t="e">
        <f>EndBalance</f>
        <v>#REF!</v>
      </c>
      <c r="L73" s="5"/>
      <c r="M73" s="5"/>
      <c r="N73" s="1" t="e">
        <f>Balance_Under</f>
        <v>#REF!</v>
      </c>
      <c r="O73" s="1" t="e">
        <f>Interest_Under</f>
        <v>#REF!</v>
      </c>
      <c r="P73" s="1" t="e">
        <f>YearlySavings_Under</f>
        <v>#REF!</v>
      </c>
      <c r="Q73" s="1" t="e">
        <f>DesiredRetirementIncome</f>
        <v>#REF!</v>
      </c>
      <c r="R73" s="1" t="e">
        <f>PensionIncome_Under</f>
        <v>#REF!</v>
      </c>
      <c r="S73" s="1" t="e">
        <f>EndBalance</f>
        <v>#REF!</v>
      </c>
      <c r="T73" s="5"/>
      <c r="U73" s="5"/>
      <c r="V73" s="1" t="e">
        <f>Balance_Over</f>
        <v>#REF!</v>
      </c>
      <c r="W73" s="1" t="e">
        <f>Interest_Over</f>
        <v>#REF!</v>
      </c>
      <c r="X73" s="1" t="e">
        <f>YearlySavings_Over</f>
        <v>#REF!</v>
      </c>
      <c r="Y73" s="1" t="e">
        <f>DesiredRetirementIncome</f>
        <v>#REF!</v>
      </c>
      <c r="Z73" s="1" t="e">
        <f>PensionIncome_Over</f>
        <v>#REF!</v>
      </c>
      <c r="AA73" s="1" t="e">
        <f>EndBalance</f>
        <v>#REF!</v>
      </c>
      <c r="AB73" s="5"/>
      <c r="AC73" s="5"/>
      <c r="AD73" s="1" t="e">
        <f>IF(Calculations!B73&lt;DesiredRetirementAge,K73,NA())</f>
        <v>#REF!</v>
      </c>
      <c r="AE73" s="1" t="e">
        <f>IF(Calculations!B73&gt;=(DesiredRetirementAge-1),K73,NA())</f>
        <v>#REF!</v>
      </c>
      <c r="AF73" s="1"/>
      <c r="AG73" s="5"/>
      <c r="AH73" s="1" t="e">
        <f t="shared" si="0"/>
        <v>#REF!</v>
      </c>
      <c r="AI73" s="5"/>
      <c r="AJ73" s="1"/>
    </row>
    <row r="74" spans="2:36" x14ac:dyDescent="0.2">
      <c r="B74" s="5" t="e">
        <f>Age</f>
        <v>#REF!</v>
      </c>
      <c r="C74" s="1" t="e">
        <f>Salary</f>
        <v>#REF!</v>
      </c>
      <c r="D74" s="1"/>
      <c r="E74" s="1"/>
      <c r="F74" s="1" t="e">
        <f>Balance</f>
        <v>#REF!</v>
      </c>
      <c r="G74" s="1" t="e">
        <f>Interest</f>
        <v>#REF!</v>
      </c>
      <c r="H74" s="1" t="e">
        <f>YearlySavings</f>
        <v>#REF!</v>
      </c>
      <c r="I74" s="1" t="e">
        <f>DesiredRetirementIncome</f>
        <v>#REF!</v>
      </c>
      <c r="J74" s="1" t="e">
        <f>PensionIncome</f>
        <v>#REF!</v>
      </c>
      <c r="K74" s="1" t="e">
        <f>EndBalance</f>
        <v>#REF!</v>
      </c>
      <c r="L74" s="5"/>
      <c r="M74" s="5"/>
      <c r="N74" s="1" t="e">
        <f>Balance_Under</f>
        <v>#REF!</v>
      </c>
      <c r="O74" s="1" t="e">
        <f>Interest_Under</f>
        <v>#REF!</v>
      </c>
      <c r="P74" s="1" t="e">
        <f>YearlySavings_Under</f>
        <v>#REF!</v>
      </c>
      <c r="Q74" s="1" t="e">
        <f>DesiredRetirementIncome</f>
        <v>#REF!</v>
      </c>
      <c r="R74" s="1" t="e">
        <f>PensionIncome_Under</f>
        <v>#REF!</v>
      </c>
      <c r="S74" s="1" t="e">
        <f>EndBalance</f>
        <v>#REF!</v>
      </c>
      <c r="T74" s="5"/>
      <c r="U74" s="5"/>
      <c r="V74" s="1" t="e">
        <f>Balance_Over</f>
        <v>#REF!</v>
      </c>
      <c r="W74" s="1" t="e">
        <f>Interest_Over</f>
        <v>#REF!</v>
      </c>
      <c r="X74" s="1" t="e">
        <f>YearlySavings_Over</f>
        <v>#REF!</v>
      </c>
      <c r="Y74" s="1" t="e">
        <f>DesiredRetirementIncome</f>
        <v>#REF!</v>
      </c>
      <c r="Z74" s="1" t="e">
        <f>PensionIncome_Over</f>
        <v>#REF!</v>
      </c>
      <c r="AA74" s="1" t="e">
        <f>EndBalance</f>
        <v>#REF!</v>
      </c>
      <c r="AB74" s="5"/>
      <c r="AC74" s="5"/>
      <c r="AD74" s="1" t="e">
        <f>IF(Calculations!B74&lt;DesiredRetirementAge,K74,NA())</f>
        <v>#REF!</v>
      </c>
      <c r="AE74" s="1" t="e">
        <f>IF(Calculations!B74&gt;=(DesiredRetirementAge-1),K74,NA())</f>
        <v>#REF!</v>
      </c>
      <c r="AF74" s="1"/>
      <c r="AG74" s="5"/>
      <c r="AH74" s="1" t="e">
        <f t="shared" si="0"/>
        <v>#REF!</v>
      </c>
      <c r="AI74" s="5"/>
      <c r="AJ74" s="1"/>
    </row>
    <row r="75" spans="2:36" x14ac:dyDescent="0.2">
      <c r="B75" s="5" t="e">
        <f>Age</f>
        <v>#REF!</v>
      </c>
      <c r="C75" s="1" t="e">
        <f>Salary</f>
        <v>#REF!</v>
      </c>
      <c r="D75" s="1"/>
      <c r="E75" s="1"/>
      <c r="F75" s="1" t="e">
        <f>Balance</f>
        <v>#REF!</v>
      </c>
      <c r="G75" s="1" t="e">
        <f>Interest</f>
        <v>#REF!</v>
      </c>
      <c r="H75" s="1" t="e">
        <f>YearlySavings</f>
        <v>#REF!</v>
      </c>
      <c r="I75" s="1" t="e">
        <f>DesiredRetirementIncome</f>
        <v>#REF!</v>
      </c>
      <c r="J75" s="1" t="e">
        <f>PensionIncome</f>
        <v>#REF!</v>
      </c>
      <c r="K75" s="1" t="e">
        <f>EndBalance</f>
        <v>#REF!</v>
      </c>
      <c r="L75" s="5"/>
      <c r="M75" s="5"/>
      <c r="N75" s="1" t="e">
        <f>Balance_Under</f>
        <v>#REF!</v>
      </c>
      <c r="O75" s="1" t="e">
        <f>Interest_Under</f>
        <v>#REF!</v>
      </c>
      <c r="P75" s="1" t="e">
        <f>YearlySavings_Under</f>
        <v>#REF!</v>
      </c>
      <c r="Q75" s="1" t="e">
        <f>DesiredRetirementIncome</f>
        <v>#REF!</v>
      </c>
      <c r="R75" s="1" t="e">
        <f>PensionIncome_Under</f>
        <v>#REF!</v>
      </c>
      <c r="S75" s="1" t="e">
        <f>EndBalance</f>
        <v>#REF!</v>
      </c>
      <c r="T75" s="5"/>
      <c r="U75" s="5"/>
      <c r="V75" s="1" t="e">
        <f>Balance_Over</f>
        <v>#REF!</v>
      </c>
      <c r="W75" s="1" t="e">
        <f>Interest_Over</f>
        <v>#REF!</v>
      </c>
      <c r="X75" s="1" t="e">
        <f>YearlySavings_Over</f>
        <v>#REF!</v>
      </c>
      <c r="Y75" s="1" t="e">
        <f>DesiredRetirementIncome</f>
        <v>#REF!</v>
      </c>
      <c r="Z75" s="1" t="e">
        <f>PensionIncome_Over</f>
        <v>#REF!</v>
      </c>
      <c r="AA75" s="1" t="e">
        <f>EndBalance</f>
        <v>#REF!</v>
      </c>
      <c r="AB75" s="5"/>
      <c r="AC75" s="5"/>
      <c r="AD75" s="1" t="e">
        <f>IF(Calculations!B75&lt;DesiredRetirementAge,K75,NA())</f>
        <v>#REF!</v>
      </c>
      <c r="AE75" s="1" t="e">
        <f>IF(Calculations!B75&gt;=(DesiredRetirementAge-1),K75,NA())</f>
        <v>#REF!</v>
      </c>
      <c r="AF75" s="1"/>
      <c r="AG75" s="5"/>
      <c r="AH75" s="1" t="e">
        <f t="shared" si="0"/>
        <v>#REF!</v>
      </c>
      <c r="AI75" s="5"/>
      <c r="AJ75" s="1"/>
    </row>
    <row r="76" spans="2:36" x14ac:dyDescent="0.2">
      <c r="B76" s="5" t="e">
        <f>Age</f>
        <v>#REF!</v>
      </c>
      <c r="C76" s="1" t="e">
        <f>Salary</f>
        <v>#REF!</v>
      </c>
      <c r="D76" s="1"/>
      <c r="E76" s="1"/>
      <c r="F76" s="1" t="e">
        <f>Balance</f>
        <v>#REF!</v>
      </c>
      <c r="G76" s="1" t="e">
        <f>Interest</f>
        <v>#REF!</v>
      </c>
      <c r="H76" s="1" t="e">
        <f>YearlySavings</f>
        <v>#REF!</v>
      </c>
      <c r="I76" s="1" t="e">
        <f>DesiredRetirementIncome</f>
        <v>#REF!</v>
      </c>
      <c r="J76" s="1" t="e">
        <f>PensionIncome</f>
        <v>#REF!</v>
      </c>
      <c r="K76" s="1" t="e">
        <f>EndBalance</f>
        <v>#REF!</v>
      </c>
      <c r="L76" s="5"/>
      <c r="M76" s="5"/>
      <c r="N76" s="1" t="e">
        <f>Balance_Under</f>
        <v>#REF!</v>
      </c>
      <c r="O76" s="1" t="e">
        <f>Interest_Under</f>
        <v>#REF!</v>
      </c>
      <c r="P76" s="1" t="e">
        <f>YearlySavings_Under</f>
        <v>#REF!</v>
      </c>
      <c r="Q76" s="1" t="e">
        <f>DesiredRetirementIncome</f>
        <v>#REF!</v>
      </c>
      <c r="R76" s="1" t="e">
        <f>PensionIncome_Under</f>
        <v>#REF!</v>
      </c>
      <c r="S76" s="1" t="e">
        <f>EndBalance</f>
        <v>#REF!</v>
      </c>
      <c r="T76" s="5"/>
      <c r="U76" s="5"/>
      <c r="V76" s="1" t="e">
        <f>Balance_Over</f>
        <v>#REF!</v>
      </c>
      <c r="W76" s="1" t="e">
        <f>Interest_Over</f>
        <v>#REF!</v>
      </c>
      <c r="X76" s="1" t="e">
        <f>YearlySavings_Over</f>
        <v>#REF!</v>
      </c>
      <c r="Y76" s="1" t="e">
        <f>DesiredRetirementIncome</f>
        <v>#REF!</v>
      </c>
      <c r="Z76" s="1" t="e">
        <f>PensionIncome_Over</f>
        <v>#REF!</v>
      </c>
      <c r="AA76" s="1" t="e">
        <f>EndBalance</f>
        <v>#REF!</v>
      </c>
      <c r="AB76" s="5"/>
      <c r="AC76" s="5"/>
      <c r="AD76" s="1" t="e">
        <f>IF(Calculations!B76&lt;DesiredRetirementAge,K76,NA())</f>
        <v>#REF!</v>
      </c>
      <c r="AE76" s="1" t="e">
        <f>IF(Calculations!B76&gt;=(DesiredRetirementAge-1),K76,NA())</f>
        <v>#REF!</v>
      </c>
      <c r="AF76" s="1"/>
      <c r="AG76" s="5"/>
      <c r="AH76" s="1" t="e">
        <f t="shared" si="0"/>
        <v>#REF!</v>
      </c>
      <c r="AI76" s="5"/>
      <c r="AJ76" s="1"/>
    </row>
    <row r="77" spans="2:36" x14ac:dyDescent="0.2">
      <c r="B77" s="5" t="e">
        <f>Age</f>
        <v>#REF!</v>
      </c>
      <c r="C77" s="1" t="e">
        <f>Salary</f>
        <v>#REF!</v>
      </c>
      <c r="D77" s="1"/>
      <c r="E77" s="1"/>
      <c r="F77" s="1" t="e">
        <f>Balance</f>
        <v>#REF!</v>
      </c>
      <c r="G77" s="1" t="e">
        <f>Interest</f>
        <v>#REF!</v>
      </c>
      <c r="H77" s="1" t="e">
        <f>YearlySavings</f>
        <v>#REF!</v>
      </c>
      <c r="I77" s="1" t="e">
        <f>DesiredRetirementIncome</f>
        <v>#REF!</v>
      </c>
      <c r="J77" s="1" t="e">
        <f>PensionIncome</f>
        <v>#REF!</v>
      </c>
      <c r="K77" s="1" t="e">
        <f>EndBalance</f>
        <v>#REF!</v>
      </c>
      <c r="L77" s="5"/>
      <c r="M77" s="5"/>
      <c r="N77" s="1" t="e">
        <f>Balance_Under</f>
        <v>#REF!</v>
      </c>
      <c r="O77" s="1" t="e">
        <f>Interest_Under</f>
        <v>#REF!</v>
      </c>
      <c r="P77" s="1" t="e">
        <f>YearlySavings_Under</f>
        <v>#REF!</v>
      </c>
      <c r="Q77" s="1" t="e">
        <f>DesiredRetirementIncome</f>
        <v>#REF!</v>
      </c>
      <c r="R77" s="1" t="e">
        <f>PensionIncome_Under</f>
        <v>#REF!</v>
      </c>
      <c r="S77" s="1" t="e">
        <f>EndBalance</f>
        <v>#REF!</v>
      </c>
      <c r="T77" s="5"/>
      <c r="U77" s="5"/>
      <c r="V77" s="1" t="e">
        <f>Balance_Over</f>
        <v>#REF!</v>
      </c>
      <c r="W77" s="1" t="e">
        <f>Interest_Over</f>
        <v>#REF!</v>
      </c>
      <c r="X77" s="1" t="e">
        <f>YearlySavings_Over</f>
        <v>#REF!</v>
      </c>
      <c r="Y77" s="1" t="e">
        <f>DesiredRetirementIncome</f>
        <v>#REF!</v>
      </c>
      <c r="Z77" s="1" t="e">
        <f>PensionIncome_Over</f>
        <v>#REF!</v>
      </c>
      <c r="AA77" s="1" t="e">
        <f>EndBalance</f>
        <v>#REF!</v>
      </c>
      <c r="AB77" s="5"/>
      <c r="AC77" s="5"/>
      <c r="AD77" s="1" t="e">
        <f>IF(Calculations!B77&lt;DesiredRetirementAge,K77,NA())</f>
        <v>#REF!</v>
      </c>
      <c r="AE77" s="1" t="e">
        <f>IF(Calculations!B77&gt;=(DesiredRetirementAge-1),K77,NA())</f>
        <v>#REF!</v>
      </c>
      <c r="AF77" s="1"/>
      <c r="AG77" s="5"/>
      <c r="AH77" s="1" t="e">
        <f t="shared" si="0"/>
        <v>#REF!</v>
      </c>
      <c r="AI77" s="5"/>
      <c r="AJ77" s="1"/>
    </row>
    <row r="78" spans="2:36" x14ac:dyDescent="0.2">
      <c r="B78" s="5" t="e">
        <f>Age</f>
        <v>#REF!</v>
      </c>
      <c r="C78" s="1" t="e">
        <f>Salary</f>
        <v>#REF!</v>
      </c>
      <c r="D78" s="1"/>
      <c r="E78" s="1"/>
      <c r="F78" s="1" t="e">
        <f>Balance</f>
        <v>#REF!</v>
      </c>
      <c r="G78" s="1" t="e">
        <f>Interest</f>
        <v>#REF!</v>
      </c>
      <c r="H78" s="1" t="e">
        <f>YearlySavings</f>
        <v>#REF!</v>
      </c>
      <c r="I78" s="1" t="e">
        <f>DesiredRetirementIncome</f>
        <v>#REF!</v>
      </c>
      <c r="J78" s="1" t="e">
        <f>PensionIncome</f>
        <v>#REF!</v>
      </c>
      <c r="K78" s="1" t="e">
        <f>EndBalance</f>
        <v>#REF!</v>
      </c>
      <c r="L78" s="5"/>
      <c r="M78" s="5"/>
      <c r="N78" s="1" t="e">
        <f>Balance_Under</f>
        <v>#REF!</v>
      </c>
      <c r="O78" s="1" t="e">
        <f>Interest_Under</f>
        <v>#REF!</v>
      </c>
      <c r="P78" s="1" t="e">
        <f>YearlySavings_Under</f>
        <v>#REF!</v>
      </c>
      <c r="Q78" s="1" t="e">
        <f>DesiredRetirementIncome</f>
        <v>#REF!</v>
      </c>
      <c r="R78" s="1" t="e">
        <f>PensionIncome_Under</f>
        <v>#REF!</v>
      </c>
      <c r="S78" s="1" t="e">
        <f>EndBalance</f>
        <v>#REF!</v>
      </c>
      <c r="T78" s="5"/>
      <c r="U78" s="5"/>
      <c r="V78" s="1" t="e">
        <f>Balance_Over</f>
        <v>#REF!</v>
      </c>
      <c r="W78" s="1" t="e">
        <f>Interest_Over</f>
        <v>#REF!</v>
      </c>
      <c r="X78" s="1" t="e">
        <f>YearlySavings_Over</f>
        <v>#REF!</v>
      </c>
      <c r="Y78" s="1" t="e">
        <f>DesiredRetirementIncome</f>
        <v>#REF!</v>
      </c>
      <c r="Z78" s="1" t="e">
        <f>PensionIncome_Over</f>
        <v>#REF!</v>
      </c>
      <c r="AA78" s="1" t="e">
        <f>EndBalance</f>
        <v>#REF!</v>
      </c>
      <c r="AB78" s="5"/>
      <c r="AC78" s="5"/>
      <c r="AD78" s="1" t="e">
        <f>IF(Calculations!B78&lt;DesiredRetirementAge,K78,NA())</f>
        <v>#REF!</v>
      </c>
      <c r="AE78" s="1" t="e">
        <f>IF(Calculations!B78&gt;=(DesiredRetirementAge-1),K78,NA())</f>
        <v>#REF!</v>
      </c>
      <c r="AF78" s="1"/>
      <c r="AG78" s="5"/>
      <c r="AH78" s="1" t="e">
        <f t="shared" si="0"/>
        <v>#REF!</v>
      </c>
      <c r="AI78" s="5"/>
      <c r="AJ78" s="5"/>
    </row>
    <row r="79" spans="2:36" x14ac:dyDescent="0.2">
      <c r="B79" s="5" t="e">
        <f>Age</f>
        <v>#REF!</v>
      </c>
      <c r="C79" s="1" t="e">
        <f>Salary</f>
        <v>#REF!</v>
      </c>
      <c r="D79" s="1"/>
      <c r="E79" s="1"/>
      <c r="F79" s="1" t="e">
        <f>Balance</f>
        <v>#REF!</v>
      </c>
      <c r="G79" s="1" t="e">
        <f>Interest</f>
        <v>#REF!</v>
      </c>
      <c r="H79" s="1" t="e">
        <f>YearlySavings</f>
        <v>#REF!</v>
      </c>
      <c r="I79" s="1" t="e">
        <f>DesiredRetirementIncome</f>
        <v>#REF!</v>
      </c>
      <c r="J79" s="1" t="e">
        <f>PensionIncome</f>
        <v>#REF!</v>
      </c>
      <c r="K79" s="1" t="e">
        <f>EndBalance</f>
        <v>#REF!</v>
      </c>
      <c r="L79" s="5"/>
      <c r="M79" s="5"/>
      <c r="N79" s="1" t="e">
        <f>Balance_Under</f>
        <v>#REF!</v>
      </c>
      <c r="O79" s="1" t="e">
        <f>Interest_Under</f>
        <v>#REF!</v>
      </c>
      <c r="P79" s="1" t="e">
        <f>YearlySavings_Under</f>
        <v>#REF!</v>
      </c>
      <c r="Q79" s="1" t="e">
        <f>DesiredRetirementIncome</f>
        <v>#REF!</v>
      </c>
      <c r="R79" s="1" t="e">
        <f>PensionIncome_Under</f>
        <v>#REF!</v>
      </c>
      <c r="S79" s="1" t="e">
        <f>EndBalance</f>
        <v>#REF!</v>
      </c>
      <c r="T79" s="5"/>
      <c r="U79" s="5"/>
      <c r="V79" s="1" t="e">
        <f>Balance_Over</f>
        <v>#REF!</v>
      </c>
      <c r="W79" s="1" t="e">
        <f>Interest_Over</f>
        <v>#REF!</v>
      </c>
      <c r="X79" s="1" t="e">
        <f>YearlySavings_Over</f>
        <v>#REF!</v>
      </c>
      <c r="Y79" s="1" t="e">
        <f>DesiredRetirementIncome</f>
        <v>#REF!</v>
      </c>
      <c r="Z79" s="1" t="e">
        <f>PensionIncome_Over</f>
        <v>#REF!</v>
      </c>
      <c r="AA79" s="1" t="e">
        <f>EndBalance</f>
        <v>#REF!</v>
      </c>
      <c r="AB79" s="5"/>
      <c r="AC79" s="5"/>
      <c r="AD79" s="1" t="e">
        <f>IF(Calculations!B79&lt;DesiredRetirementAge,K79,NA())</f>
        <v>#REF!</v>
      </c>
      <c r="AE79" s="1" t="e">
        <f>IF(Calculations!B79&gt;=(DesiredRetirementAge-1),K79,NA())</f>
        <v>#REF!</v>
      </c>
      <c r="AF79" s="1"/>
      <c r="AG79" s="5"/>
      <c r="AH79" s="1" t="e">
        <f t="shared" si="0"/>
        <v>#REF!</v>
      </c>
      <c r="AI79" s="5"/>
      <c r="AJ79" s="5"/>
    </row>
    <row r="80" spans="2:36" x14ac:dyDescent="0.2">
      <c r="B80" s="5" t="e">
        <f>Age</f>
        <v>#REF!</v>
      </c>
      <c r="C80" s="1" t="e">
        <f>Salary</f>
        <v>#REF!</v>
      </c>
      <c r="D80" s="1"/>
      <c r="E80" s="1"/>
      <c r="F80" s="1" t="e">
        <f>Balance</f>
        <v>#REF!</v>
      </c>
      <c r="G80" s="1" t="e">
        <f>Interest</f>
        <v>#REF!</v>
      </c>
      <c r="H80" s="1" t="e">
        <f>YearlySavings</f>
        <v>#REF!</v>
      </c>
      <c r="I80" s="1" t="e">
        <f>DesiredRetirementIncome</f>
        <v>#REF!</v>
      </c>
      <c r="J80" s="1" t="e">
        <f>PensionIncome</f>
        <v>#REF!</v>
      </c>
      <c r="K80" s="1" t="e">
        <f>EndBalance</f>
        <v>#REF!</v>
      </c>
      <c r="L80" s="5"/>
      <c r="M80" s="5"/>
      <c r="N80" s="1" t="e">
        <f>Balance_Under</f>
        <v>#REF!</v>
      </c>
      <c r="O80" s="1" t="e">
        <f>Interest_Under</f>
        <v>#REF!</v>
      </c>
      <c r="P80" s="1" t="e">
        <f>YearlySavings_Under</f>
        <v>#REF!</v>
      </c>
      <c r="Q80" s="1" t="e">
        <f>DesiredRetirementIncome</f>
        <v>#REF!</v>
      </c>
      <c r="R80" s="1" t="e">
        <f>PensionIncome_Under</f>
        <v>#REF!</v>
      </c>
      <c r="S80" s="1" t="e">
        <f>EndBalance</f>
        <v>#REF!</v>
      </c>
      <c r="T80" s="5"/>
      <c r="U80" s="5"/>
      <c r="V80" s="1" t="e">
        <f>Balance_Over</f>
        <v>#REF!</v>
      </c>
      <c r="W80" s="1" t="e">
        <f>Interest_Over</f>
        <v>#REF!</v>
      </c>
      <c r="X80" s="1" t="e">
        <f>YearlySavings_Over</f>
        <v>#REF!</v>
      </c>
      <c r="Y80" s="1" t="e">
        <f>DesiredRetirementIncome</f>
        <v>#REF!</v>
      </c>
      <c r="Z80" s="1" t="e">
        <f>PensionIncome_Over</f>
        <v>#REF!</v>
      </c>
      <c r="AA80" s="1" t="e">
        <f>EndBalance</f>
        <v>#REF!</v>
      </c>
      <c r="AB80" s="5"/>
      <c r="AC80" s="5"/>
      <c r="AD80" s="1" t="e">
        <f>IF(Calculations!B80&lt;DesiredRetirementAge,K80,NA())</f>
        <v>#REF!</v>
      </c>
      <c r="AE80" s="1" t="e">
        <f>IF(Calculations!B80&gt;=(DesiredRetirementAge-1),K80,NA())</f>
        <v>#REF!</v>
      </c>
      <c r="AF80" s="1"/>
      <c r="AG80" s="5"/>
      <c r="AH80" s="1" t="e">
        <f t="shared" si="0"/>
        <v>#REF!</v>
      </c>
      <c r="AI80" s="5"/>
      <c r="AJ80" s="5"/>
    </row>
    <row r="81" spans="2:34" x14ac:dyDescent="0.2">
      <c r="B81" s="5" t="e">
        <f>Age</f>
        <v>#REF!</v>
      </c>
      <c r="C81" s="1" t="e">
        <f>Salary</f>
        <v>#REF!</v>
      </c>
      <c r="D81" s="1"/>
      <c r="E81" s="1"/>
      <c r="F81" s="1" t="e">
        <f>Balance</f>
        <v>#REF!</v>
      </c>
      <c r="G81" s="1" t="e">
        <f>Interest</f>
        <v>#REF!</v>
      </c>
      <c r="H81" s="1" t="e">
        <f>YearlySavings</f>
        <v>#REF!</v>
      </c>
      <c r="I81" s="1" t="e">
        <f>DesiredRetirementIncome</f>
        <v>#REF!</v>
      </c>
      <c r="J81" s="1" t="e">
        <f>PensionIncome</f>
        <v>#REF!</v>
      </c>
      <c r="K81" s="1" t="e">
        <f>EndBalance</f>
        <v>#REF!</v>
      </c>
      <c r="L81" s="5"/>
      <c r="M81" s="5"/>
      <c r="N81" s="1" t="e">
        <f>Balance_Under</f>
        <v>#REF!</v>
      </c>
      <c r="O81" s="1" t="e">
        <f>Interest_Under</f>
        <v>#REF!</v>
      </c>
      <c r="P81" s="1" t="e">
        <f>YearlySavings_Under</f>
        <v>#REF!</v>
      </c>
      <c r="Q81" s="1" t="e">
        <f>DesiredRetirementIncome</f>
        <v>#REF!</v>
      </c>
      <c r="R81" s="1" t="e">
        <f>PensionIncome_Under</f>
        <v>#REF!</v>
      </c>
      <c r="S81" s="1" t="e">
        <f>EndBalance</f>
        <v>#REF!</v>
      </c>
      <c r="T81" s="5"/>
      <c r="U81" s="5"/>
      <c r="V81" s="1" t="e">
        <f>Balance_Over</f>
        <v>#REF!</v>
      </c>
      <c r="W81" s="1" t="e">
        <f>Interest_Over</f>
        <v>#REF!</v>
      </c>
      <c r="X81" s="1" t="e">
        <f>YearlySavings_Over</f>
        <v>#REF!</v>
      </c>
      <c r="Y81" s="1" t="e">
        <f>DesiredRetirementIncome</f>
        <v>#REF!</v>
      </c>
      <c r="Z81" s="1" t="e">
        <f>PensionIncome_Over</f>
        <v>#REF!</v>
      </c>
      <c r="AA81" s="1" t="e">
        <f>EndBalance</f>
        <v>#REF!</v>
      </c>
      <c r="AB81" s="5"/>
      <c r="AC81" s="5"/>
      <c r="AD81" s="1" t="e">
        <f>IF(Calculations!B81&lt;DesiredRetirementAge,K81,NA())</f>
        <v>#REF!</v>
      </c>
      <c r="AE81" s="1" t="e">
        <f>IF(Calculations!B81&gt;=(DesiredRetirementAge-1),K81,NA())</f>
        <v>#REF!</v>
      </c>
      <c r="AF81" s="1"/>
      <c r="AG81" s="5"/>
      <c r="AH81" s="1" t="e">
        <f t="shared" si="0"/>
        <v>#REF!</v>
      </c>
    </row>
    <row r="82" spans="2:34" x14ac:dyDescent="0.2">
      <c r="B82" s="5" t="e">
        <f>Age</f>
        <v>#REF!</v>
      </c>
      <c r="C82" s="1" t="e">
        <f>Salary</f>
        <v>#REF!</v>
      </c>
      <c r="D82" s="1"/>
      <c r="E82" s="1"/>
      <c r="F82" s="1" t="e">
        <f>Balance</f>
        <v>#REF!</v>
      </c>
      <c r="G82" s="1" t="e">
        <f>Interest</f>
        <v>#REF!</v>
      </c>
      <c r="H82" s="1" t="e">
        <f>YearlySavings</f>
        <v>#REF!</v>
      </c>
      <c r="I82" s="1" t="e">
        <f>DesiredRetirementIncome</f>
        <v>#REF!</v>
      </c>
      <c r="J82" s="1" t="e">
        <f>PensionIncome</f>
        <v>#REF!</v>
      </c>
      <c r="K82" s="1" t="e">
        <f>EndBalance</f>
        <v>#REF!</v>
      </c>
      <c r="L82" s="5"/>
      <c r="M82" s="5"/>
      <c r="N82" s="1" t="e">
        <f>Balance_Under</f>
        <v>#REF!</v>
      </c>
      <c r="O82" s="1" t="e">
        <f>Interest_Under</f>
        <v>#REF!</v>
      </c>
      <c r="P82" s="1" t="e">
        <f>YearlySavings_Under</f>
        <v>#REF!</v>
      </c>
      <c r="Q82" s="1" t="e">
        <f>DesiredRetirementIncome</f>
        <v>#REF!</v>
      </c>
      <c r="R82" s="1" t="e">
        <f>PensionIncome_Under</f>
        <v>#REF!</v>
      </c>
      <c r="S82" s="1" t="e">
        <f>EndBalance</f>
        <v>#REF!</v>
      </c>
      <c r="T82" s="5"/>
      <c r="U82" s="5"/>
      <c r="V82" s="1" t="e">
        <f>Balance_Over</f>
        <v>#REF!</v>
      </c>
      <c r="W82" s="1" t="e">
        <f>Interest_Over</f>
        <v>#REF!</v>
      </c>
      <c r="X82" s="1" t="e">
        <f>YearlySavings_Over</f>
        <v>#REF!</v>
      </c>
      <c r="Y82" s="1" t="e">
        <f>DesiredRetirementIncome</f>
        <v>#REF!</v>
      </c>
      <c r="Z82" s="1" t="e">
        <f>PensionIncome_Over</f>
        <v>#REF!</v>
      </c>
      <c r="AA82" s="1" t="e">
        <f>EndBalance</f>
        <v>#REF!</v>
      </c>
      <c r="AB82" s="5"/>
      <c r="AC82" s="5"/>
      <c r="AD82" s="1" t="e">
        <f>IF(Calculations!B82&lt;DesiredRetirementAge,K82,NA())</f>
        <v>#REF!</v>
      </c>
      <c r="AE82" s="1" t="e">
        <f>IF(Calculations!B82&gt;=(DesiredRetirementAge-1),K82,NA())</f>
        <v>#REF!</v>
      </c>
      <c r="AF82" s="1"/>
      <c r="AG82" s="5"/>
      <c r="AH82" s="1" t="e">
        <f t="shared" si="0"/>
        <v>#REF!</v>
      </c>
    </row>
    <row r="83" spans="2:34" x14ac:dyDescent="0.2">
      <c r="B83" s="5" t="e">
        <f>Age</f>
        <v>#REF!</v>
      </c>
      <c r="C83" s="1" t="e">
        <f>Salary</f>
        <v>#REF!</v>
      </c>
      <c r="D83" s="1"/>
      <c r="E83" s="1"/>
      <c r="F83" s="1" t="e">
        <f>Balance</f>
        <v>#REF!</v>
      </c>
      <c r="G83" s="1" t="e">
        <f>Interest</f>
        <v>#REF!</v>
      </c>
      <c r="H83" s="1" t="e">
        <f>YearlySavings</f>
        <v>#REF!</v>
      </c>
      <c r="I83" s="1" t="e">
        <f>DesiredRetirementIncome</f>
        <v>#REF!</v>
      </c>
      <c r="J83" s="1" t="e">
        <f>PensionIncome</f>
        <v>#REF!</v>
      </c>
      <c r="K83" s="1" t="e">
        <f>EndBalance</f>
        <v>#REF!</v>
      </c>
      <c r="L83" s="5"/>
      <c r="M83" s="5"/>
      <c r="N83" s="1" t="e">
        <f>Balance_Under</f>
        <v>#REF!</v>
      </c>
      <c r="O83" s="1" t="e">
        <f>Interest_Under</f>
        <v>#REF!</v>
      </c>
      <c r="P83" s="1" t="e">
        <f>YearlySavings_Under</f>
        <v>#REF!</v>
      </c>
      <c r="Q83" s="1" t="e">
        <f>DesiredRetirementIncome</f>
        <v>#REF!</v>
      </c>
      <c r="R83" s="1" t="e">
        <f>PensionIncome_Under</f>
        <v>#REF!</v>
      </c>
      <c r="S83" s="1" t="e">
        <f>EndBalance</f>
        <v>#REF!</v>
      </c>
      <c r="T83" s="5"/>
      <c r="U83" s="5"/>
      <c r="V83" s="1" t="e">
        <f>Balance_Over</f>
        <v>#REF!</v>
      </c>
      <c r="W83" s="1" t="e">
        <f>Interest_Over</f>
        <v>#REF!</v>
      </c>
      <c r="X83" s="1" t="e">
        <f>YearlySavings_Over</f>
        <v>#REF!</v>
      </c>
      <c r="Y83" s="1" t="e">
        <f>DesiredRetirementIncome</f>
        <v>#REF!</v>
      </c>
      <c r="Z83" s="1" t="e">
        <f>PensionIncome_Over</f>
        <v>#REF!</v>
      </c>
      <c r="AA83" s="1" t="e">
        <f>EndBalance</f>
        <v>#REF!</v>
      </c>
      <c r="AB83" s="5"/>
      <c r="AC83" s="5"/>
      <c r="AD83" s="1" t="e">
        <f>IF(Calculations!B83&lt;DesiredRetirementAge,K83,NA())</f>
        <v>#REF!</v>
      </c>
      <c r="AE83" s="1" t="e">
        <f>IF(Calculations!B83&gt;=(DesiredRetirementAge-1),K83,NA())</f>
        <v>#REF!</v>
      </c>
      <c r="AF83" s="1"/>
      <c r="AG83" s="5"/>
      <c r="AH83" s="1" t="e">
        <f t="shared" si="0"/>
        <v>#REF!</v>
      </c>
    </row>
    <row r="84" spans="2:34" x14ac:dyDescent="0.2">
      <c r="B84" s="5" t="e">
        <f>Age</f>
        <v>#REF!</v>
      </c>
      <c r="C84" s="1" t="e">
        <f>Salary</f>
        <v>#REF!</v>
      </c>
      <c r="D84" s="1"/>
      <c r="E84" s="1"/>
      <c r="F84" s="1" t="e">
        <f>Balance</f>
        <v>#REF!</v>
      </c>
      <c r="G84" s="1" t="e">
        <f>Interest</f>
        <v>#REF!</v>
      </c>
      <c r="H84" s="1" t="e">
        <f>YearlySavings</f>
        <v>#REF!</v>
      </c>
      <c r="I84" s="1" t="e">
        <f>DesiredRetirementIncome</f>
        <v>#REF!</v>
      </c>
      <c r="J84" s="1" t="e">
        <f>PensionIncome</f>
        <v>#REF!</v>
      </c>
      <c r="K84" s="1" t="e">
        <f>EndBalance</f>
        <v>#REF!</v>
      </c>
      <c r="L84" s="5"/>
      <c r="M84" s="5"/>
      <c r="N84" s="1" t="e">
        <f>Balance_Under</f>
        <v>#REF!</v>
      </c>
      <c r="O84" s="1" t="e">
        <f>Interest_Under</f>
        <v>#REF!</v>
      </c>
      <c r="P84" s="1" t="e">
        <f>YearlySavings_Under</f>
        <v>#REF!</v>
      </c>
      <c r="Q84" s="1" t="e">
        <f>DesiredRetirementIncome</f>
        <v>#REF!</v>
      </c>
      <c r="R84" s="1" t="e">
        <f>PensionIncome_Under</f>
        <v>#REF!</v>
      </c>
      <c r="S84" s="1" t="e">
        <f>EndBalance</f>
        <v>#REF!</v>
      </c>
      <c r="T84" s="5"/>
      <c r="U84" s="5"/>
      <c r="V84" s="1" t="e">
        <f>Balance_Over</f>
        <v>#REF!</v>
      </c>
      <c r="W84" s="1" t="e">
        <f>Interest_Over</f>
        <v>#REF!</v>
      </c>
      <c r="X84" s="1" t="e">
        <f>YearlySavings_Over</f>
        <v>#REF!</v>
      </c>
      <c r="Y84" s="1" t="e">
        <f>DesiredRetirementIncome</f>
        <v>#REF!</v>
      </c>
      <c r="Z84" s="1" t="e">
        <f>PensionIncome_Over</f>
        <v>#REF!</v>
      </c>
      <c r="AA84" s="1" t="e">
        <f>EndBalance</f>
        <v>#REF!</v>
      </c>
      <c r="AB84" s="5"/>
      <c r="AC84" s="5"/>
      <c r="AD84" s="1" t="e">
        <f>IF(Calculations!B84&lt;DesiredRetirementAge,K84,NA())</f>
        <v>#REF!</v>
      </c>
      <c r="AE84" s="1" t="e">
        <f>IF(Calculations!B84&gt;=(DesiredRetirementAge-1),K84,NA())</f>
        <v>#REF!</v>
      </c>
      <c r="AF84" s="1"/>
      <c r="AG84" s="5"/>
      <c r="AH84" s="1" t="e">
        <f t="shared" si="0"/>
        <v>#REF!</v>
      </c>
    </row>
    <row r="85" spans="2:34" x14ac:dyDescent="0.2">
      <c r="B85" s="5" t="e">
        <f>Age</f>
        <v>#REF!</v>
      </c>
      <c r="C85" s="1" t="e">
        <f>Salary</f>
        <v>#REF!</v>
      </c>
      <c r="D85" s="1"/>
      <c r="E85" s="1"/>
      <c r="F85" s="1" t="e">
        <f>Balance</f>
        <v>#REF!</v>
      </c>
      <c r="G85" s="1" t="e">
        <f>Interest</f>
        <v>#REF!</v>
      </c>
      <c r="H85" s="1" t="e">
        <f>YearlySavings</f>
        <v>#REF!</v>
      </c>
      <c r="I85" s="1" t="e">
        <f>DesiredRetirementIncome</f>
        <v>#REF!</v>
      </c>
      <c r="J85" s="1" t="e">
        <f>PensionIncome</f>
        <v>#REF!</v>
      </c>
      <c r="K85" s="1" t="e">
        <f>EndBalance</f>
        <v>#REF!</v>
      </c>
      <c r="L85" s="5"/>
      <c r="M85" s="5"/>
      <c r="N85" s="1" t="e">
        <f>Balance_Under</f>
        <v>#REF!</v>
      </c>
      <c r="O85" s="1" t="e">
        <f>Interest_Under</f>
        <v>#REF!</v>
      </c>
      <c r="P85" s="1" t="e">
        <f>YearlySavings_Under</f>
        <v>#REF!</v>
      </c>
      <c r="Q85" s="1" t="e">
        <f>DesiredRetirementIncome</f>
        <v>#REF!</v>
      </c>
      <c r="R85" s="1" t="e">
        <f>PensionIncome_Under</f>
        <v>#REF!</v>
      </c>
      <c r="S85" s="1" t="e">
        <f>EndBalance</f>
        <v>#REF!</v>
      </c>
      <c r="T85" s="5"/>
      <c r="U85" s="5"/>
      <c r="V85" s="1" t="e">
        <f>Balance_Over</f>
        <v>#REF!</v>
      </c>
      <c r="W85" s="1" t="e">
        <f>Interest_Over</f>
        <v>#REF!</v>
      </c>
      <c r="X85" s="1" t="e">
        <f>YearlySavings_Over</f>
        <v>#REF!</v>
      </c>
      <c r="Y85" s="1" t="e">
        <f>DesiredRetirementIncome</f>
        <v>#REF!</v>
      </c>
      <c r="Z85" s="1" t="e">
        <f>PensionIncome_Over</f>
        <v>#REF!</v>
      </c>
      <c r="AA85" s="1" t="e">
        <f>EndBalance</f>
        <v>#REF!</v>
      </c>
      <c r="AB85" s="5"/>
      <c r="AC85" s="5"/>
      <c r="AD85" s="1" t="e">
        <f>IF(Calculations!B85&lt;DesiredRetirementAge,K85,NA())</f>
        <v>#REF!</v>
      </c>
      <c r="AE85" s="1" t="e">
        <f>IF(Calculations!B85&gt;=(DesiredRetirementAge-1),K85,NA())</f>
        <v>#REF!</v>
      </c>
      <c r="AF85" s="1"/>
      <c r="AG85" s="5"/>
      <c r="AH85" s="1" t="e">
        <f t="shared" si="0"/>
        <v>#REF!</v>
      </c>
    </row>
    <row r="86" spans="2:34" x14ac:dyDescent="0.2">
      <c r="B86" s="5" t="e">
        <f>Age</f>
        <v>#REF!</v>
      </c>
      <c r="C86" s="1" t="e">
        <f>Salary</f>
        <v>#REF!</v>
      </c>
      <c r="D86" s="1"/>
      <c r="E86" s="1"/>
      <c r="F86" s="1" t="e">
        <f>Balance</f>
        <v>#REF!</v>
      </c>
      <c r="G86" s="1" t="e">
        <f>Interest</f>
        <v>#REF!</v>
      </c>
      <c r="H86" s="1" t="e">
        <f>YearlySavings</f>
        <v>#REF!</v>
      </c>
      <c r="I86" s="1" t="e">
        <f>DesiredRetirementIncome</f>
        <v>#REF!</v>
      </c>
      <c r="J86" s="1" t="e">
        <f>PensionIncome</f>
        <v>#REF!</v>
      </c>
      <c r="K86" s="1" t="e">
        <f>EndBalance</f>
        <v>#REF!</v>
      </c>
      <c r="L86" s="5"/>
      <c r="M86" s="5"/>
      <c r="N86" s="1" t="e">
        <f>Balance_Under</f>
        <v>#REF!</v>
      </c>
      <c r="O86" s="1" t="e">
        <f>Interest_Under</f>
        <v>#REF!</v>
      </c>
      <c r="P86" s="1" t="e">
        <f>YearlySavings_Under</f>
        <v>#REF!</v>
      </c>
      <c r="Q86" s="1" t="e">
        <f>DesiredRetirementIncome</f>
        <v>#REF!</v>
      </c>
      <c r="R86" s="1" t="e">
        <f>PensionIncome_Under</f>
        <v>#REF!</v>
      </c>
      <c r="S86" s="1" t="e">
        <f>EndBalance</f>
        <v>#REF!</v>
      </c>
      <c r="T86" s="5"/>
      <c r="U86" s="5"/>
      <c r="V86" s="1" t="e">
        <f>Balance_Over</f>
        <v>#REF!</v>
      </c>
      <c r="W86" s="1" t="e">
        <f>Interest_Over</f>
        <v>#REF!</v>
      </c>
      <c r="X86" s="1" t="e">
        <f>YearlySavings_Over</f>
        <v>#REF!</v>
      </c>
      <c r="Y86" s="1" t="e">
        <f>DesiredRetirementIncome</f>
        <v>#REF!</v>
      </c>
      <c r="Z86" s="1" t="e">
        <f>PensionIncome_Over</f>
        <v>#REF!</v>
      </c>
      <c r="AA86" s="1" t="e">
        <f>EndBalance</f>
        <v>#REF!</v>
      </c>
      <c r="AB86" s="5"/>
      <c r="AC86" s="5"/>
      <c r="AD86" s="1" t="e">
        <f>IF(Calculations!B86&lt;DesiredRetirementAge,K86,NA())</f>
        <v>#REF!</v>
      </c>
      <c r="AE86" s="1" t="e">
        <f>IF(Calculations!B86&gt;=(DesiredRetirementAge-1),K86,NA())</f>
        <v>#REF!</v>
      </c>
      <c r="AF86" s="1"/>
      <c r="AG86" s="5"/>
      <c r="AH86" s="1" t="e">
        <f t="shared" si="0"/>
        <v>#REF!</v>
      </c>
    </row>
    <row r="87" spans="2:34" x14ac:dyDescent="0.2">
      <c r="B87" s="5" t="e">
        <f>Age</f>
        <v>#REF!</v>
      </c>
      <c r="C87" s="1" t="e">
        <f>Salary</f>
        <v>#REF!</v>
      </c>
      <c r="D87" s="1"/>
      <c r="E87" s="1"/>
      <c r="F87" s="1" t="e">
        <f>Balance</f>
        <v>#REF!</v>
      </c>
      <c r="G87" s="1" t="e">
        <f>Interest</f>
        <v>#REF!</v>
      </c>
      <c r="H87" s="1" t="e">
        <f>YearlySavings</f>
        <v>#REF!</v>
      </c>
      <c r="I87" s="1" t="e">
        <f>DesiredRetirementIncome</f>
        <v>#REF!</v>
      </c>
      <c r="J87" s="1" t="e">
        <f>PensionIncome</f>
        <v>#REF!</v>
      </c>
      <c r="K87" s="1" t="e">
        <f>EndBalance</f>
        <v>#REF!</v>
      </c>
      <c r="L87" s="5"/>
      <c r="M87" s="5"/>
      <c r="N87" s="1" t="e">
        <f>Balance_Under</f>
        <v>#REF!</v>
      </c>
      <c r="O87" s="1" t="e">
        <f>Interest_Under</f>
        <v>#REF!</v>
      </c>
      <c r="P87" s="1" t="e">
        <f>YearlySavings_Under</f>
        <v>#REF!</v>
      </c>
      <c r="Q87" s="1" t="e">
        <f>DesiredRetirementIncome</f>
        <v>#REF!</v>
      </c>
      <c r="R87" s="1" t="e">
        <f>PensionIncome_Under</f>
        <v>#REF!</v>
      </c>
      <c r="S87" s="1" t="e">
        <f>EndBalance</f>
        <v>#REF!</v>
      </c>
      <c r="T87" s="5"/>
      <c r="U87" s="5"/>
      <c r="V87" s="1" t="e">
        <f>Balance_Over</f>
        <v>#REF!</v>
      </c>
      <c r="W87" s="1" t="e">
        <f>Interest_Over</f>
        <v>#REF!</v>
      </c>
      <c r="X87" s="1" t="e">
        <f>YearlySavings_Over</f>
        <v>#REF!</v>
      </c>
      <c r="Y87" s="1" t="e">
        <f>DesiredRetirementIncome</f>
        <v>#REF!</v>
      </c>
      <c r="Z87" s="1" t="e">
        <f>PensionIncome_Over</f>
        <v>#REF!</v>
      </c>
      <c r="AA87" s="1" t="e">
        <f>EndBalance</f>
        <v>#REF!</v>
      </c>
      <c r="AB87" s="5"/>
      <c r="AC87" s="5"/>
      <c r="AD87" s="1" t="e">
        <f>IF(Calculations!B87&lt;DesiredRetirementAge,K87,NA())</f>
        <v>#REF!</v>
      </c>
      <c r="AE87" s="1" t="e">
        <f>IF(Calculations!B87&gt;=(DesiredRetirementAge-1),K87,NA())</f>
        <v>#REF!</v>
      </c>
      <c r="AF87" s="1"/>
      <c r="AG87" s="5"/>
      <c r="AH87" s="1" t="e">
        <f t="shared" si="0"/>
        <v>#REF!</v>
      </c>
    </row>
    <row r="88" spans="2:34" x14ac:dyDescent="0.2">
      <c r="B88" s="5" t="e">
        <f>Age</f>
        <v>#REF!</v>
      </c>
      <c r="C88" s="1" t="e">
        <f>Salary</f>
        <v>#REF!</v>
      </c>
      <c r="D88" s="1"/>
      <c r="E88" s="1"/>
      <c r="F88" s="1" t="e">
        <f>Balance</f>
        <v>#REF!</v>
      </c>
      <c r="G88" s="1" t="e">
        <f>Interest</f>
        <v>#REF!</v>
      </c>
      <c r="H88" s="1" t="e">
        <f>YearlySavings</f>
        <v>#REF!</v>
      </c>
      <c r="I88" s="1" t="e">
        <f>DesiredRetirementIncome</f>
        <v>#REF!</v>
      </c>
      <c r="J88" s="1" t="e">
        <f>PensionIncome</f>
        <v>#REF!</v>
      </c>
      <c r="K88" s="1" t="e">
        <f>EndBalance</f>
        <v>#REF!</v>
      </c>
      <c r="L88" s="5"/>
      <c r="M88" s="5"/>
      <c r="N88" s="1" t="e">
        <f>Balance_Under</f>
        <v>#REF!</v>
      </c>
      <c r="O88" s="1" t="e">
        <f>Interest_Under</f>
        <v>#REF!</v>
      </c>
      <c r="P88" s="1" t="e">
        <f>YearlySavings_Under</f>
        <v>#REF!</v>
      </c>
      <c r="Q88" s="1" t="e">
        <f>DesiredRetirementIncome</f>
        <v>#REF!</v>
      </c>
      <c r="R88" s="1" t="e">
        <f>PensionIncome_Under</f>
        <v>#REF!</v>
      </c>
      <c r="S88" s="1" t="e">
        <f>EndBalance</f>
        <v>#REF!</v>
      </c>
      <c r="T88" s="5"/>
      <c r="U88" s="5"/>
      <c r="V88" s="1" t="e">
        <f>Balance_Over</f>
        <v>#REF!</v>
      </c>
      <c r="W88" s="1" t="e">
        <f>Interest_Over</f>
        <v>#REF!</v>
      </c>
      <c r="X88" s="1" t="e">
        <f>YearlySavings_Over</f>
        <v>#REF!</v>
      </c>
      <c r="Y88" s="1" t="e">
        <f>DesiredRetirementIncome</f>
        <v>#REF!</v>
      </c>
      <c r="Z88" s="1" t="e">
        <f>PensionIncome_Over</f>
        <v>#REF!</v>
      </c>
      <c r="AA88" s="1" t="e">
        <f>EndBalance</f>
        <v>#REF!</v>
      </c>
      <c r="AB88" s="5"/>
      <c r="AC88" s="5"/>
      <c r="AD88" s="1" t="e">
        <f>IF(Calculations!B88&lt;DesiredRetirementAge,K88,NA())</f>
        <v>#REF!</v>
      </c>
      <c r="AE88" s="1" t="e">
        <f>IF(Calculations!B88&gt;=(DesiredRetirementAge-1),K88,NA())</f>
        <v>#REF!</v>
      </c>
      <c r="AF88" s="1"/>
      <c r="AG88" s="5"/>
      <c r="AH88" s="1" t="e">
        <f t="shared" si="0"/>
        <v>#REF!</v>
      </c>
    </row>
    <row r="89" spans="2:34" x14ac:dyDescent="0.2">
      <c r="B89" s="5" t="e">
        <f>Age</f>
        <v>#REF!</v>
      </c>
      <c r="C89" s="1" t="e">
        <f>Salary</f>
        <v>#REF!</v>
      </c>
      <c r="D89" s="1"/>
      <c r="E89" s="1"/>
      <c r="F89" s="1" t="e">
        <f>Balance</f>
        <v>#REF!</v>
      </c>
      <c r="G89" s="1" t="e">
        <f>Interest</f>
        <v>#REF!</v>
      </c>
      <c r="H89" s="1" t="e">
        <f>YearlySavings</f>
        <v>#REF!</v>
      </c>
      <c r="I89" s="1" t="e">
        <f>DesiredRetirementIncome</f>
        <v>#REF!</v>
      </c>
      <c r="J89" s="1" t="e">
        <f>PensionIncome</f>
        <v>#REF!</v>
      </c>
      <c r="K89" s="1" t="e">
        <f>EndBalance</f>
        <v>#REF!</v>
      </c>
      <c r="L89" s="5"/>
      <c r="M89" s="5"/>
      <c r="N89" s="1" t="e">
        <f>Balance_Under</f>
        <v>#REF!</v>
      </c>
      <c r="O89" s="1" t="e">
        <f>Interest_Under</f>
        <v>#REF!</v>
      </c>
      <c r="P89" s="1" t="e">
        <f>YearlySavings_Under</f>
        <v>#REF!</v>
      </c>
      <c r="Q89" s="1" t="e">
        <f>DesiredRetirementIncome</f>
        <v>#REF!</v>
      </c>
      <c r="R89" s="1" t="e">
        <f>PensionIncome_Under</f>
        <v>#REF!</v>
      </c>
      <c r="S89" s="1" t="e">
        <f>EndBalance</f>
        <v>#REF!</v>
      </c>
      <c r="T89" s="5"/>
      <c r="U89" s="5"/>
      <c r="V89" s="1" t="e">
        <f>Balance_Over</f>
        <v>#REF!</v>
      </c>
      <c r="W89" s="1" t="e">
        <f>Interest_Over</f>
        <v>#REF!</v>
      </c>
      <c r="X89" s="1" t="e">
        <f>YearlySavings_Over</f>
        <v>#REF!</v>
      </c>
      <c r="Y89" s="1" t="e">
        <f>DesiredRetirementIncome</f>
        <v>#REF!</v>
      </c>
      <c r="Z89" s="1" t="e">
        <f>PensionIncome_Over</f>
        <v>#REF!</v>
      </c>
      <c r="AA89" s="1" t="e">
        <f>EndBalance</f>
        <v>#REF!</v>
      </c>
      <c r="AB89" s="5"/>
      <c r="AC89" s="5"/>
      <c r="AD89" s="1" t="e">
        <f>IF(Calculations!B89&lt;DesiredRetirementAge,K89,NA())</f>
        <v>#REF!</v>
      </c>
      <c r="AE89" s="1" t="e">
        <f>IF(Calculations!B89&gt;=(DesiredRetirementAge-1),K89,NA())</f>
        <v>#REF!</v>
      </c>
      <c r="AF89" s="1"/>
      <c r="AG89" s="5"/>
      <c r="AH89" s="1" t="e">
        <f t="shared" si="0"/>
        <v>#REF!</v>
      </c>
    </row>
    <row r="90" spans="2:34" x14ac:dyDescent="0.2">
      <c r="B90" s="5" t="e">
        <f>Age</f>
        <v>#REF!</v>
      </c>
      <c r="C90" s="1" t="e">
        <f>Salary</f>
        <v>#REF!</v>
      </c>
      <c r="D90" s="1"/>
      <c r="E90" s="1"/>
      <c r="F90" s="1" t="e">
        <f>Balance</f>
        <v>#REF!</v>
      </c>
      <c r="G90" s="1" t="e">
        <f>Interest</f>
        <v>#REF!</v>
      </c>
      <c r="H90" s="1" t="e">
        <f>YearlySavings</f>
        <v>#REF!</v>
      </c>
      <c r="I90" s="1" t="e">
        <f>DesiredRetirementIncome</f>
        <v>#REF!</v>
      </c>
      <c r="J90" s="1" t="e">
        <f>PensionIncome</f>
        <v>#REF!</v>
      </c>
      <c r="K90" s="1" t="e">
        <f>EndBalance</f>
        <v>#REF!</v>
      </c>
      <c r="L90" s="5"/>
      <c r="M90" s="5"/>
      <c r="N90" s="1" t="e">
        <f>Balance_Under</f>
        <v>#REF!</v>
      </c>
      <c r="O90" s="1" t="e">
        <f>Interest_Under</f>
        <v>#REF!</v>
      </c>
      <c r="P90" s="1" t="e">
        <f>YearlySavings_Under</f>
        <v>#REF!</v>
      </c>
      <c r="Q90" s="1" t="e">
        <f>DesiredRetirementIncome</f>
        <v>#REF!</v>
      </c>
      <c r="R90" s="1" t="e">
        <f>PensionIncome_Under</f>
        <v>#REF!</v>
      </c>
      <c r="S90" s="1" t="e">
        <f>EndBalance</f>
        <v>#REF!</v>
      </c>
      <c r="T90" s="5"/>
      <c r="U90" s="5"/>
      <c r="V90" s="1" t="e">
        <f>Balance_Over</f>
        <v>#REF!</v>
      </c>
      <c r="W90" s="1" t="e">
        <f>Interest_Over</f>
        <v>#REF!</v>
      </c>
      <c r="X90" s="1" t="e">
        <f>YearlySavings_Over</f>
        <v>#REF!</v>
      </c>
      <c r="Y90" s="1" t="e">
        <f>DesiredRetirementIncome</f>
        <v>#REF!</v>
      </c>
      <c r="Z90" s="1" t="e">
        <f>PensionIncome_Over</f>
        <v>#REF!</v>
      </c>
      <c r="AA90" s="1" t="e">
        <f>EndBalance</f>
        <v>#REF!</v>
      </c>
      <c r="AB90" s="5"/>
      <c r="AC90" s="5"/>
      <c r="AD90" s="1" t="e">
        <f>IF(Calculations!B90&lt;DesiredRetirementAge,K90,NA())</f>
        <v>#REF!</v>
      </c>
      <c r="AE90" s="1" t="e">
        <f>IF(Calculations!B90&gt;=(DesiredRetirementAge-1),K90,NA())</f>
        <v>#REF!</v>
      </c>
      <c r="AF90" s="1"/>
      <c r="AG90" s="5"/>
      <c r="AH90" s="1" t="e">
        <f t="shared" si="0"/>
        <v>#REF!</v>
      </c>
    </row>
    <row r="91" spans="2:34" x14ac:dyDescent="0.2">
      <c r="B91" s="5" t="e">
        <f>Age</f>
        <v>#REF!</v>
      </c>
      <c r="C91" s="1" t="e">
        <f>Salary</f>
        <v>#REF!</v>
      </c>
      <c r="D91" s="1"/>
      <c r="E91" s="1"/>
      <c r="F91" s="1" t="e">
        <f>Balance</f>
        <v>#REF!</v>
      </c>
      <c r="G91" s="1" t="e">
        <f>Interest</f>
        <v>#REF!</v>
      </c>
      <c r="H91" s="1" t="e">
        <f>YearlySavings</f>
        <v>#REF!</v>
      </c>
      <c r="I91" s="1" t="e">
        <f>DesiredRetirementIncome</f>
        <v>#REF!</v>
      </c>
      <c r="J91" s="1" t="e">
        <f>PensionIncome</f>
        <v>#REF!</v>
      </c>
      <c r="K91" s="1" t="e">
        <f>EndBalance</f>
        <v>#REF!</v>
      </c>
      <c r="L91" s="5"/>
      <c r="M91" s="5"/>
      <c r="N91" s="1" t="e">
        <f>Balance_Under</f>
        <v>#REF!</v>
      </c>
      <c r="O91" s="1" t="e">
        <f>Interest_Under</f>
        <v>#REF!</v>
      </c>
      <c r="P91" s="1" t="e">
        <f>YearlySavings_Under</f>
        <v>#REF!</v>
      </c>
      <c r="Q91" s="1" t="e">
        <f>DesiredRetirementIncome</f>
        <v>#REF!</v>
      </c>
      <c r="R91" s="1" t="e">
        <f>PensionIncome_Under</f>
        <v>#REF!</v>
      </c>
      <c r="S91" s="1" t="e">
        <f>EndBalance</f>
        <v>#REF!</v>
      </c>
      <c r="T91" s="5"/>
      <c r="U91" s="5"/>
      <c r="V91" s="1" t="e">
        <f>Balance_Over</f>
        <v>#REF!</v>
      </c>
      <c r="W91" s="1" t="e">
        <f>Interest_Over</f>
        <v>#REF!</v>
      </c>
      <c r="X91" s="1" t="e">
        <f>YearlySavings_Over</f>
        <v>#REF!</v>
      </c>
      <c r="Y91" s="1" t="e">
        <f>DesiredRetirementIncome</f>
        <v>#REF!</v>
      </c>
      <c r="Z91" s="1" t="e">
        <f>PensionIncome_Over</f>
        <v>#REF!</v>
      </c>
      <c r="AA91" s="1" t="e">
        <f>EndBalance</f>
        <v>#REF!</v>
      </c>
      <c r="AB91" s="5"/>
      <c r="AC91" s="5"/>
      <c r="AD91" s="1" t="e">
        <f>IF(Calculations!B91&lt;DesiredRetirementAge,K91,NA())</f>
        <v>#REF!</v>
      </c>
      <c r="AE91" s="1" t="e">
        <f>IF(Calculations!B91&gt;=(DesiredRetirementAge-1),K91,NA())</f>
        <v>#REF!</v>
      </c>
      <c r="AF91" s="1"/>
      <c r="AG91" s="5"/>
      <c r="AH91" s="1" t="e">
        <f t="shared" si="0"/>
        <v>#REF!</v>
      </c>
    </row>
    <row r="92" spans="2:34" x14ac:dyDescent="0.2">
      <c r="B92" s="5" t="e">
        <f>Age</f>
        <v>#REF!</v>
      </c>
      <c r="C92" s="1" t="e">
        <f>Salary</f>
        <v>#REF!</v>
      </c>
      <c r="D92" s="1"/>
      <c r="E92" s="1"/>
      <c r="F92" s="1" t="e">
        <f>Balance</f>
        <v>#REF!</v>
      </c>
      <c r="G92" s="1" t="e">
        <f>Interest</f>
        <v>#REF!</v>
      </c>
      <c r="H92" s="1" t="e">
        <f>YearlySavings</f>
        <v>#REF!</v>
      </c>
      <c r="I92" s="1" t="e">
        <f>DesiredRetirementIncome</f>
        <v>#REF!</v>
      </c>
      <c r="J92" s="1" t="e">
        <f>PensionIncome</f>
        <v>#REF!</v>
      </c>
      <c r="K92" s="1" t="e">
        <f>EndBalance</f>
        <v>#REF!</v>
      </c>
      <c r="L92" s="5"/>
      <c r="M92" s="5"/>
      <c r="N92" s="1" t="e">
        <f>Balance_Under</f>
        <v>#REF!</v>
      </c>
      <c r="O92" s="1" t="e">
        <f>Interest_Under</f>
        <v>#REF!</v>
      </c>
      <c r="P92" s="1" t="e">
        <f>YearlySavings_Under</f>
        <v>#REF!</v>
      </c>
      <c r="Q92" s="1" t="e">
        <f>DesiredRetirementIncome</f>
        <v>#REF!</v>
      </c>
      <c r="R92" s="1" t="e">
        <f>PensionIncome_Under</f>
        <v>#REF!</v>
      </c>
      <c r="S92" s="1" t="e">
        <f>EndBalance</f>
        <v>#REF!</v>
      </c>
      <c r="T92" s="5"/>
      <c r="U92" s="5"/>
      <c r="V92" s="1" t="e">
        <f>Balance_Over</f>
        <v>#REF!</v>
      </c>
      <c r="W92" s="1" t="e">
        <f>Interest_Over</f>
        <v>#REF!</v>
      </c>
      <c r="X92" s="1" t="e">
        <f>YearlySavings_Over</f>
        <v>#REF!</v>
      </c>
      <c r="Y92" s="1" t="e">
        <f>DesiredRetirementIncome</f>
        <v>#REF!</v>
      </c>
      <c r="Z92" s="1" t="e">
        <f>PensionIncome_Over</f>
        <v>#REF!</v>
      </c>
      <c r="AA92" s="1" t="e">
        <f>EndBalance</f>
        <v>#REF!</v>
      </c>
      <c r="AB92" s="5"/>
      <c r="AC92" s="5"/>
      <c r="AD92" s="1" t="e">
        <f>IF(Calculations!B92&lt;DesiredRetirementAge,K92,NA())</f>
        <v>#REF!</v>
      </c>
      <c r="AE92" s="1" t="e">
        <f>IF(Calculations!B92&gt;=(DesiredRetirementAge-1),K92,NA())</f>
        <v>#REF!</v>
      </c>
      <c r="AF92" s="1"/>
      <c r="AG92" s="5"/>
      <c r="AH92" s="1" t="e">
        <f t="shared" si="0"/>
        <v>#REF!</v>
      </c>
    </row>
    <row r="93" spans="2:34" x14ac:dyDescent="0.2">
      <c r="B93" s="5" t="e">
        <f>Age</f>
        <v>#REF!</v>
      </c>
      <c r="C93" s="1" t="e">
        <f>Salary</f>
        <v>#REF!</v>
      </c>
      <c r="D93" s="1"/>
      <c r="E93" s="1"/>
      <c r="F93" s="1" t="e">
        <f>Balance</f>
        <v>#REF!</v>
      </c>
      <c r="G93" s="1" t="e">
        <f>Interest</f>
        <v>#REF!</v>
      </c>
      <c r="H93" s="1" t="e">
        <f>YearlySavings</f>
        <v>#REF!</v>
      </c>
      <c r="I93" s="1" t="e">
        <f>DesiredRetirementIncome</f>
        <v>#REF!</v>
      </c>
      <c r="J93" s="1" t="e">
        <f>PensionIncome</f>
        <v>#REF!</v>
      </c>
      <c r="K93" s="1" t="e">
        <f>EndBalance</f>
        <v>#REF!</v>
      </c>
      <c r="L93" s="5"/>
      <c r="M93" s="5"/>
      <c r="N93" s="1" t="e">
        <f>Balance_Under</f>
        <v>#REF!</v>
      </c>
      <c r="O93" s="1" t="e">
        <f>Interest_Under</f>
        <v>#REF!</v>
      </c>
      <c r="P93" s="1" t="e">
        <f>YearlySavings_Under</f>
        <v>#REF!</v>
      </c>
      <c r="Q93" s="1" t="e">
        <f>DesiredRetirementIncome</f>
        <v>#REF!</v>
      </c>
      <c r="R93" s="1" t="e">
        <f>PensionIncome_Under</f>
        <v>#REF!</v>
      </c>
      <c r="S93" s="1" t="e">
        <f>EndBalance</f>
        <v>#REF!</v>
      </c>
      <c r="T93" s="5"/>
      <c r="U93" s="5"/>
      <c r="V93" s="1" t="e">
        <f>Balance_Over</f>
        <v>#REF!</v>
      </c>
      <c r="W93" s="1" t="e">
        <f>Interest_Over</f>
        <v>#REF!</v>
      </c>
      <c r="X93" s="1" t="e">
        <f>YearlySavings_Over</f>
        <v>#REF!</v>
      </c>
      <c r="Y93" s="1" t="e">
        <f>DesiredRetirementIncome</f>
        <v>#REF!</v>
      </c>
      <c r="Z93" s="1" t="e">
        <f>PensionIncome_Over</f>
        <v>#REF!</v>
      </c>
      <c r="AA93" s="1" t="e">
        <f>EndBalance</f>
        <v>#REF!</v>
      </c>
      <c r="AB93" s="5"/>
      <c r="AC93" s="5"/>
      <c r="AD93" s="1" t="e">
        <f>IF(Calculations!B93&lt;DesiredRetirementAge,K93,NA())</f>
        <v>#REF!</v>
      </c>
      <c r="AE93" s="1" t="e">
        <f>IF(Calculations!B93&gt;=(DesiredRetirementAge-1),K93,NA())</f>
        <v>#REF!</v>
      </c>
      <c r="AF93" s="1"/>
      <c r="AG93" s="5"/>
      <c r="AH93" s="1" t="e">
        <f t="shared" si="0"/>
        <v>#REF!</v>
      </c>
    </row>
    <row r="94" spans="2:34" x14ac:dyDescent="0.2">
      <c r="B94" s="5" t="e">
        <f>Age</f>
        <v>#REF!</v>
      </c>
      <c r="C94" s="1" t="e">
        <f>Salary</f>
        <v>#REF!</v>
      </c>
      <c r="D94" s="1"/>
      <c r="E94" s="1"/>
      <c r="F94" s="1" t="e">
        <f>Balance</f>
        <v>#REF!</v>
      </c>
      <c r="G94" s="1" t="e">
        <f>Interest</f>
        <v>#REF!</v>
      </c>
      <c r="H94" s="1" t="e">
        <f>YearlySavings</f>
        <v>#REF!</v>
      </c>
      <c r="I94" s="1" t="e">
        <f>DesiredRetirementIncome</f>
        <v>#REF!</v>
      </c>
      <c r="J94" s="1" t="e">
        <f>PensionIncome</f>
        <v>#REF!</v>
      </c>
      <c r="K94" s="1" t="e">
        <f>EndBalance</f>
        <v>#REF!</v>
      </c>
      <c r="L94" s="5"/>
      <c r="M94" s="5"/>
      <c r="N94" s="1" t="e">
        <f>Balance_Under</f>
        <v>#REF!</v>
      </c>
      <c r="O94" s="1" t="e">
        <f>Interest_Under</f>
        <v>#REF!</v>
      </c>
      <c r="P94" s="1" t="e">
        <f>YearlySavings_Under</f>
        <v>#REF!</v>
      </c>
      <c r="Q94" s="1" t="e">
        <f>DesiredRetirementIncome</f>
        <v>#REF!</v>
      </c>
      <c r="R94" s="1" t="e">
        <f>PensionIncome_Under</f>
        <v>#REF!</v>
      </c>
      <c r="S94" s="1" t="e">
        <f>EndBalance</f>
        <v>#REF!</v>
      </c>
      <c r="T94" s="5"/>
      <c r="U94" s="5"/>
      <c r="V94" s="1" t="e">
        <f>Balance_Over</f>
        <v>#REF!</v>
      </c>
      <c r="W94" s="1" t="e">
        <f>Interest_Over</f>
        <v>#REF!</v>
      </c>
      <c r="X94" s="1" t="e">
        <f>YearlySavings_Over</f>
        <v>#REF!</v>
      </c>
      <c r="Y94" s="1" t="e">
        <f>DesiredRetirementIncome</f>
        <v>#REF!</v>
      </c>
      <c r="Z94" s="1" t="e">
        <f>PensionIncome_Over</f>
        <v>#REF!</v>
      </c>
      <c r="AA94" s="1" t="e">
        <f>EndBalance</f>
        <v>#REF!</v>
      </c>
      <c r="AB94" s="5"/>
      <c r="AC94" s="5"/>
      <c r="AD94" s="1" t="e">
        <f>IF(Calculations!B94&lt;DesiredRetirementAge,K94,NA())</f>
        <v>#REF!</v>
      </c>
      <c r="AE94" s="1" t="e">
        <f>IF(Calculations!B94&gt;=(DesiredRetirementAge-1),K94,NA())</f>
        <v>#REF!</v>
      </c>
      <c r="AF94" s="1"/>
      <c r="AG94" s="5"/>
      <c r="AH94" s="1" t="e">
        <f t="shared" si="0"/>
        <v>#REF!</v>
      </c>
    </row>
    <row r="95" spans="2:34" x14ac:dyDescent="0.2">
      <c r="B95" s="5" t="e">
        <f>Age</f>
        <v>#REF!</v>
      </c>
      <c r="C95" s="1" t="e">
        <f>Salary</f>
        <v>#REF!</v>
      </c>
      <c r="D95" s="1"/>
      <c r="E95" s="1"/>
      <c r="F95" s="1" t="e">
        <f>Balance</f>
        <v>#REF!</v>
      </c>
      <c r="G95" s="1" t="e">
        <f>Interest</f>
        <v>#REF!</v>
      </c>
      <c r="H95" s="1" t="e">
        <f>YearlySavings</f>
        <v>#REF!</v>
      </c>
      <c r="I95" s="1" t="e">
        <f>DesiredRetirementIncome</f>
        <v>#REF!</v>
      </c>
      <c r="J95" s="1" t="e">
        <f>PensionIncome</f>
        <v>#REF!</v>
      </c>
      <c r="K95" s="1" t="e">
        <f>EndBalance</f>
        <v>#REF!</v>
      </c>
      <c r="L95" s="5"/>
      <c r="M95" s="5"/>
      <c r="N95" s="1" t="e">
        <f>Balance_Under</f>
        <v>#REF!</v>
      </c>
      <c r="O95" s="1" t="e">
        <f>Interest_Under</f>
        <v>#REF!</v>
      </c>
      <c r="P95" s="1" t="e">
        <f>YearlySavings_Under</f>
        <v>#REF!</v>
      </c>
      <c r="Q95" s="1" t="e">
        <f>DesiredRetirementIncome</f>
        <v>#REF!</v>
      </c>
      <c r="R95" s="1" t="e">
        <f>PensionIncome_Under</f>
        <v>#REF!</v>
      </c>
      <c r="S95" s="1" t="e">
        <f>EndBalance</f>
        <v>#REF!</v>
      </c>
      <c r="T95" s="5"/>
      <c r="U95" s="5"/>
      <c r="V95" s="1" t="e">
        <f>Balance_Over</f>
        <v>#REF!</v>
      </c>
      <c r="W95" s="1" t="e">
        <f>Interest_Over</f>
        <v>#REF!</v>
      </c>
      <c r="X95" s="1" t="e">
        <f>YearlySavings_Over</f>
        <v>#REF!</v>
      </c>
      <c r="Y95" s="1" t="e">
        <f>DesiredRetirementIncome</f>
        <v>#REF!</v>
      </c>
      <c r="Z95" s="1" t="e">
        <f>PensionIncome_Over</f>
        <v>#REF!</v>
      </c>
      <c r="AA95" s="1" t="e">
        <f>EndBalance</f>
        <v>#REF!</v>
      </c>
      <c r="AB95" s="5"/>
      <c r="AC95" s="5"/>
      <c r="AD95" s="1" t="e">
        <f>IF(Calculations!B95&lt;DesiredRetirementAge,K95,NA())</f>
        <v>#REF!</v>
      </c>
      <c r="AE95" s="1" t="e">
        <f>IF(Calculations!B95&gt;=(DesiredRetirementAge-1),K95,NA())</f>
        <v>#REF!</v>
      </c>
      <c r="AF95" s="1"/>
      <c r="AG95" s="5"/>
      <c r="AH95" s="1" t="e">
        <f t="shared" si="0"/>
        <v>#REF!</v>
      </c>
    </row>
    <row r="96" spans="2:34" x14ac:dyDescent="0.2">
      <c r="B96" s="5" t="e">
        <f>Age</f>
        <v>#REF!</v>
      </c>
      <c r="C96" s="1" t="e">
        <f>Salary</f>
        <v>#REF!</v>
      </c>
      <c r="D96" s="1"/>
      <c r="E96" s="1"/>
      <c r="F96" s="1" t="e">
        <f>Balance</f>
        <v>#REF!</v>
      </c>
      <c r="G96" s="1" t="e">
        <f>Interest</f>
        <v>#REF!</v>
      </c>
      <c r="H96" s="1" t="e">
        <f>YearlySavings</f>
        <v>#REF!</v>
      </c>
      <c r="I96" s="1" t="e">
        <f>DesiredRetirementIncome</f>
        <v>#REF!</v>
      </c>
      <c r="J96" s="1" t="e">
        <f>PensionIncome</f>
        <v>#REF!</v>
      </c>
      <c r="K96" s="1" t="e">
        <f>EndBalance</f>
        <v>#REF!</v>
      </c>
      <c r="L96" s="5"/>
      <c r="M96" s="5"/>
      <c r="N96" s="1" t="e">
        <f>Balance_Under</f>
        <v>#REF!</v>
      </c>
      <c r="O96" s="1" t="e">
        <f>Interest_Under</f>
        <v>#REF!</v>
      </c>
      <c r="P96" s="1" t="e">
        <f>YearlySavings_Under</f>
        <v>#REF!</v>
      </c>
      <c r="Q96" s="1" t="e">
        <f>DesiredRetirementIncome</f>
        <v>#REF!</v>
      </c>
      <c r="R96" s="1" t="e">
        <f>PensionIncome_Under</f>
        <v>#REF!</v>
      </c>
      <c r="S96" s="1" t="e">
        <f>EndBalance</f>
        <v>#REF!</v>
      </c>
      <c r="T96" s="5"/>
      <c r="U96" s="5"/>
      <c r="V96" s="1" t="e">
        <f>Balance_Over</f>
        <v>#REF!</v>
      </c>
      <c r="W96" s="1" t="e">
        <f>Interest_Over</f>
        <v>#REF!</v>
      </c>
      <c r="X96" s="1" t="e">
        <f>YearlySavings_Over</f>
        <v>#REF!</v>
      </c>
      <c r="Y96" s="1" t="e">
        <f>DesiredRetirementIncome</f>
        <v>#REF!</v>
      </c>
      <c r="Z96" s="1" t="e">
        <f>PensionIncome_Over</f>
        <v>#REF!</v>
      </c>
      <c r="AA96" s="1" t="e">
        <f>EndBalance</f>
        <v>#REF!</v>
      </c>
      <c r="AB96" s="5"/>
      <c r="AC96" s="5"/>
      <c r="AD96" s="1" t="e">
        <f>IF(Calculations!B96&lt;DesiredRetirementAge,K96,NA())</f>
        <v>#REF!</v>
      </c>
      <c r="AE96" s="1" t="e">
        <f>IF(Calculations!B96&gt;=(DesiredRetirementAge-1),K96,NA())</f>
        <v>#REF!</v>
      </c>
      <c r="AF96" s="1"/>
      <c r="AG96" s="5"/>
      <c r="AH96" s="1" t="e">
        <f t="shared" si="0"/>
        <v>#REF!</v>
      </c>
    </row>
    <row r="97" spans="2:34" x14ac:dyDescent="0.2">
      <c r="B97" s="5" t="e">
        <f>Age</f>
        <v>#REF!</v>
      </c>
      <c r="C97" s="1" t="e">
        <f>Salary</f>
        <v>#REF!</v>
      </c>
      <c r="D97" s="1"/>
      <c r="E97" s="1"/>
      <c r="F97" s="1" t="e">
        <f>Balance</f>
        <v>#REF!</v>
      </c>
      <c r="G97" s="1" t="e">
        <f>Interest</f>
        <v>#REF!</v>
      </c>
      <c r="H97" s="1" t="e">
        <f>YearlySavings</f>
        <v>#REF!</v>
      </c>
      <c r="I97" s="1" t="e">
        <f>DesiredRetirementIncome</f>
        <v>#REF!</v>
      </c>
      <c r="J97" s="1" t="e">
        <f>PensionIncome</f>
        <v>#REF!</v>
      </c>
      <c r="K97" s="1" t="e">
        <f>EndBalance</f>
        <v>#REF!</v>
      </c>
      <c r="L97" s="5"/>
      <c r="M97" s="5"/>
      <c r="N97" s="1" t="e">
        <f>Balance_Under</f>
        <v>#REF!</v>
      </c>
      <c r="O97" s="1" t="e">
        <f>Interest_Under</f>
        <v>#REF!</v>
      </c>
      <c r="P97" s="1" t="e">
        <f>YearlySavings_Under</f>
        <v>#REF!</v>
      </c>
      <c r="Q97" s="1" t="e">
        <f>DesiredRetirementIncome</f>
        <v>#REF!</v>
      </c>
      <c r="R97" s="1" t="e">
        <f>PensionIncome_Under</f>
        <v>#REF!</v>
      </c>
      <c r="S97" s="1" t="e">
        <f>EndBalance</f>
        <v>#REF!</v>
      </c>
      <c r="T97" s="5"/>
      <c r="U97" s="5"/>
      <c r="V97" s="1" t="e">
        <f>Balance_Over</f>
        <v>#REF!</v>
      </c>
      <c r="W97" s="1" t="e">
        <f>Interest_Over</f>
        <v>#REF!</v>
      </c>
      <c r="X97" s="1" t="e">
        <f>YearlySavings_Over</f>
        <v>#REF!</v>
      </c>
      <c r="Y97" s="1" t="e">
        <f>DesiredRetirementIncome</f>
        <v>#REF!</v>
      </c>
      <c r="Z97" s="1" t="e">
        <f>PensionIncome_Over</f>
        <v>#REF!</v>
      </c>
      <c r="AA97" s="1" t="e">
        <f>EndBalance</f>
        <v>#REF!</v>
      </c>
      <c r="AB97" s="5"/>
      <c r="AC97" s="5"/>
      <c r="AD97" s="1" t="e">
        <f>IF(Calculations!B97&lt;DesiredRetirementAge,K97,NA())</f>
        <v>#REF!</v>
      </c>
      <c r="AE97" s="1" t="e">
        <f>IF(Calculations!B97&gt;=(DesiredRetirementAge-1),K97,NA())</f>
        <v>#REF!</v>
      </c>
      <c r="AF97" s="1"/>
      <c r="AG97" s="5"/>
      <c r="AH97" s="1" t="e">
        <f t="shared" si="0"/>
        <v>#REF!</v>
      </c>
    </row>
    <row r="98" spans="2:34" x14ac:dyDescent="0.2">
      <c r="B98" s="5" t="e">
        <f>Age</f>
        <v>#REF!</v>
      </c>
      <c r="C98" s="1" t="e">
        <f>Salary</f>
        <v>#REF!</v>
      </c>
      <c r="D98" s="1"/>
      <c r="E98" s="1"/>
      <c r="F98" s="1" t="e">
        <f>Balance</f>
        <v>#REF!</v>
      </c>
      <c r="G98" s="1" t="e">
        <f>Interest</f>
        <v>#REF!</v>
      </c>
      <c r="H98" s="1" t="e">
        <f>YearlySavings</f>
        <v>#REF!</v>
      </c>
      <c r="I98" s="1" t="e">
        <f>DesiredRetirementIncome</f>
        <v>#REF!</v>
      </c>
      <c r="J98" s="1" t="e">
        <f>PensionIncome</f>
        <v>#REF!</v>
      </c>
      <c r="K98" s="1" t="e">
        <f>EndBalance</f>
        <v>#REF!</v>
      </c>
      <c r="L98" s="5"/>
      <c r="M98" s="5"/>
      <c r="N98" s="1" t="e">
        <f>Balance_Under</f>
        <v>#REF!</v>
      </c>
      <c r="O98" s="1" t="e">
        <f>Interest_Under</f>
        <v>#REF!</v>
      </c>
      <c r="P98" s="1" t="e">
        <f>YearlySavings_Under</f>
        <v>#REF!</v>
      </c>
      <c r="Q98" s="1" t="e">
        <f>DesiredRetirementIncome</f>
        <v>#REF!</v>
      </c>
      <c r="R98" s="1" t="e">
        <f>PensionIncome_Under</f>
        <v>#REF!</v>
      </c>
      <c r="S98" s="1" t="e">
        <f>EndBalance</f>
        <v>#REF!</v>
      </c>
      <c r="T98" s="5"/>
      <c r="U98" s="5"/>
      <c r="V98" s="1" t="e">
        <f>Balance_Over</f>
        <v>#REF!</v>
      </c>
      <c r="W98" s="1" t="e">
        <f>Interest_Over</f>
        <v>#REF!</v>
      </c>
      <c r="X98" s="1" t="e">
        <f>YearlySavings_Over</f>
        <v>#REF!</v>
      </c>
      <c r="Y98" s="1" t="e">
        <f>DesiredRetirementIncome</f>
        <v>#REF!</v>
      </c>
      <c r="Z98" s="1" t="e">
        <f>PensionIncome_Over</f>
        <v>#REF!</v>
      </c>
      <c r="AA98" s="1" t="e">
        <f>EndBalance</f>
        <v>#REF!</v>
      </c>
      <c r="AB98" s="5"/>
      <c r="AC98" s="5"/>
      <c r="AD98" s="1" t="e">
        <f>IF(Calculations!B98&lt;DesiredRetirementAge,K98,NA())</f>
        <v>#REF!</v>
      </c>
      <c r="AE98" s="1" t="e">
        <f>IF(Calculations!B98&gt;=(DesiredRetirementAge-1),K98,NA())</f>
        <v>#REF!</v>
      </c>
      <c r="AF98" s="1"/>
      <c r="AG98" s="5"/>
      <c r="AH98" s="1" t="e">
        <f t="shared" si="0"/>
        <v>#REF!</v>
      </c>
    </row>
    <row r="99" spans="2:34" x14ac:dyDescent="0.2">
      <c r="B99" s="5" t="e">
        <f>Age</f>
        <v>#REF!</v>
      </c>
      <c r="C99" s="1" t="e">
        <f>Salary</f>
        <v>#REF!</v>
      </c>
      <c r="D99" s="1"/>
      <c r="E99" s="1"/>
      <c r="F99" s="1" t="e">
        <f>Balance</f>
        <v>#REF!</v>
      </c>
      <c r="G99" s="1" t="e">
        <f>Interest</f>
        <v>#REF!</v>
      </c>
      <c r="H99" s="1" t="e">
        <f>YearlySavings</f>
        <v>#REF!</v>
      </c>
      <c r="I99" s="1" t="e">
        <f>DesiredRetirementIncome</f>
        <v>#REF!</v>
      </c>
      <c r="J99" s="1" t="e">
        <f>PensionIncome</f>
        <v>#REF!</v>
      </c>
      <c r="K99" s="1" t="e">
        <f>EndBalance</f>
        <v>#REF!</v>
      </c>
      <c r="L99" s="5"/>
      <c r="M99" s="5"/>
      <c r="N99" s="1" t="e">
        <f>Balance_Under</f>
        <v>#REF!</v>
      </c>
      <c r="O99" s="1" t="e">
        <f>Interest_Under</f>
        <v>#REF!</v>
      </c>
      <c r="P99" s="1" t="e">
        <f>YearlySavings_Under</f>
        <v>#REF!</v>
      </c>
      <c r="Q99" s="1" t="e">
        <f>DesiredRetirementIncome</f>
        <v>#REF!</v>
      </c>
      <c r="R99" s="1" t="e">
        <f>PensionIncome_Under</f>
        <v>#REF!</v>
      </c>
      <c r="S99" s="1" t="e">
        <f>EndBalance</f>
        <v>#REF!</v>
      </c>
      <c r="T99" s="5"/>
      <c r="U99" s="5"/>
      <c r="V99" s="1" t="e">
        <f>Balance_Over</f>
        <v>#REF!</v>
      </c>
      <c r="W99" s="1" t="e">
        <f>Interest_Over</f>
        <v>#REF!</v>
      </c>
      <c r="X99" s="1" t="e">
        <f>YearlySavings_Over</f>
        <v>#REF!</v>
      </c>
      <c r="Y99" s="1" t="e">
        <f>DesiredRetirementIncome</f>
        <v>#REF!</v>
      </c>
      <c r="Z99" s="1" t="e">
        <f>PensionIncome_Over</f>
        <v>#REF!</v>
      </c>
      <c r="AA99" s="1" t="e">
        <f>EndBalance</f>
        <v>#REF!</v>
      </c>
      <c r="AB99" s="5"/>
      <c r="AC99" s="5"/>
      <c r="AD99" s="1" t="e">
        <f>IF(Calculations!B99&lt;DesiredRetirementAge,K99,NA())</f>
        <v>#REF!</v>
      </c>
      <c r="AE99" s="1" t="e">
        <f>IF(Calculations!B99&gt;=(DesiredRetirementAge-1),K99,NA())</f>
        <v>#REF!</v>
      </c>
      <c r="AF99" s="1"/>
      <c r="AG99" s="5"/>
      <c r="AH99" s="1" t="e">
        <f t="shared" si="0"/>
        <v>#REF!</v>
      </c>
    </row>
    <row r="100" spans="2:34" x14ac:dyDescent="0.2">
      <c r="B100" s="5" t="e">
        <f>Age</f>
        <v>#REF!</v>
      </c>
      <c r="C100" s="1" t="e">
        <f>Salary</f>
        <v>#REF!</v>
      </c>
      <c r="D100" s="1"/>
      <c r="E100" s="1"/>
      <c r="F100" s="1" t="e">
        <f>Balance</f>
        <v>#REF!</v>
      </c>
      <c r="G100" s="1" t="e">
        <f>Interest</f>
        <v>#REF!</v>
      </c>
      <c r="H100" s="1" t="e">
        <f>YearlySavings</f>
        <v>#REF!</v>
      </c>
      <c r="I100" s="1" t="e">
        <f>DesiredRetirementIncome</f>
        <v>#REF!</v>
      </c>
      <c r="J100" s="1" t="e">
        <f>PensionIncome</f>
        <v>#REF!</v>
      </c>
      <c r="K100" s="1" t="e">
        <f>EndBalance</f>
        <v>#REF!</v>
      </c>
      <c r="L100" s="5"/>
      <c r="M100" s="5"/>
      <c r="N100" s="1" t="e">
        <f>Balance_Under</f>
        <v>#REF!</v>
      </c>
      <c r="O100" s="1" t="e">
        <f>Interest_Under</f>
        <v>#REF!</v>
      </c>
      <c r="P100" s="1" t="e">
        <f>YearlySavings_Under</f>
        <v>#REF!</v>
      </c>
      <c r="Q100" s="1" t="e">
        <f>DesiredRetirementIncome</f>
        <v>#REF!</v>
      </c>
      <c r="R100" s="1" t="e">
        <f>PensionIncome_Under</f>
        <v>#REF!</v>
      </c>
      <c r="S100" s="1" t="e">
        <f>EndBalance</f>
        <v>#REF!</v>
      </c>
      <c r="T100" s="5"/>
      <c r="U100" s="5"/>
      <c r="V100" s="1" t="e">
        <f>Balance_Over</f>
        <v>#REF!</v>
      </c>
      <c r="W100" s="1" t="e">
        <f>Interest_Over</f>
        <v>#REF!</v>
      </c>
      <c r="X100" s="1" t="e">
        <f>YearlySavings_Over</f>
        <v>#REF!</v>
      </c>
      <c r="Y100" s="1" t="e">
        <f>DesiredRetirementIncome</f>
        <v>#REF!</v>
      </c>
      <c r="Z100" s="1" t="e">
        <f>PensionIncome_Over</f>
        <v>#REF!</v>
      </c>
      <c r="AA100" s="1" t="e">
        <f>EndBalance</f>
        <v>#REF!</v>
      </c>
      <c r="AB100" s="5"/>
      <c r="AC100" s="5"/>
      <c r="AD100" s="1" t="e">
        <f>IF(Calculations!B100&lt;DesiredRetirementAge,K100,NA())</f>
        <v>#REF!</v>
      </c>
      <c r="AE100" s="1" t="e">
        <f>IF(Calculations!B100&gt;=(DesiredRetirementAge-1),K100,NA())</f>
        <v>#REF!</v>
      </c>
      <c r="AF100" s="1"/>
      <c r="AG100" s="5"/>
      <c r="AH100" s="1" t="e">
        <f t="shared" si="0"/>
        <v>#REF!</v>
      </c>
    </row>
    <row r="101" spans="2:34" x14ac:dyDescent="0.2">
      <c r="B101" s="5" t="e">
        <f>Age</f>
        <v>#REF!</v>
      </c>
      <c r="C101" s="1" t="e">
        <f>Salary</f>
        <v>#REF!</v>
      </c>
      <c r="D101" s="1"/>
      <c r="E101" s="1"/>
      <c r="F101" s="1" t="e">
        <f>Balance</f>
        <v>#REF!</v>
      </c>
      <c r="G101" s="1" t="e">
        <f>Interest</f>
        <v>#REF!</v>
      </c>
      <c r="H101" s="1" t="e">
        <f>YearlySavings</f>
        <v>#REF!</v>
      </c>
      <c r="I101" s="1" t="e">
        <f>DesiredRetirementIncome</f>
        <v>#REF!</v>
      </c>
      <c r="J101" s="1" t="e">
        <f>PensionIncome</f>
        <v>#REF!</v>
      </c>
      <c r="K101" s="1" t="e">
        <f>EndBalance</f>
        <v>#REF!</v>
      </c>
      <c r="L101" s="5"/>
      <c r="M101" s="5"/>
      <c r="N101" s="1" t="e">
        <f>Balance_Under</f>
        <v>#REF!</v>
      </c>
      <c r="O101" s="1" t="e">
        <f>Interest_Under</f>
        <v>#REF!</v>
      </c>
      <c r="P101" s="1" t="e">
        <f>YearlySavings_Under</f>
        <v>#REF!</v>
      </c>
      <c r="Q101" s="1" t="e">
        <f>DesiredRetirementIncome</f>
        <v>#REF!</v>
      </c>
      <c r="R101" s="1" t="e">
        <f>PensionIncome_Under</f>
        <v>#REF!</v>
      </c>
      <c r="S101" s="1" t="e">
        <f>EndBalance</f>
        <v>#REF!</v>
      </c>
      <c r="T101" s="5"/>
      <c r="U101" s="5"/>
      <c r="V101" s="1" t="e">
        <f>Balance_Over</f>
        <v>#REF!</v>
      </c>
      <c r="W101" s="1" t="e">
        <f>Interest_Over</f>
        <v>#REF!</v>
      </c>
      <c r="X101" s="1" t="e">
        <f>YearlySavings_Over</f>
        <v>#REF!</v>
      </c>
      <c r="Y101" s="1" t="e">
        <f>DesiredRetirementIncome</f>
        <v>#REF!</v>
      </c>
      <c r="Z101" s="1" t="e">
        <f>PensionIncome_Over</f>
        <v>#REF!</v>
      </c>
      <c r="AA101" s="1" t="e">
        <f>EndBalance</f>
        <v>#REF!</v>
      </c>
      <c r="AB101" s="5"/>
      <c r="AC101" s="5"/>
      <c r="AD101" s="1" t="e">
        <f>IF(Calculations!B101&lt;DesiredRetirementAge,K101,NA())</f>
        <v>#REF!</v>
      </c>
      <c r="AE101" s="1" t="e">
        <f>IF(Calculations!B101&gt;=(DesiredRetirementAge-1),K101,NA())</f>
        <v>#REF!</v>
      </c>
      <c r="AF101" s="1"/>
      <c r="AG101" s="5"/>
      <c r="AH101" s="1" t="e">
        <f t="shared" ref="AH101:AH135" si="1">AA101-S101</f>
        <v>#REF!</v>
      </c>
    </row>
    <row r="102" spans="2:34" x14ac:dyDescent="0.2">
      <c r="B102" s="5" t="e">
        <f>Age</f>
        <v>#REF!</v>
      </c>
      <c r="C102" s="1" t="e">
        <f>Salary</f>
        <v>#REF!</v>
      </c>
      <c r="D102" s="1"/>
      <c r="E102" s="1"/>
      <c r="F102" s="1" t="e">
        <f>Balance</f>
        <v>#REF!</v>
      </c>
      <c r="G102" s="1" t="e">
        <f>Interest</f>
        <v>#REF!</v>
      </c>
      <c r="H102" s="1" t="e">
        <f>YearlySavings</f>
        <v>#REF!</v>
      </c>
      <c r="I102" s="1" t="e">
        <f>DesiredRetirementIncome</f>
        <v>#REF!</v>
      </c>
      <c r="J102" s="1" t="e">
        <f>PensionIncome</f>
        <v>#REF!</v>
      </c>
      <c r="K102" s="1" t="e">
        <f>EndBalance</f>
        <v>#REF!</v>
      </c>
      <c r="L102" s="5"/>
      <c r="M102" s="5"/>
      <c r="N102" s="1" t="e">
        <f>Balance_Under</f>
        <v>#REF!</v>
      </c>
      <c r="O102" s="1" t="e">
        <f>Interest_Under</f>
        <v>#REF!</v>
      </c>
      <c r="P102" s="1" t="e">
        <f>YearlySavings_Under</f>
        <v>#REF!</v>
      </c>
      <c r="Q102" s="1" t="e">
        <f>DesiredRetirementIncome</f>
        <v>#REF!</v>
      </c>
      <c r="R102" s="1" t="e">
        <f>PensionIncome_Under</f>
        <v>#REF!</v>
      </c>
      <c r="S102" s="1" t="e">
        <f>EndBalance</f>
        <v>#REF!</v>
      </c>
      <c r="T102" s="5"/>
      <c r="U102" s="5"/>
      <c r="V102" s="1" t="e">
        <f>Balance_Over</f>
        <v>#REF!</v>
      </c>
      <c r="W102" s="1" t="e">
        <f>Interest_Over</f>
        <v>#REF!</v>
      </c>
      <c r="X102" s="1" t="e">
        <f>YearlySavings_Over</f>
        <v>#REF!</v>
      </c>
      <c r="Y102" s="1" t="e">
        <f>DesiredRetirementIncome</f>
        <v>#REF!</v>
      </c>
      <c r="Z102" s="1" t="e">
        <f>PensionIncome_Over</f>
        <v>#REF!</v>
      </c>
      <c r="AA102" s="1" t="e">
        <f>EndBalance</f>
        <v>#REF!</v>
      </c>
      <c r="AB102" s="5"/>
      <c r="AC102" s="5"/>
      <c r="AD102" s="1" t="e">
        <f>IF(Calculations!B102&lt;DesiredRetirementAge,K102,NA())</f>
        <v>#REF!</v>
      </c>
      <c r="AE102" s="1" t="e">
        <f>IF(Calculations!B102&gt;=(DesiredRetirementAge-1),K102,NA())</f>
        <v>#REF!</v>
      </c>
      <c r="AF102" s="1"/>
      <c r="AG102" s="5"/>
      <c r="AH102" s="1" t="e">
        <f t="shared" si="1"/>
        <v>#REF!</v>
      </c>
    </row>
    <row r="103" spans="2:34" x14ac:dyDescent="0.2">
      <c r="B103" s="5" t="e">
        <f>Age</f>
        <v>#REF!</v>
      </c>
      <c r="C103" s="1" t="e">
        <f>Salary</f>
        <v>#REF!</v>
      </c>
      <c r="D103" s="1"/>
      <c r="E103" s="1"/>
      <c r="F103" s="1" t="e">
        <f>Balance</f>
        <v>#REF!</v>
      </c>
      <c r="G103" s="1" t="e">
        <f>Interest</f>
        <v>#REF!</v>
      </c>
      <c r="H103" s="1" t="e">
        <f>YearlySavings</f>
        <v>#REF!</v>
      </c>
      <c r="I103" s="1" t="e">
        <f>DesiredRetirementIncome</f>
        <v>#REF!</v>
      </c>
      <c r="J103" s="1" t="e">
        <f>PensionIncome</f>
        <v>#REF!</v>
      </c>
      <c r="K103" s="1" t="e">
        <f>EndBalance</f>
        <v>#REF!</v>
      </c>
      <c r="L103" s="5"/>
      <c r="M103" s="5"/>
      <c r="N103" s="1" t="e">
        <f>Balance_Under</f>
        <v>#REF!</v>
      </c>
      <c r="O103" s="1" t="e">
        <f>Interest_Under</f>
        <v>#REF!</v>
      </c>
      <c r="P103" s="1" t="e">
        <f>YearlySavings_Under</f>
        <v>#REF!</v>
      </c>
      <c r="Q103" s="1" t="e">
        <f>DesiredRetirementIncome</f>
        <v>#REF!</v>
      </c>
      <c r="R103" s="1" t="e">
        <f>PensionIncome_Under</f>
        <v>#REF!</v>
      </c>
      <c r="S103" s="1" t="e">
        <f>EndBalance</f>
        <v>#REF!</v>
      </c>
      <c r="T103" s="5"/>
      <c r="U103" s="5"/>
      <c r="V103" s="1" t="e">
        <f>Balance_Over</f>
        <v>#REF!</v>
      </c>
      <c r="W103" s="1" t="e">
        <f>Interest_Over</f>
        <v>#REF!</v>
      </c>
      <c r="X103" s="1" t="e">
        <f>YearlySavings_Over</f>
        <v>#REF!</v>
      </c>
      <c r="Y103" s="1" t="e">
        <f>DesiredRetirementIncome</f>
        <v>#REF!</v>
      </c>
      <c r="Z103" s="1" t="e">
        <f>PensionIncome_Over</f>
        <v>#REF!</v>
      </c>
      <c r="AA103" s="1" t="e">
        <f>EndBalance</f>
        <v>#REF!</v>
      </c>
      <c r="AB103" s="5"/>
      <c r="AC103" s="5"/>
      <c r="AD103" s="1" t="e">
        <f>IF(Calculations!B103&lt;DesiredRetirementAge,K103,NA())</f>
        <v>#REF!</v>
      </c>
      <c r="AE103" s="1" t="e">
        <f>IF(Calculations!B103&gt;=(DesiredRetirementAge-1),K103,NA())</f>
        <v>#REF!</v>
      </c>
      <c r="AF103" s="1"/>
      <c r="AG103" s="5"/>
      <c r="AH103" s="1" t="e">
        <f t="shared" si="1"/>
        <v>#REF!</v>
      </c>
    </row>
    <row r="104" spans="2:34" x14ac:dyDescent="0.2">
      <c r="B104" s="5" t="e">
        <f>Age</f>
        <v>#REF!</v>
      </c>
      <c r="C104" s="1" t="e">
        <f>Salary</f>
        <v>#REF!</v>
      </c>
      <c r="D104" s="1"/>
      <c r="E104" s="1"/>
      <c r="F104" s="1" t="e">
        <f>Balance</f>
        <v>#REF!</v>
      </c>
      <c r="G104" s="1" t="e">
        <f>Interest</f>
        <v>#REF!</v>
      </c>
      <c r="H104" s="1" t="e">
        <f>YearlySavings</f>
        <v>#REF!</v>
      </c>
      <c r="I104" s="1" t="e">
        <f>DesiredRetirementIncome</f>
        <v>#REF!</v>
      </c>
      <c r="J104" s="1" t="e">
        <f>PensionIncome</f>
        <v>#REF!</v>
      </c>
      <c r="K104" s="1" t="e">
        <f>EndBalance</f>
        <v>#REF!</v>
      </c>
      <c r="L104" s="5"/>
      <c r="M104" s="5"/>
      <c r="N104" s="1" t="e">
        <f>Balance_Under</f>
        <v>#REF!</v>
      </c>
      <c r="O104" s="1" t="e">
        <f>Interest_Under</f>
        <v>#REF!</v>
      </c>
      <c r="P104" s="1" t="e">
        <f>YearlySavings_Under</f>
        <v>#REF!</v>
      </c>
      <c r="Q104" s="1" t="e">
        <f>DesiredRetirementIncome</f>
        <v>#REF!</v>
      </c>
      <c r="R104" s="1" t="e">
        <f>PensionIncome_Under</f>
        <v>#REF!</v>
      </c>
      <c r="S104" s="1" t="e">
        <f>EndBalance</f>
        <v>#REF!</v>
      </c>
      <c r="T104" s="5"/>
      <c r="U104" s="5"/>
      <c r="V104" s="1" t="e">
        <f>Balance_Over</f>
        <v>#REF!</v>
      </c>
      <c r="W104" s="1" t="e">
        <f>Interest_Over</f>
        <v>#REF!</v>
      </c>
      <c r="X104" s="1" t="e">
        <f>YearlySavings_Over</f>
        <v>#REF!</v>
      </c>
      <c r="Y104" s="1" t="e">
        <f>DesiredRetirementIncome</f>
        <v>#REF!</v>
      </c>
      <c r="Z104" s="1" t="e">
        <f>PensionIncome_Over</f>
        <v>#REF!</v>
      </c>
      <c r="AA104" s="1" t="e">
        <f>EndBalance</f>
        <v>#REF!</v>
      </c>
      <c r="AB104" s="5"/>
      <c r="AC104" s="5"/>
      <c r="AD104" s="1" t="e">
        <f>IF(Calculations!B104&lt;DesiredRetirementAge,K104,NA())</f>
        <v>#REF!</v>
      </c>
      <c r="AE104" s="1" t="e">
        <f>IF(Calculations!B104&gt;=(DesiredRetirementAge-1),K104,NA())</f>
        <v>#REF!</v>
      </c>
      <c r="AF104" s="1"/>
      <c r="AG104" s="5"/>
      <c r="AH104" s="1" t="e">
        <f t="shared" si="1"/>
        <v>#REF!</v>
      </c>
    </row>
    <row r="105" spans="2:34" x14ac:dyDescent="0.2">
      <c r="B105" s="5" t="e">
        <f>Age</f>
        <v>#REF!</v>
      </c>
      <c r="C105" s="1" t="e">
        <f>Salary</f>
        <v>#REF!</v>
      </c>
      <c r="D105" s="1"/>
      <c r="E105" s="1"/>
      <c r="F105" s="1" t="e">
        <f>Balance</f>
        <v>#REF!</v>
      </c>
      <c r="G105" s="1" t="e">
        <f>Interest</f>
        <v>#REF!</v>
      </c>
      <c r="H105" s="1" t="e">
        <f>YearlySavings</f>
        <v>#REF!</v>
      </c>
      <c r="I105" s="1" t="e">
        <f>DesiredRetirementIncome</f>
        <v>#REF!</v>
      </c>
      <c r="J105" s="1" t="e">
        <f>PensionIncome</f>
        <v>#REF!</v>
      </c>
      <c r="K105" s="1" t="e">
        <f>EndBalance</f>
        <v>#REF!</v>
      </c>
      <c r="L105" s="5"/>
      <c r="M105" s="5"/>
      <c r="N105" s="1" t="e">
        <f>Balance_Under</f>
        <v>#REF!</v>
      </c>
      <c r="O105" s="1" t="e">
        <f>Interest_Under</f>
        <v>#REF!</v>
      </c>
      <c r="P105" s="1" t="e">
        <f>YearlySavings_Under</f>
        <v>#REF!</v>
      </c>
      <c r="Q105" s="1" t="e">
        <f>DesiredRetirementIncome</f>
        <v>#REF!</v>
      </c>
      <c r="R105" s="1" t="e">
        <f>PensionIncome_Under</f>
        <v>#REF!</v>
      </c>
      <c r="S105" s="1" t="e">
        <f>EndBalance</f>
        <v>#REF!</v>
      </c>
      <c r="T105" s="5"/>
      <c r="U105" s="5"/>
      <c r="V105" s="1" t="e">
        <f>Balance_Over</f>
        <v>#REF!</v>
      </c>
      <c r="W105" s="1" t="e">
        <f>Interest_Over</f>
        <v>#REF!</v>
      </c>
      <c r="X105" s="1" t="e">
        <f>YearlySavings_Over</f>
        <v>#REF!</v>
      </c>
      <c r="Y105" s="1" t="e">
        <f>DesiredRetirementIncome</f>
        <v>#REF!</v>
      </c>
      <c r="Z105" s="1" t="e">
        <f>PensionIncome_Over</f>
        <v>#REF!</v>
      </c>
      <c r="AA105" s="1" t="e">
        <f>EndBalance</f>
        <v>#REF!</v>
      </c>
      <c r="AB105" s="5"/>
      <c r="AC105" s="5"/>
      <c r="AD105" s="1" t="e">
        <f>IF(Calculations!B105&lt;DesiredRetirementAge,K105,NA())</f>
        <v>#REF!</v>
      </c>
      <c r="AE105" s="1" t="e">
        <f>IF(Calculations!B105&gt;=(DesiredRetirementAge-1),K105,NA())</f>
        <v>#REF!</v>
      </c>
      <c r="AF105" s="1"/>
      <c r="AG105" s="5"/>
      <c r="AH105" s="1" t="e">
        <f t="shared" si="1"/>
        <v>#REF!</v>
      </c>
    </row>
    <row r="106" spans="2:34" x14ac:dyDescent="0.2">
      <c r="B106" s="5" t="e">
        <f>Age</f>
        <v>#REF!</v>
      </c>
      <c r="C106" s="1" t="e">
        <f>Salary</f>
        <v>#REF!</v>
      </c>
      <c r="D106" s="1"/>
      <c r="E106" s="1"/>
      <c r="F106" s="1" t="e">
        <f>Balance</f>
        <v>#REF!</v>
      </c>
      <c r="G106" s="1" t="e">
        <f>Interest</f>
        <v>#REF!</v>
      </c>
      <c r="H106" s="1" t="e">
        <f>YearlySavings</f>
        <v>#REF!</v>
      </c>
      <c r="I106" s="1" t="e">
        <f>DesiredRetirementIncome</f>
        <v>#REF!</v>
      </c>
      <c r="J106" s="1" t="e">
        <f>PensionIncome</f>
        <v>#REF!</v>
      </c>
      <c r="K106" s="1" t="e">
        <f>EndBalance</f>
        <v>#REF!</v>
      </c>
      <c r="L106" s="5"/>
      <c r="M106" s="5"/>
      <c r="N106" s="1" t="e">
        <f>Balance_Under</f>
        <v>#REF!</v>
      </c>
      <c r="O106" s="1" t="e">
        <f>Interest_Under</f>
        <v>#REF!</v>
      </c>
      <c r="P106" s="1" t="e">
        <f>YearlySavings_Under</f>
        <v>#REF!</v>
      </c>
      <c r="Q106" s="1" t="e">
        <f>DesiredRetirementIncome</f>
        <v>#REF!</v>
      </c>
      <c r="R106" s="1" t="e">
        <f>PensionIncome_Under</f>
        <v>#REF!</v>
      </c>
      <c r="S106" s="1" t="e">
        <f>EndBalance</f>
        <v>#REF!</v>
      </c>
      <c r="T106" s="5"/>
      <c r="U106" s="5"/>
      <c r="V106" s="1" t="e">
        <f>Balance_Over</f>
        <v>#REF!</v>
      </c>
      <c r="W106" s="1" t="e">
        <f>Interest_Over</f>
        <v>#REF!</v>
      </c>
      <c r="X106" s="1" t="e">
        <f>YearlySavings_Over</f>
        <v>#REF!</v>
      </c>
      <c r="Y106" s="1" t="e">
        <f>DesiredRetirementIncome</f>
        <v>#REF!</v>
      </c>
      <c r="Z106" s="1" t="e">
        <f>PensionIncome_Over</f>
        <v>#REF!</v>
      </c>
      <c r="AA106" s="1" t="e">
        <f>EndBalance</f>
        <v>#REF!</v>
      </c>
      <c r="AB106" s="5"/>
      <c r="AC106" s="5"/>
      <c r="AD106" s="1" t="e">
        <f>IF(Calculations!B106&lt;DesiredRetirementAge,K106,NA())</f>
        <v>#REF!</v>
      </c>
      <c r="AE106" s="1" t="e">
        <f>IF(Calculations!B106&gt;=(DesiredRetirementAge-1),K106,NA())</f>
        <v>#REF!</v>
      </c>
      <c r="AF106" s="1"/>
      <c r="AG106" s="5"/>
      <c r="AH106" s="1" t="e">
        <f t="shared" si="1"/>
        <v>#REF!</v>
      </c>
    </row>
    <row r="107" spans="2:34" x14ac:dyDescent="0.2">
      <c r="B107" s="5" t="e">
        <f>Age</f>
        <v>#REF!</v>
      </c>
      <c r="C107" s="1" t="e">
        <f>Salary</f>
        <v>#REF!</v>
      </c>
      <c r="D107" s="1"/>
      <c r="E107" s="1"/>
      <c r="F107" s="1" t="e">
        <f>Balance</f>
        <v>#REF!</v>
      </c>
      <c r="G107" s="1" t="e">
        <f>Interest</f>
        <v>#REF!</v>
      </c>
      <c r="H107" s="1" t="e">
        <f>YearlySavings</f>
        <v>#REF!</v>
      </c>
      <c r="I107" s="1" t="e">
        <f>DesiredRetirementIncome</f>
        <v>#REF!</v>
      </c>
      <c r="J107" s="1" t="e">
        <f>PensionIncome</f>
        <v>#REF!</v>
      </c>
      <c r="K107" s="1" t="e">
        <f>EndBalance</f>
        <v>#REF!</v>
      </c>
      <c r="L107" s="5"/>
      <c r="M107" s="5"/>
      <c r="N107" s="1" t="e">
        <f>Balance_Under</f>
        <v>#REF!</v>
      </c>
      <c r="O107" s="1" t="e">
        <f>Interest_Under</f>
        <v>#REF!</v>
      </c>
      <c r="P107" s="1" t="e">
        <f>YearlySavings_Under</f>
        <v>#REF!</v>
      </c>
      <c r="Q107" s="1" t="e">
        <f>DesiredRetirementIncome</f>
        <v>#REF!</v>
      </c>
      <c r="R107" s="1" t="e">
        <f>PensionIncome_Under</f>
        <v>#REF!</v>
      </c>
      <c r="S107" s="1" t="e">
        <f>EndBalance</f>
        <v>#REF!</v>
      </c>
      <c r="T107" s="5"/>
      <c r="U107" s="5"/>
      <c r="V107" s="1" t="e">
        <f>Balance_Over</f>
        <v>#REF!</v>
      </c>
      <c r="W107" s="1" t="e">
        <f>Interest_Over</f>
        <v>#REF!</v>
      </c>
      <c r="X107" s="1" t="e">
        <f>YearlySavings_Over</f>
        <v>#REF!</v>
      </c>
      <c r="Y107" s="1" t="e">
        <f>DesiredRetirementIncome</f>
        <v>#REF!</v>
      </c>
      <c r="Z107" s="1" t="e">
        <f>PensionIncome_Over</f>
        <v>#REF!</v>
      </c>
      <c r="AA107" s="1" t="e">
        <f>EndBalance</f>
        <v>#REF!</v>
      </c>
      <c r="AB107" s="5"/>
      <c r="AC107" s="5"/>
      <c r="AD107" s="1" t="e">
        <f>IF(Calculations!B107&lt;DesiredRetirementAge,K107,NA())</f>
        <v>#REF!</v>
      </c>
      <c r="AE107" s="1" t="e">
        <f>IF(Calculations!B107&gt;=(DesiredRetirementAge-1),K107,NA())</f>
        <v>#REF!</v>
      </c>
      <c r="AF107" s="1"/>
      <c r="AG107" s="5"/>
      <c r="AH107" s="1" t="e">
        <f t="shared" si="1"/>
        <v>#REF!</v>
      </c>
    </row>
    <row r="108" spans="2:34" x14ac:dyDescent="0.2">
      <c r="B108" s="5" t="e">
        <f>Age</f>
        <v>#REF!</v>
      </c>
      <c r="C108" s="1" t="e">
        <f>Salary</f>
        <v>#REF!</v>
      </c>
      <c r="D108" s="1"/>
      <c r="E108" s="1"/>
      <c r="F108" s="1" t="e">
        <f>Balance</f>
        <v>#REF!</v>
      </c>
      <c r="G108" s="1" t="e">
        <f>Interest</f>
        <v>#REF!</v>
      </c>
      <c r="H108" s="1" t="e">
        <f>YearlySavings</f>
        <v>#REF!</v>
      </c>
      <c r="I108" s="1" t="e">
        <f>DesiredRetirementIncome</f>
        <v>#REF!</v>
      </c>
      <c r="J108" s="1" t="e">
        <f>PensionIncome</f>
        <v>#REF!</v>
      </c>
      <c r="K108" s="1" t="e">
        <f>EndBalance</f>
        <v>#REF!</v>
      </c>
      <c r="L108" s="5"/>
      <c r="M108" s="5"/>
      <c r="N108" s="1" t="e">
        <f>Balance_Under</f>
        <v>#REF!</v>
      </c>
      <c r="O108" s="1" t="e">
        <f>Interest_Under</f>
        <v>#REF!</v>
      </c>
      <c r="P108" s="1" t="e">
        <f>YearlySavings_Under</f>
        <v>#REF!</v>
      </c>
      <c r="Q108" s="1" t="e">
        <f>DesiredRetirementIncome</f>
        <v>#REF!</v>
      </c>
      <c r="R108" s="1" t="e">
        <f>PensionIncome_Under</f>
        <v>#REF!</v>
      </c>
      <c r="S108" s="1" t="e">
        <f>EndBalance</f>
        <v>#REF!</v>
      </c>
      <c r="T108" s="5"/>
      <c r="U108" s="5"/>
      <c r="V108" s="1" t="e">
        <f>Balance_Over</f>
        <v>#REF!</v>
      </c>
      <c r="W108" s="1" t="e">
        <f>Interest_Over</f>
        <v>#REF!</v>
      </c>
      <c r="X108" s="1" t="e">
        <f>YearlySavings_Over</f>
        <v>#REF!</v>
      </c>
      <c r="Y108" s="1" t="e">
        <f>DesiredRetirementIncome</f>
        <v>#REF!</v>
      </c>
      <c r="Z108" s="1" t="e">
        <f>PensionIncome_Over</f>
        <v>#REF!</v>
      </c>
      <c r="AA108" s="1" t="e">
        <f>EndBalance</f>
        <v>#REF!</v>
      </c>
      <c r="AB108" s="5"/>
      <c r="AC108" s="5"/>
      <c r="AD108" s="1" t="e">
        <f>IF(Calculations!B108&lt;DesiredRetirementAge,K108,NA())</f>
        <v>#REF!</v>
      </c>
      <c r="AE108" s="1" t="e">
        <f>IF(Calculations!B108&gt;=(DesiredRetirementAge-1),K108,NA())</f>
        <v>#REF!</v>
      </c>
      <c r="AF108" s="1"/>
      <c r="AG108" s="5"/>
      <c r="AH108" s="1" t="e">
        <f t="shared" si="1"/>
        <v>#REF!</v>
      </c>
    </row>
    <row r="109" spans="2:34" x14ac:dyDescent="0.2">
      <c r="B109" s="5" t="e">
        <f>Age</f>
        <v>#REF!</v>
      </c>
      <c r="C109" s="1" t="e">
        <f>Salary</f>
        <v>#REF!</v>
      </c>
      <c r="D109" s="1"/>
      <c r="E109" s="1"/>
      <c r="F109" s="1" t="e">
        <f>Balance</f>
        <v>#REF!</v>
      </c>
      <c r="G109" s="1" t="e">
        <f>Interest</f>
        <v>#REF!</v>
      </c>
      <c r="H109" s="1" t="e">
        <f>YearlySavings</f>
        <v>#REF!</v>
      </c>
      <c r="I109" s="1" t="e">
        <f>DesiredRetirementIncome</f>
        <v>#REF!</v>
      </c>
      <c r="J109" s="1" t="e">
        <f>PensionIncome</f>
        <v>#REF!</v>
      </c>
      <c r="K109" s="1" t="e">
        <f>EndBalance</f>
        <v>#REF!</v>
      </c>
      <c r="L109" s="5"/>
      <c r="M109" s="5"/>
      <c r="N109" s="1" t="e">
        <f>Balance_Under</f>
        <v>#REF!</v>
      </c>
      <c r="O109" s="1" t="e">
        <f>Interest_Under</f>
        <v>#REF!</v>
      </c>
      <c r="P109" s="1" t="e">
        <f>YearlySavings_Under</f>
        <v>#REF!</v>
      </c>
      <c r="Q109" s="1" t="e">
        <f>DesiredRetirementIncome</f>
        <v>#REF!</v>
      </c>
      <c r="R109" s="1" t="e">
        <f>PensionIncome_Under</f>
        <v>#REF!</v>
      </c>
      <c r="S109" s="1" t="e">
        <f>EndBalance</f>
        <v>#REF!</v>
      </c>
      <c r="T109" s="5"/>
      <c r="U109" s="5"/>
      <c r="V109" s="1" t="e">
        <f>Balance_Over</f>
        <v>#REF!</v>
      </c>
      <c r="W109" s="1" t="e">
        <f>Interest_Over</f>
        <v>#REF!</v>
      </c>
      <c r="X109" s="1" t="e">
        <f>YearlySavings_Over</f>
        <v>#REF!</v>
      </c>
      <c r="Y109" s="1" t="e">
        <f>DesiredRetirementIncome</f>
        <v>#REF!</v>
      </c>
      <c r="Z109" s="1" t="e">
        <f>PensionIncome_Over</f>
        <v>#REF!</v>
      </c>
      <c r="AA109" s="1" t="e">
        <f>EndBalance</f>
        <v>#REF!</v>
      </c>
      <c r="AB109" s="5"/>
      <c r="AC109" s="5"/>
      <c r="AD109" s="1" t="e">
        <f>IF(Calculations!B109&lt;DesiredRetirementAge,K109,NA())</f>
        <v>#REF!</v>
      </c>
      <c r="AE109" s="1" t="e">
        <f>IF(Calculations!B109&gt;=(DesiredRetirementAge-1),K109,NA())</f>
        <v>#REF!</v>
      </c>
      <c r="AF109" s="1"/>
      <c r="AG109" s="5"/>
      <c r="AH109" s="1" t="e">
        <f t="shared" si="1"/>
        <v>#REF!</v>
      </c>
    </row>
    <row r="110" spans="2:34" x14ac:dyDescent="0.2">
      <c r="B110" s="5" t="e">
        <f>Age</f>
        <v>#REF!</v>
      </c>
      <c r="C110" s="1" t="e">
        <f>Salary</f>
        <v>#REF!</v>
      </c>
      <c r="D110" s="1"/>
      <c r="E110" s="1"/>
      <c r="F110" s="1" t="e">
        <f>Balance</f>
        <v>#REF!</v>
      </c>
      <c r="G110" s="1" t="e">
        <f>Interest</f>
        <v>#REF!</v>
      </c>
      <c r="H110" s="1" t="e">
        <f>YearlySavings</f>
        <v>#REF!</v>
      </c>
      <c r="I110" s="1" t="e">
        <f>DesiredRetirementIncome</f>
        <v>#REF!</v>
      </c>
      <c r="J110" s="1" t="e">
        <f>PensionIncome</f>
        <v>#REF!</v>
      </c>
      <c r="K110" s="1" t="e">
        <f>EndBalance</f>
        <v>#REF!</v>
      </c>
      <c r="L110" s="5"/>
      <c r="M110" s="5"/>
      <c r="N110" s="1" t="e">
        <f>Balance_Under</f>
        <v>#REF!</v>
      </c>
      <c r="O110" s="1" t="e">
        <f>Interest_Under</f>
        <v>#REF!</v>
      </c>
      <c r="P110" s="1" t="e">
        <f>YearlySavings_Under</f>
        <v>#REF!</v>
      </c>
      <c r="Q110" s="1" t="e">
        <f>DesiredRetirementIncome</f>
        <v>#REF!</v>
      </c>
      <c r="R110" s="1" t="e">
        <f>PensionIncome_Under</f>
        <v>#REF!</v>
      </c>
      <c r="S110" s="1" t="e">
        <f>EndBalance</f>
        <v>#REF!</v>
      </c>
      <c r="T110" s="5"/>
      <c r="U110" s="5"/>
      <c r="V110" s="1" t="e">
        <f>Balance_Over</f>
        <v>#REF!</v>
      </c>
      <c r="W110" s="1" t="e">
        <f>Interest_Over</f>
        <v>#REF!</v>
      </c>
      <c r="X110" s="1" t="e">
        <f>YearlySavings_Over</f>
        <v>#REF!</v>
      </c>
      <c r="Y110" s="1" t="e">
        <f>DesiredRetirementIncome</f>
        <v>#REF!</v>
      </c>
      <c r="Z110" s="1" t="e">
        <f>PensionIncome_Over</f>
        <v>#REF!</v>
      </c>
      <c r="AA110" s="1" t="e">
        <f>EndBalance</f>
        <v>#REF!</v>
      </c>
      <c r="AB110" s="5"/>
      <c r="AC110" s="5"/>
      <c r="AD110" s="1" t="e">
        <f>IF(Calculations!B110&lt;DesiredRetirementAge,K110,NA())</f>
        <v>#REF!</v>
      </c>
      <c r="AE110" s="1" t="e">
        <f>IF(Calculations!B110&gt;=(DesiredRetirementAge-1),K110,NA())</f>
        <v>#REF!</v>
      </c>
      <c r="AF110" s="1"/>
      <c r="AG110" s="5"/>
      <c r="AH110" s="1" t="e">
        <f t="shared" si="1"/>
        <v>#REF!</v>
      </c>
    </row>
    <row r="111" spans="2:34" x14ac:dyDescent="0.2">
      <c r="B111" s="5" t="e">
        <f>Age</f>
        <v>#REF!</v>
      </c>
      <c r="C111" s="1" t="e">
        <f>Salary</f>
        <v>#REF!</v>
      </c>
      <c r="D111" s="1"/>
      <c r="E111" s="1"/>
      <c r="F111" s="1" t="e">
        <f>Balance</f>
        <v>#REF!</v>
      </c>
      <c r="G111" s="1" t="e">
        <f>Interest</f>
        <v>#REF!</v>
      </c>
      <c r="H111" s="1" t="e">
        <f>YearlySavings</f>
        <v>#REF!</v>
      </c>
      <c r="I111" s="1" t="e">
        <f>DesiredRetirementIncome</f>
        <v>#REF!</v>
      </c>
      <c r="J111" s="1" t="e">
        <f>PensionIncome</f>
        <v>#REF!</v>
      </c>
      <c r="K111" s="1" t="e">
        <f>EndBalance</f>
        <v>#REF!</v>
      </c>
      <c r="L111" s="5"/>
      <c r="M111" s="5"/>
      <c r="N111" s="1" t="e">
        <f>Balance_Under</f>
        <v>#REF!</v>
      </c>
      <c r="O111" s="1" t="e">
        <f>Interest_Under</f>
        <v>#REF!</v>
      </c>
      <c r="P111" s="1" t="e">
        <f>YearlySavings_Under</f>
        <v>#REF!</v>
      </c>
      <c r="Q111" s="1" t="e">
        <f>DesiredRetirementIncome</f>
        <v>#REF!</v>
      </c>
      <c r="R111" s="1" t="e">
        <f>PensionIncome_Under</f>
        <v>#REF!</v>
      </c>
      <c r="S111" s="1" t="e">
        <f>EndBalance</f>
        <v>#REF!</v>
      </c>
      <c r="T111" s="5"/>
      <c r="U111" s="5"/>
      <c r="V111" s="1" t="e">
        <f>Balance_Over</f>
        <v>#REF!</v>
      </c>
      <c r="W111" s="1" t="e">
        <f>Interest_Over</f>
        <v>#REF!</v>
      </c>
      <c r="X111" s="1" t="e">
        <f>YearlySavings_Over</f>
        <v>#REF!</v>
      </c>
      <c r="Y111" s="1" t="e">
        <f>DesiredRetirementIncome</f>
        <v>#REF!</v>
      </c>
      <c r="Z111" s="1" t="e">
        <f>PensionIncome_Over</f>
        <v>#REF!</v>
      </c>
      <c r="AA111" s="1" t="e">
        <f>EndBalance</f>
        <v>#REF!</v>
      </c>
      <c r="AB111" s="5"/>
      <c r="AC111" s="5"/>
      <c r="AD111" s="1" t="e">
        <f>IF(Calculations!B111&lt;DesiredRetirementAge,K111,NA())</f>
        <v>#REF!</v>
      </c>
      <c r="AE111" s="1" t="e">
        <f>IF(Calculations!B111&gt;=(DesiredRetirementAge-1),K111,NA())</f>
        <v>#REF!</v>
      </c>
      <c r="AF111" s="1"/>
      <c r="AG111" s="5"/>
      <c r="AH111" s="1" t="e">
        <f t="shared" si="1"/>
        <v>#REF!</v>
      </c>
    </row>
    <row r="112" spans="2:34" x14ac:dyDescent="0.2">
      <c r="B112" s="5" t="e">
        <f>Age</f>
        <v>#REF!</v>
      </c>
      <c r="C112" s="1" t="e">
        <f>Salary</f>
        <v>#REF!</v>
      </c>
      <c r="D112" s="1"/>
      <c r="E112" s="1"/>
      <c r="F112" s="1" t="e">
        <f>Balance</f>
        <v>#REF!</v>
      </c>
      <c r="G112" s="1" t="e">
        <f>Interest</f>
        <v>#REF!</v>
      </c>
      <c r="H112" s="1" t="e">
        <f>YearlySavings</f>
        <v>#REF!</v>
      </c>
      <c r="I112" s="1" t="e">
        <f>DesiredRetirementIncome</f>
        <v>#REF!</v>
      </c>
      <c r="J112" s="1" t="e">
        <f>PensionIncome</f>
        <v>#REF!</v>
      </c>
      <c r="K112" s="1" t="e">
        <f>EndBalance</f>
        <v>#REF!</v>
      </c>
      <c r="L112" s="5"/>
      <c r="M112" s="5"/>
      <c r="N112" s="1" t="e">
        <f>Balance_Under</f>
        <v>#REF!</v>
      </c>
      <c r="O112" s="1" t="e">
        <f>Interest_Under</f>
        <v>#REF!</v>
      </c>
      <c r="P112" s="1" t="e">
        <f>YearlySavings_Under</f>
        <v>#REF!</v>
      </c>
      <c r="Q112" s="1" t="e">
        <f>DesiredRetirementIncome</f>
        <v>#REF!</v>
      </c>
      <c r="R112" s="1" t="e">
        <f>PensionIncome_Under</f>
        <v>#REF!</v>
      </c>
      <c r="S112" s="1" t="e">
        <f>EndBalance</f>
        <v>#REF!</v>
      </c>
      <c r="T112" s="5"/>
      <c r="U112" s="5"/>
      <c r="V112" s="1" t="e">
        <f>Balance_Over</f>
        <v>#REF!</v>
      </c>
      <c r="W112" s="1" t="e">
        <f>Interest_Over</f>
        <v>#REF!</v>
      </c>
      <c r="X112" s="1" t="e">
        <f>YearlySavings_Over</f>
        <v>#REF!</v>
      </c>
      <c r="Y112" s="1" t="e">
        <f>DesiredRetirementIncome</f>
        <v>#REF!</v>
      </c>
      <c r="Z112" s="1" t="e">
        <f>PensionIncome_Over</f>
        <v>#REF!</v>
      </c>
      <c r="AA112" s="1" t="e">
        <f>EndBalance</f>
        <v>#REF!</v>
      </c>
      <c r="AB112" s="5"/>
      <c r="AC112" s="5"/>
      <c r="AD112" s="1" t="e">
        <f>IF(Calculations!B112&lt;DesiredRetirementAge,K112,NA())</f>
        <v>#REF!</v>
      </c>
      <c r="AE112" s="1" t="e">
        <f>IF(Calculations!B112&gt;=(DesiredRetirementAge-1),K112,NA())</f>
        <v>#REF!</v>
      </c>
      <c r="AF112" s="1"/>
      <c r="AG112" s="5"/>
      <c r="AH112" s="1" t="e">
        <f t="shared" si="1"/>
        <v>#REF!</v>
      </c>
    </row>
    <row r="113" spans="2:34" x14ac:dyDescent="0.2">
      <c r="B113" s="5" t="e">
        <f>Age</f>
        <v>#REF!</v>
      </c>
      <c r="C113" s="1" t="e">
        <f>Salary</f>
        <v>#REF!</v>
      </c>
      <c r="D113" s="1"/>
      <c r="E113" s="1"/>
      <c r="F113" s="1" t="e">
        <f>Balance</f>
        <v>#REF!</v>
      </c>
      <c r="G113" s="1" t="e">
        <f>Interest</f>
        <v>#REF!</v>
      </c>
      <c r="H113" s="1" t="e">
        <f>YearlySavings</f>
        <v>#REF!</v>
      </c>
      <c r="I113" s="1" t="e">
        <f>DesiredRetirementIncome</f>
        <v>#REF!</v>
      </c>
      <c r="J113" s="1" t="e">
        <f>PensionIncome</f>
        <v>#REF!</v>
      </c>
      <c r="K113" s="1" t="e">
        <f>EndBalance</f>
        <v>#REF!</v>
      </c>
      <c r="L113" s="5"/>
      <c r="M113" s="5"/>
      <c r="N113" s="1" t="e">
        <f>Balance_Under</f>
        <v>#REF!</v>
      </c>
      <c r="O113" s="1" t="e">
        <f>Interest_Under</f>
        <v>#REF!</v>
      </c>
      <c r="P113" s="1" t="e">
        <f>YearlySavings_Under</f>
        <v>#REF!</v>
      </c>
      <c r="Q113" s="1" t="e">
        <f>DesiredRetirementIncome</f>
        <v>#REF!</v>
      </c>
      <c r="R113" s="1" t="e">
        <f>PensionIncome_Under</f>
        <v>#REF!</v>
      </c>
      <c r="S113" s="1" t="e">
        <f>EndBalance</f>
        <v>#REF!</v>
      </c>
      <c r="T113" s="5"/>
      <c r="U113" s="5"/>
      <c r="V113" s="1" t="e">
        <f>Balance_Over</f>
        <v>#REF!</v>
      </c>
      <c r="W113" s="1" t="e">
        <f>Interest_Over</f>
        <v>#REF!</v>
      </c>
      <c r="X113" s="1" t="e">
        <f>YearlySavings_Over</f>
        <v>#REF!</v>
      </c>
      <c r="Y113" s="1" t="e">
        <f>DesiredRetirementIncome</f>
        <v>#REF!</v>
      </c>
      <c r="Z113" s="1" t="e">
        <f>PensionIncome_Over</f>
        <v>#REF!</v>
      </c>
      <c r="AA113" s="1" t="e">
        <f>EndBalance</f>
        <v>#REF!</v>
      </c>
      <c r="AB113" s="5"/>
      <c r="AC113" s="5"/>
      <c r="AD113" s="1" t="e">
        <f>IF(Calculations!B113&lt;DesiredRetirementAge,K113,NA())</f>
        <v>#REF!</v>
      </c>
      <c r="AE113" s="1" t="e">
        <f>IF(Calculations!B113&gt;=(DesiredRetirementAge-1),K113,NA())</f>
        <v>#REF!</v>
      </c>
      <c r="AF113" s="1"/>
      <c r="AG113" s="5"/>
      <c r="AH113" s="1" t="e">
        <f t="shared" si="1"/>
        <v>#REF!</v>
      </c>
    </row>
    <row r="114" spans="2:34" x14ac:dyDescent="0.2">
      <c r="B114" s="5" t="e">
        <f>Age</f>
        <v>#REF!</v>
      </c>
      <c r="C114" s="1" t="e">
        <f>Salary</f>
        <v>#REF!</v>
      </c>
      <c r="D114" s="1"/>
      <c r="E114" s="1"/>
      <c r="F114" s="1" t="e">
        <f>Balance</f>
        <v>#REF!</v>
      </c>
      <c r="G114" s="1" t="e">
        <f>Interest</f>
        <v>#REF!</v>
      </c>
      <c r="H114" s="1" t="e">
        <f>YearlySavings</f>
        <v>#REF!</v>
      </c>
      <c r="I114" s="1" t="e">
        <f>DesiredRetirementIncome</f>
        <v>#REF!</v>
      </c>
      <c r="J114" s="1" t="e">
        <f>PensionIncome</f>
        <v>#REF!</v>
      </c>
      <c r="K114" s="1" t="e">
        <f>EndBalance</f>
        <v>#REF!</v>
      </c>
      <c r="L114" s="5"/>
      <c r="M114" s="5"/>
      <c r="N114" s="1" t="e">
        <f>Balance_Under</f>
        <v>#REF!</v>
      </c>
      <c r="O114" s="1" t="e">
        <f>Interest_Under</f>
        <v>#REF!</v>
      </c>
      <c r="P114" s="1" t="e">
        <f>YearlySavings_Under</f>
        <v>#REF!</v>
      </c>
      <c r="Q114" s="1" t="e">
        <f>DesiredRetirementIncome</f>
        <v>#REF!</v>
      </c>
      <c r="R114" s="1" t="e">
        <f>PensionIncome_Under</f>
        <v>#REF!</v>
      </c>
      <c r="S114" s="1" t="e">
        <f>EndBalance</f>
        <v>#REF!</v>
      </c>
      <c r="T114" s="5"/>
      <c r="U114" s="5"/>
      <c r="V114" s="1" t="e">
        <f>Balance_Over</f>
        <v>#REF!</v>
      </c>
      <c r="W114" s="1" t="e">
        <f>Interest_Over</f>
        <v>#REF!</v>
      </c>
      <c r="X114" s="1" t="e">
        <f>YearlySavings_Over</f>
        <v>#REF!</v>
      </c>
      <c r="Y114" s="1" t="e">
        <f>DesiredRetirementIncome</f>
        <v>#REF!</v>
      </c>
      <c r="Z114" s="1" t="e">
        <f>PensionIncome_Over</f>
        <v>#REF!</v>
      </c>
      <c r="AA114" s="1" t="e">
        <f>EndBalance</f>
        <v>#REF!</v>
      </c>
      <c r="AB114" s="5"/>
      <c r="AC114" s="5"/>
      <c r="AD114" s="1" t="e">
        <f>IF(Calculations!B114&lt;DesiredRetirementAge,K114,NA())</f>
        <v>#REF!</v>
      </c>
      <c r="AE114" s="1" t="e">
        <f>IF(Calculations!B114&gt;=(DesiredRetirementAge-1),K114,NA())</f>
        <v>#REF!</v>
      </c>
      <c r="AF114" s="1"/>
      <c r="AG114" s="5"/>
      <c r="AH114" s="1" t="e">
        <f t="shared" si="1"/>
        <v>#REF!</v>
      </c>
    </row>
    <row r="115" spans="2:34" x14ac:dyDescent="0.2">
      <c r="B115" s="5" t="e">
        <f>Age</f>
        <v>#REF!</v>
      </c>
      <c r="C115" s="1" t="e">
        <f>Salary</f>
        <v>#REF!</v>
      </c>
      <c r="D115" s="1"/>
      <c r="E115" s="1"/>
      <c r="F115" s="1" t="e">
        <f>Balance</f>
        <v>#REF!</v>
      </c>
      <c r="G115" s="1" t="e">
        <f>Interest</f>
        <v>#REF!</v>
      </c>
      <c r="H115" s="1" t="e">
        <f>YearlySavings</f>
        <v>#REF!</v>
      </c>
      <c r="I115" s="1" t="e">
        <f>DesiredRetirementIncome</f>
        <v>#REF!</v>
      </c>
      <c r="J115" s="1" t="e">
        <f>PensionIncome</f>
        <v>#REF!</v>
      </c>
      <c r="K115" s="1" t="e">
        <f>EndBalance</f>
        <v>#REF!</v>
      </c>
      <c r="L115" s="5"/>
      <c r="M115" s="5"/>
      <c r="N115" s="1" t="e">
        <f>Balance_Under</f>
        <v>#REF!</v>
      </c>
      <c r="O115" s="1" t="e">
        <f>Interest_Under</f>
        <v>#REF!</v>
      </c>
      <c r="P115" s="1" t="e">
        <f>YearlySavings_Under</f>
        <v>#REF!</v>
      </c>
      <c r="Q115" s="1" t="e">
        <f>DesiredRetirementIncome</f>
        <v>#REF!</v>
      </c>
      <c r="R115" s="1" t="e">
        <f>PensionIncome_Under</f>
        <v>#REF!</v>
      </c>
      <c r="S115" s="1" t="e">
        <f>EndBalance</f>
        <v>#REF!</v>
      </c>
      <c r="T115" s="5"/>
      <c r="U115" s="5"/>
      <c r="V115" s="1" t="e">
        <f>Balance_Over</f>
        <v>#REF!</v>
      </c>
      <c r="W115" s="1" t="e">
        <f>Interest_Over</f>
        <v>#REF!</v>
      </c>
      <c r="X115" s="1" t="e">
        <f>YearlySavings_Over</f>
        <v>#REF!</v>
      </c>
      <c r="Y115" s="1" t="e">
        <f>DesiredRetirementIncome</f>
        <v>#REF!</v>
      </c>
      <c r="Z115" s="1" t="e">
        <f>PensionIncome_Over</f>
        <v>#REF!</v>
      </c>
      <c r="AA115" s="1" t="e">
        <f>EndBalance</f>
        <v>#REF!</v>
      </c>
      <c r="AB115" s="5"/>
      <c r="AC115" s="5"/>
      <c r="AD115" s="1" t="e">
        <f>IF(Calculations!B115&lt;DesiredRetirementAge,K115,NA())</f>
        <v>#REF!</v>
      </c>
      <c r="AE115" s="1" t="e">
        <f>IF(Calculations!B115&gt;=(DesiredRetirementAge-1),K115,NA())</f>
        <v>#REF!</v>
      </c>
      <c r="AF115" s="1"/>
      <c r="AG115" s="5"/>
      <c r="AH115" s="1" t="e">
        <f t="shared" si="1"/>
        <v>#REF!</v>
      </c>
    </row>
    <row r="116" spans="2:34" x14ac:dyDescent="0.2">
      <c r="B116" s="5" t="e">
        <f>Age</f>
        <v>#REF!</v>
      </c>
      <c r="C116" s="1" t="e">
        <f>Salary</f>
        <v>#REF!</v>
      </c>
      <c r="D116" s="1"/>
      <c r="E116" s="1"/>
      <c r="F116" s="1" t="e">
        <f>Balance</f>
        <v>#REF!</v>
      </c>
      <c r="G116" s="1" t="e">
        <f>Interest</f>
        <v>#REF!</v>
      </c>
      <c r="H116" s="1" t="e">
        <f>YearlySavings</f>
        <v>#REF!</v>
      </c>
      <c r="I116" s="1" t="e">
        <f>DesiredRetirementIncome</f>
        <v>#REF!</v>
      </c>
      <c r="J116" s="1" t="e">
        <f>PensionIncome</f>
        <v>#REF!</v>
      </c>
      <c r="K116" s="1" t="e">
        <f>EndBalance</f>
        <v>#REF!</v>
      </c>
      <c r="L116" s="5"/>
      <c r="M116" s="5"/>
      <c r="N116" s="1" t="e">
        <f>Balance_Under</f>
        <v>#REF!</v>
      </c>
      <c r="O116" s="1" t="e">
        <f>Interest_Under</f>
        <v>#REF!</v>
      </c>
      <c r="P116" s="1" t="e">
        <f>YearlySavings_Under</f>
        <v>#REF!</v>
      </c>
      <c r="Q116" s="1" t="e">
        <f>DesiredRetirementIncome</f>
        <v>#REF!</v>
      </c>
      <c r="R116" s="1" t="e">
        <f>PensionIncome_Under</f>
        <v>#REF!</v>
      </c>
      <c r="S116" s="1" t="e">
        <f>EndBalance</f>
        <v>#REF!</v>
      </c>
      <c r="T116" s="5"/>
      <c r="U116" s="5"/>
      <c r="V116" s="1" t="e">
        <f>Balance_Over</f>
        <v>#REF!</v>
      </c>
      <c r="W116" s="1" t="e">
        <f>Interest_Over</f>
        <v>#REF!</v>
      </c>
      <c r="X116" s="1" t="e">
        <f>YearlySavings_Over</f>
        <v>#REF!</v>
      </c>
      <c r="Y116" s="1" t="e">
        <f>DesiredRetirementIncome</f>
        <v>#REF!</v>
      </c>
      <c r="Z116" s="1" t="e">
        <f>PensionIncome_Over</f>
        <v>#REF!</v>
      </c>
      <c r="AA116" s="1" t="e">
        <f>EndBalance</f>
        <v>#REF!</v>
      </c>
      <c r="AB116" s="5"/>
      <c r="AC116" s="5"/>
      <c r="AD116" s="1" t="e">
        <f>IF(Calculations!B116&lt;DesiredRetirementAge,K116,NA())</f>
        <v>#REF!</v>
      </c>
      <c r="AE116" s="1" t="e">
        <f>IF(Calculations!B116&gt;=(DesiredRetirementAge-1),K116,NA())</f>
        <v>#REF!</v>
      </c>
      <c r="AF116" s="1"/>
      <c r="AG116" s="5"/>
      <c r="AH116" s="1" t="e">
        <f t="shared" si="1"/>
        <v>#REF!</v>
      </c>
    </row>
    <row r="117" spans="2:34" x14ac:dyDescent="0.2">
      <c r="B117" s="5" t="e">
        <f>Age</f>
        <v>#REF!</v>
      </c>
      <c r="C117" s="1" t="e">
        <f>Salary</f>
        <v>#REF!</v>
      </c>
      <c r="D117" s="1"/>
      <c r="E117" s="1"/>
      <c r="F117" s="1" t="e">
        <f>Balance</f>
        <v>#REF!</v>
      </c>
      <c r="G117" s="1" t="e">
        <f>Interest</f>
        <v>#REF!</v>
      </c>
      <c r="H117" s="1" t="e">
        <f>YearlySavings</f>
        <v>#REF!</v>
      </c>
      <c r="I117" s="1" t="e">
        <f>DesiredRetirementIncome</f>
        <v>#REF!</v>
      </c>
      <c r="J117" s="1" t="e">
        <f>PensionIncome</f>
        <v>#REF!</v>
      </c>
      <c r="K117" s="1" t="e">
        <f>EndBalance</f>
        <v>#REF!</v>
      </c>
      <c r="L117" s="5"/>
      <c r="M117" s="5"/>
      <c r="N117" s="1" t="e">
        <f>Balance_Under</f>
        <v>#REF!</v>
      </c>
      <c r="O117" s="1" t="e">
        <f>Interest_Under</f>
        <v>#REF!</v>
      </c>
      <c r="P117" s="1" t="e">
        <f>YearlySavings_Under</f>
        <v>#REF!</v>
      </c>
      <c r="Q117" s="1" t="e">
        <f>DesiredRetirementIncome</f>
        <v>#REF!</v>
      </c>
      <c r="R117" s="1" t="e">
        <f>PensionIncome_Under</f>
        <v>#REF!</v>
      </c>
      <c r="S117" s="1" t="e">
        <f>EndBalance</f>
        <v>#REF!</v>
      </c>
      <c r="T117" s="5"/>
      <c r="U117" s="5"/>
      <c r="V117" s="1" t="e">
        <f>Balance_Over</f>
        <v>#REF!</v>
      </c>
      <c r="W117" s="1" t="e">
        <f>Interest_Over</f>
        <v>#REF!</v>
      </c>
      <c r="X117" s="1" t="e">
        <f>YearlySavings_Over</f>
        <v>#REF!</v>
      </c>
      <c r="Y117" s="1" t="e">
        <f>DesiredRetirementIncome</f>
        <v>#REF!</v>
      </c>
      <c r="Z117" s="1" t="e">
        <f>PensionIncome_Over</f>
        <v>#REF!</v>
      </c>
      <c r="AA117" s="1" t="e">
        <f>EndBalance</f>
        <v>#REF!</v>
      </c>
      <c r="AB117" s="5"/>
      <c r="AC117" s="5"/>
      <c r="AD117" s="1" t="e">
        <f>IF(Calculations!B117&lt;DesiredRetirementAge,K117,NA())</f>
        <v>#REF!</v>
      </c>
      <c r="AE117" s="1" t="e">
        <f>IF(Calculations!B117&gt;=(DesiredRetirementAge-1),K117,NA())</f>
        <v>#REF!</v>
      </c>
      <c r="AF117" s="1"/>
      <c r="AG117" s="5"/>
      <c r="AH117" s="1" t="e">
        <f t="shared" si="1"/>
        <v>#REF!</v>
      </c>
    </row>
    <row r="118" spans="2:34" x14ac:dyDescent="0.2">
      <c r="B118" s="5" t="e">
        <f>Age</f>
        <v>#REF!</v>
      </c>
      <c r="C118" s="1" t="e">
        <f>Salary</f>
        <v>#REF!</v>
      </c>
      <c r="D118" s="1"/>
      <c r="E118" s="1"/>
      <c r="F118" s="1" t="e">
        <f>Balance</f>
        <v>#REF!</v>
      </c>
      <c r="G118" s="1" t="e">
        <f>Interest</f>
        <v>#REF!</v>
      </c>
      <c r="H118" s="1" t="e">
        <f>YearlySavings</f>
        <v>#REF!</v>
      </c>
      <c r="I118" s="1" t="e">
        <f>DesiredRetirementIncome</f>
        <v>#REF!</v>
      </c>
      <c r="J118" s="1" t="e">
        <f>PensionIncome</f>
        <v>#REF!</v>
      </c>
      <c r="K118" s="1" t="e">
        <f>EndBalance</f>
        <v>#REF!</v>
      </c>
      <c r="L118" s="5"/>
      <c r="M118" s="5"/>
      <c r="N118" s="1" t="e">
        <f>Balance_Under</f>
        <v>#REF!</v>
      </c>
      <c r="O118" s="1" t="e">
        <f>Interest_Under</f>
        <v>#REF!</v>
      </c>
      <c r="P118" s="1" t="e">
        <f>YearlySavings_Under</f>
        <v>#REF!</v>
      </c>
      <c r="Q118" s="1" t="e">
        <f>DesiredRetirementIncome</f>
        <v>#REF!</v>
      </c>
      <c r="R118" s="1" t="e">
        <f>PensionIncome_Under</f>
        <v>#REF!</v>
      </c>
      <c r="S118" s="1" t="e">
        <f>EndBalance</f>
        <v>#REF!</v>
      </c>
      <c r="T118" s="5"/>
      <c r="U118" s="5"/>
      <c r="V118" s="1" t="e">
        <f>Balance_Over</f>
        <v>#REF!</v>
      </c>
      <c r="W118" s="1" t="e">
        <f>Interest_Over</f>
        <v>#REF!</v>
      </c>
      <c r="X118" s="1" t="e">
        <f>YearlySavings_Over</f>
        <v>#REF!</v>
      </c>
      <c r="Y118" s="1" t="e">
        <f>DesiredRetirementIncome</f>
        <v>#REF!</v>
      </c>
      <c r="Z118" s="1" t="e">
        <f>PensionIncome_Over</f>
        <v>#REF!</v>
      </c>
      <c r="AA118" s="1" t="e">
        <f>EndBalance</f>
        <v>#REF!</v>
      </c>
      <c r="AB118" s="5"/>
      <c r="AC118" s="5"/>
      <c r="AD118" s="1" t="e">
        <f>IF(Calculations!B118&lt;DesiredRetirementAge,K118,NA())</f>
        <v>#REF!</v>
      </c>
      <c r="AE118" s="1" t="e">
        <f>IF(Calculations!B118&gt;=(DesiredRetirementAge-1),K118,NA())</f>
        <v>#REF!</v>
      </c>
      <c r="AF118" s="1"/>
      <c r="AG118" s="5"/>
      <c r="AH118" s="1" t="e">
        <f t="shared" si="1"/>
        <v>#REF!</v>
      </c>
    </row>
    <row r="119" spans="2:34" x14ac:dyDescent="0.2">
      <c r="B119" s="5" t="e">
        <f>Age</f>
        <v>#REF!</v>
      </c>
      <c r="C119" s="1" t="e">
        <f>Salary</f>
        <v>#REF!</v>
      </c>
      <c r="D119" s="1"/>
      <c r="E119" s="1"/>
      <c r="F119" s="1" t="e">
        <f>Balance</f>
        <v>#REF!</v>
      </c>
      <c r="G119" s="1" t="e">
        <f>Interest</f>
        <v>#REF!</v>
      </c>
      <c r="H119" s="1" t="e">
        <f>YearlySavings</f>
        <v>#REF!</v>
      </c>
      <c r="I119" s="1" t="e">
        <f>DesiredRetirementIncome</f>
        <v>#REF!</v>
      </c>
      <c r="J119" s="1" t="e">
        <f>PensionIncome</f>
        <v>#REF!</v>
      </c>
      <c r="K119" s="1" t="e">
        <f>EndBalance</f>
        <v>#REF!</v>
      </c>
      <c r="L119" s="5"/>
      <c r="M119" s="5"/>
      <c r="N119" s="1" t="e">
        <f>Balance_Under</f>
        <v>#REF!</v>
      </c>
      <c r="O119" s="1" t="e">
        <f>Interest_Under</f>
        <v>#REF!</v>
      </c>
      <c r="P119" s="1" t="e">
        <f>YearlySavings_Under</f>
        <v>#REF!</v>
      </c>
      <c r="Q119" s="1" t="e">
        <f>DesiredRetirementIncome</f>
        <v>#REF!</v>
      </c>
      <c r="R119" s="1" t="e">
        <f>PensionIncome_Under</f>
        <v>#REF!</v>
      </c>
      <c r="S119" s="1" t="e">
        <f>EndBalance</f>
        <v>#REF!</v>
      </c>
      <c r="T119" s="5"/>
      <c r="U119" s="5"/>
      <c r="V119" s="1" t="e">
        <f>Balance_Over</f>
        <v>#REF!</v>
      </c>
      <c r="W119" s="1" t="e">
        <f>Interest_Over</f>
        <v>#REF!</v>
      </c>
      <c r="X119" s="1" t="e">
        <f>YearlySavings_Over</f>
        <v>#REF!</v>
      </c>
      <c r="Y119" s="1" t="e">
        <f>DesiredRetirementIncome</f>
        <v>#REF!</v>
      </c>
      <c r="Z119" s="1" t="e">
        <f>PensionIncome_Over</f>
        <v>#REF!</v>
      </c>
      <c r="AA119" s="1" t="e">
        <f>EndBalance</f>
        <v>#REF!</v>
      </c>
      <c r="AB119" s="5"/>
      <c r="AC119" s="5"/>
      <c r="AD119" s="1" t="e">
        <f>IF(Calculations!B119&lt;DesiredRetirementAge,K119,NA())</f>
        <v>#REF!</v>
      </c>
      <c r="AE119" s="1" t="e">
        <f>IF(Calculations!B119&gt;=(DesiredRetirementAge-1),K119,NA())</f>
        <v>#REF!</v>
      </c>
      <c r="AF119" s="1"/>
      <c r="AG119" s="5"/>
      <c r="AH119" s="1" t="e">
        <f t="shared" si="1"/>
        <v>#REF!</v>
      </c>
    </row>
    <row r="120" spans="2:34" x14ac:dyDescent="0.2">
      <c r="B120" s="5" t="e">
        <f>Age</f>
        <v>#REF!</v>
      </c>
      <c r="C120" s="1" t="e">
        <f>Salary</f>
        <v>#REF!</v>
      </c>
      <c r="D120" s="1"/>
      <c r="E120" s="1"/>
      <c r="F120" s="1" t="e">
        <f>Balance</f>
        <v>#REF!</v>
      </c>
      <c r="G120" s="1" t="e">
        <f>Interest</f>
        <v>#REF!</v>
      </c>
      <c r="H120" s="1" t="e">
        <f>YearlySavings</f>
        <v>#REF!</v>
      </c>
      <c r="I120" s="1" t="e">
        <f>DesiredRetirementIncome</f>
        <v>#REF!</v>
      </c>
      <c r="J120" s="1" t="e">
        <f>PensionIncome</f>
        <v>#REF!</v>
      </c>
      <c r="K120" s="1" t="e">
        <f>EndBalance</f>
        <v>#REF!</v>
      </c>
      <c r="L120" s="5"/>
      <c r="M120" s="5"/>
      <c r="N120" s="1" t="e">
        <f>Balance_Under</f>
        <v>#REF!</v>
      </c>
      <c r="O120" s="1" t="e">
        <f>Interest_Under</f>
        <v>#REF!</v>
      </c>
      <c r="P120" s="1" t="e">
        <f>YearlySavings_Under</f>
        <v>#REF!</v>
      </c>
      <c r="Q120" s="1" t="e">
        <f>DesiredRetirementIncome</f>
        <v>#REF!</v>
      </c>
      <c r="R120" s="1" t="e">
        <f>PensionIncome_Under</f>
        <v>#REF!</v>
      </c>
      <c r="S120" s="1" t="e">
        <f>EndBalance</f>
        <v>#REF!</v>
      </c>
      <c r="T120" s="5"/>
      <c r="U120" s="5"/>
      <c r="V120" s="1" t="e">
        <f>Balance_Over</f>
        <v>#REF!</v>
      </c>
      <c r="W120" s="1" t="e">
        <f>Interest_Over</f>
        <v>#REF!</v>
      </c>
      <c r="X120" s="1" t="e">
        <f>YearlySavings_Over</f>
        <v>#REF!</v>
      </c>
      <c r="Y120" s="1" t="e">
        <f>DesiredRetirementIncome</f>
        <v>#REF!</v>
      </c>
      <c r="Z120" s="1" t="e">
        <f>PensionIncome_Over</f>
        <v>#REF!</v>
      </c>
      <c r="AA120" s="1" t="e">
        <f>EndBalance</f>
        <v>#REF!</v>
      </c>
      <c r="AB120" s="5"/>
      <c r="AC120" s="5"/>
      <c r="AD120" s="1" t="e">
        <f>IF(Calculations!B120&lt;DesiredRetirementAge,K120,NA())</f>
        <v>#REF!</v>
      </c>
      <c r="AE120" s="1" t="e">
        <f>IF(Calculations!B120&gt;=(DesiredRetirementAge-1),K120,NA())</f>
        <v>#REF!</v>
      </c>
      <c r="AF120" s="1"/>
      <c r="AG120" s="5"/>
      <c r="AH120" s="1" t="e">
        <f t="shared" si="1"/>
        <v>#REF!</v>
      </c>
    </row>
    <row r="121" spans="2:34" x14ac:dyDescent="0.2">
      <c r="B121" s="5" t="e">
        <f>Age</f>
        <v>#REF!</v>
      </c>
      <c r="C121" s="1" t="e">
        <f>Salary</f>
        <v>#REF!</v>
      </c>
      <c r="D121" s="1"/>
      <c r="E121" s="1"/>
      <c r="F121" s="1" t="e">
        <f>Balance</f>
        <v>#REF!</v>
      </c>
      <c r="G121" s="1" t="e">
        <f>Interest</f>
        <v>#REF!</v>
      </c>
      <c r="H121" s="1" t="e">
        <f>YearlySavings</f>
        <v>#REF!</v>
      </c>
      <c r="I121" s="1" t="e">
        <f>DesiredRetirementIncome</f>
        <v>#REF!</v>
      </c>
      <c r="J121" s="1" t="e">
        <f>PensionIncome</f>
        <v>#REF!</v>
      </c>
      <c r="K121" s="1" t="e">
        <f>EndBalance</f>
        <v>#REF!</v>
      </c>
      <c r="L121" s="5"/>
      <c r="M121" s="5"/>
      <c r="N121" s="1" t="e">
        <f>Balance_Under</f>
        <v>#REF!</v>
      </c>
      <c r="O121" s="1" t="e">
        <f>Interest_Under</f>
        <v>#REF!</v>
      </c>
      <c r="P121" s="1" t="e">
        <f>YearlySavings_Under</f>
        <v>#REF!</v>
      </c>
      <c r="Q121" s="1" t="e">
        <f>DesiredRetirementIncome</f>
        <v>#REF!</v>
      </c>
      <c r="R121" s="1" t="e">
        <f>PensionIncome_Under</f>
        <v>#REF!</v>
      </c>
      <c r="S121" s="1" t="e">
        <f>EndBalance</f>
        <v>#REF!</v>
      </c>
      <c r="T121" s="5"/>
      <c r="U121" s="5"/>
      <c r="V121" s="1" t="e">
        <f>Balance_Over</f>
        <v>#REF!</v>
      </c>
      <c r="W121" s="1" t="e">
        <f>Interest_Over</f>
        <v>#REF!</v>
      </c>
      <c r="X121" s="1" t="e">
        <f>YearlySavings_Over</f>
        <v>#REF!</v>
      </c>
      <c r="Y121" s="1" t="e">
        <f>DesiredRetirementIncome</f>
        <v>#REF!</v>
      </c>
      <c r="Z121" s="1" t="e">
        <f>PensionIncome_Over</f>
        <v>#REF!</v>
      </c>
      <c r="AA121" s="1" t="e">
        <f>EndBalance</f>
        <v>#REF!</v>
      </c>
      <c r="AB121" s="5"/>
      <c r="AC121" s="5"/>
      <c r="AD121" s="1" t="e">
        <f>IF(Calculations!B121&lt;DesiredRetirementAge,K121,NA())</f>
        <v>#REF!</v>
      </c>
      <c r="AE121" s="1" t="e">
        <f>IF(Calculations!B121&gt;=(DesiredRetirementAge-1),K121,NA())</f>
        <v>#REF!</v>
      </c>
      <c r="AF121" s="1"/>
      <c r="AG121" s="5"/>
      <c r="AH121" s="1" t="e">
        <f t="shared" si="1"/>
        <v>#REF!</v>
      </c>
    </row>
    <row r="122" spans="2:34" x14ac:dyDescent="0.2">
      <c r="B122" s="5" t="e">
        <f>Age</f>
        <v>#REF!</v>
      </c>
      <c r="C122" s="1" t="e">
        <f>Salary</f>
        <v>#REF!</v>
      </c>
      <c r="D122" s="1"/>
      <c r="E122" s="1"/>
      <c r="F122" s="1" t="e">
        <f>Balance</f>
        <v>#REF!</v>
      </c>
      <c r="G122" s="1" t="e">
        <f>Interest</f>
        <v>#REF!</v>
      </c>
      <c r="H122" s="1" t="e">
        <f>YearlySavings</f>
        <v>#REF!</v>
      </c>
      <c r="I122" s="1" t="e">
        <f>DesiredRetirementIncome</f>
        <v>#REF!</v>
      </c>
      <c r="J122" s="1" t="e">
        <f>PensionIncome</f>
        <v>#REF!</v>
      </c>
      <c r="K122" s="1" t="e">
        <f>EndBalance</f>
        <v>#REF!</v>
      </c>
      <c r="L122" s="5"/>
      <c r="M122" s="5"/>
      <c r="N122" s="1" t="e">
        <f>Balance_Under</f>
        <v>#REF!</v>
      </c>
      <c r="O122" s="1" t="e">
        <f>Interest_Under</f>
        <v>#REF!</v>
      </c>
      <c r="P122" s="1" t="e">
        <f>YearlySavings_Under</f>
        <v>#REF!</v>
      </c>
      <c r="Q122" s="1" t="e">
        <f>DesiredRetirementIncome</f>
        <v>#REF!</v>
      </c>
      <c r="R122" s="1" t="e">
        <f>PensionIncome_Under</f>
        <v>#REF!</v>
      </c>
      <c r="S122" s="1" t="e">
        <f>EndBalance</f>
        <v>#REF!</v>
      </c>
      <c r="T122" s="5"/>
      <c r="U122" s="5"/>
      <c r="V122" s="1" t="e">
        <f>Balance_Over</f>
        <v>#REF!</v>
      </c>
      <c r="W122" s="1" t="e">
        <f>Interest_Over</f>
        <v>#REF!</v>
      </c>
      <c r="X122" s="1" t="e">
        <f>YearlySavings_Over</f>
        <v>#REF!</v>
      </c>
      <c r="Y122" s="1" t="e">
        <f>DesiredRetirementIncome</f>
        <v>#REF!</v>
      </c>
      <c r="Z122" s="1" t="e">
        <f>PensionIncome_Over</f>
        <v>#REF!</v>
      </c>
      <c r="AA122" s="1" t="e">
        <f>EndBalance</f>
        <v>#REF!</v>
      </c>
      <c r="AB122" s="5"/>
      <c r="AC122" s="5"/>
      <c r="AD122" s="1" t="e">
        <f>IF(Calculations!B122&lt;DesiredRetirementAge,K122,NA())</f>
        <v>#REF!</v>
      </c>
      <c r="AE122" s="1" t="e">
        <f>IF(Calculations!B122&gt;=(DesiredRetirementAge-1),K122,NA())</f>
        <v>#REF!</v>
      </c>
      <c r="AF122" s="1"/>
      <c r="AG122" s="5"/>
      <c r="AH122" s="1" t="e">
        <f t="shared" si="1"/>
        <v>#REF!</v>
      </c>
    </row>
    <row r="123" spans="2:34" x14ac:dyDescent="0.2">
      <c r="B123" s="5" t="e">
        <f>Age</f>
        <v>#REF!</v>
      </c>
      <c r="C123" s="1" t="e">
        <f>Salary</f>
        <v>#REF!</v>
      </c>
      <c r="D123" s="1"/>
      <c r="E123" s="1"/>
      <c r="F123" s="1" t="e">
        <f>Balance</f>
        <v>#REF!</v>
      </c>
      <c r="G123" s="1" t="e">
        <f>Interest</f>
        <v>#REF!</v>
      </c>
      <c r="H123" s="1" t="e">
        <f>YearlySavings</f>
        <v>#REF!</v>
      </c>
      <c r="I123" s="1" t="e">
        <f>DesiredRetirementIncome</f>
        <v>#REF!</v>
      </c>
      <c r="J123" s="1" t="e">
        <f>PensionIncome</f>
        <v>#REF!</v>
      </c>
      <c r="K123" s="1" t="e">
        <f>EndBalance</f>
        <v>#REF!</v>
      </c>
      <c r="L123" s="5"/>
      <c r="M123" s="5"/>
      <c r="N123" s="1" t="e">
        <f>Balance_Under</f>
        <v>#REF!</v>
      </c>
      <c r="O123" s="1" t="e">
        <f>Interest_Under</f>
        <v>#REF!</v>
      </c>
      <c r="P123" s="1" t="e">
        <f>YearlySavings_Under</f>
        <v>#REF!</v>
      </c>
      <c r="Q123" s="1" t="e">
        <f>DesiredRetirementIncome</f>
        <v>#REF!</v>
      </c>
      <c r="R123" s="1" t="e">
        <f>PensionIncome_Under</f>
        <v>#REF!</v>
      </c>
      <c r="S123" s="1" t="e">
        <f>EndBalance</f>
        <v>#REF!</v>
      </c>
      <c r="T123" s="5"/>
      <c r="U123" s="5"/>
      <c r="V123" s="1" t="e">
        <f>Balance_Over</f>
        <v>#REF!</v>
      </c>
      <c r="W123" s="1" t="e">
        <f>Interest_Over</f>
        <v>#REF!</v>
      </c>
      <c r="X123" s="1" t="e">
        <f>YearlySavings_Over</f>
        <v>#REF!</v>
      </c>
      <c r="Y123" s="1" t="e">
        <f>DesiredRetirementIncome</f>
        <v>#REF!</v>
      </c>
      <c r="Z123" s="1" t="e">
        <f>PensionIncome_Over</f>
        <v>#REF!</v>
      </c>
      <c r="AA123" s="1" t="e">
        <f>EndBalance</f>
        <v>#REF!</v>
      </c>
      <c r="AB123" s="5"/>
      <c r="AC123" s="5"/>
      <c r="AD123" s="1" t="e">
        <f>IF(Calculations!B123&lt;DesiredRetirementAge,K123,NA())</f>
        <v>#REF!</v>
      </c>
      <c r="AE123" s="1" t="e">
        <f>IF(Calculations!B123&gt;=(DesiredRetirementAge-1),K123,NA())</f>
        <v>#REF!</v>
      </c>
      <c r="AF123" s="1"/>
      <c r="AG123" s="5"/>
      <c r="AH123" s="1" t="e">
        <f t="shared" si="1"/>
        <v>#REF!</v>
      </c>
    </row>
    <row r="124" spans="2:34" x14ac:dyDescent="0.2">
      <c r="B124" s="5" t="e">
        <f>Age</f>
        <v>#REF!</v>
      </c>
      <c r="C124" s="1" t="e">
        <f>Salary</f>
        <v>#REF!</v>
      </c>
      <c r="D124" s="1"/>
      <c r="E124" s="1"/>
      <c r="F124" s="1" t="e">
        <f>Balance</f>
        <v>#REF!</v>
      </c>
      <c r="G124" s="1" t="e">
        <f>Interest</f>
        <v>#REF!</v>
      </c>
      <c r="H124" s="1" t="e">
        <f>YearlySavings</f>
        <v>#REF!</v>
      </c>
      <c r="I124" s="1" t="e">
        <f>DesiredRetirementIncome</f>
        <v>#REF!</v>
      </c>
      <c r="J124" s="1" t="e">
        <f>PensionIncome</f>
        <v>#REF!</v>
      </c>
      <c r="K124" s="1" t="e">
        <f>EndBalance</f>
        <v>#REF!</v>
      </c>
      <c r="L124" s="5"/>
      <c r="M124" s="5"/>
      <c r="N124" s="1" t="e">
        <f>Balance_Under</f>
        <v>#REF!</v>
      </c>
      <c r="O124" s="1" t="e">
        <f>Interest_Under</f>
        <v>#REF!</v>
      </c>
      <c r="P124" s="1" t="e">
        <f>YearlySavings_Under</f>
        <v>#REF!</v>
      </c>
      <c r="Q124" s="1" t="e">
        <f>DesiredRetirementIncome</f>
        <v>#REF!</v>
      </c>
      <c r="R124" s="1" t="e">
        <f>PensionIncome_Under</f>
        <v>#REF!</v>
      </c>
      <c r="S124" s="1" t="e">
        <f>EndBalance</f>
        <v>#REF!</v>
      </c>
      <c r="T124" s="5"/>
      <c r="U124" s="5"/>
      <c r="V124" s="1" t="e">
        <f>Balance_Over</f>
        <v>#REF!</v>
      </c>
      <c r="W124" s="1" t="e">
        <f>Interest_Over</f>
        <v>#REF!</v>
      </c>
      <c r="X124" s="1" t="e">
        <f>YearlySavings_Over</f>
        <v>#REF!</v>
      </c>
      <c r="Y124" s="1" t="e">
        <f>DesiredRetirementIncome</f>
        <v>#REF!</v>
      </c>
      <c r="Z124" s="1" t="e">
        <f>PensionIncome_Over</f>
        <v>#REF!</v>
      </c>
      <c r="AA124" s="1" t="e">
        <f>EndBalance</f>
        <v>#REF!</v>
      </c>
      <c r="AB124" s="5"/>
      <c r="AC124" s="5"/>
      <c r="AD124" s="1" t="e">
        <f>IF(Calculations!B124&lt;DesiredRetirementAge,K124,NA())</f>
        <v>#REF!</v>
      </c>
      <c r="AE124" s="1" t="e">
        <f>IF(Calculations!B124&gt;=(DesiredRetirementAge-1),K124,NA())</f>
        <v>#REF!</v>
      </c>
      <c r="AF124" s="1"/>
      <c r="AG124" s="5"/>
      <c r="AH124" s="1" t="e">
        <f t="shared" si="1"/>
        <v>#REF!</v>
      </c>
    </row>
    <row r="125" spans="2:34" x14ac:dyDescent="0.2">
      <c r="B125" s="5" t="e">
        <f>Age</f>
        <v>#REF!</v>
      </c>
      <c r="C125" s="1" t="e">
        <f>Salary</f>
        <v>#REF!</v>
      </c>
      <c r="D125" s="1"/>
      <c r="E125" s="1"/>
      <c r="F125" s="1" t="e">
        <f>Balance</f>
        <v>#REF!</v>
      </c>
      <c r="G125" s="1" t="e">
        <f>Interest</f>
        <v>#REF!</v>
      </c>
      <c r="H125" s="1" t="e">
        <f>YearlySavings</f>
        <v>#REF!</v>
      </c>
      <c r="I125" s="1" t="e">
        <f>DesiredRetirementIncome</f>
        <v>#REF!</v>
      </c>
      <c r="J125" s="1" t="e">
        <f>PensionIncome</f>
        <v>#REF!</v>
      </c>
      <c r="K125" s="1" t="e">
        <f>EndBalance</f>
        <v>#REF!</v>
      </c>
      <c r="L125" s="5"/>
      <c r="M125" s="5"/>
      <c r="N125" s="1" t="e">
        <f>Balance_Under</f>
        <v>#REF!</v>
      </c>
      <c r="O125" s="1" t="e">
        <f>Interest_Under</f>
        <v>#REF!</v>
      </c>
      <c r="P125" s="1" t="e">
        <f>YearlySavings_Under</f>
        <v>#REF!</v>
      </c>
      <c r="Q125" s="1" t="e">
        <f>DesiredRetirementIncome</f>
        <v>#REF!</v>
      </c>
      <c r="R125" s="1" t="e">
        <f>PensionIncome_Under</f>
        <v>#REF!</v>
      </c>
      <c r="S125" s="1" t="e">
        <f>EndBalance</f>
        <v>#REF!</v>
      </c>
      <c r="T125" s="5"/>
      <c r="U125" s="5"/>
      <c r="V125" s="1" t="e">
        <f>Balance_Over</f>
        <v>#REF!</v>
      </c>
      <c r="W125" s="1" t="e">
        <f>Interest_Over</f>
        <v>#REF!</v>
      </c>
      <c r="X125" s="1" t="e">
        <f>YearlySavings_Over</f>
        <v>#REF!</v>
      </c>
      <c r="Y125" s="1" t="e">
        <f>DesiredRetirementIncome</f>
        <v>#REF!</v>
      </c>
      <c r="Z125" s="1" t="e">
        <f>PensionIncome_Over</f>
        <v>#REF!</v>
      </c>
      <c r="AA125" s="1" t="e">
        <f>EndBalance</f>
        <v>#REF!</v>
      </c>
      <c r="AB125" s="5"/>
      <c r="AC125" s="5"/>
      <c r="AD125" s="1" t="e">
        <f>IF(Calculations!B125&lt;DesiredRetirementAge,K125,NA())</f>
        <v>#REF!</v>
      </c>
      <c r="AE125" s="1" t="e">
        <f>IF(Calculations!B125&gt;=(DesiredRetirementAge-1),K125,NA())</f>
        <v>#REF!</v>
      </c>
      <c r="AF125" s="1"/>
      <c r="AG125" s="5"/>
      <c r="AH125" s="1" t="e">
        <f t="shared" si="1"/>
        <v>#REF!</v>
      </c>
    </row>
    <row r="126" spans="2:34" x14ac:dyDescent="0.2">
      <c r="B126" s="5" t="e">
        <f>Age</f>
        <v>#REF!</v>
      </c>
      <c r="C126" s="1" t="e">
        <f>Salary</f>
        <v>#REF!</v>
      </c>
      <c r="D126" s="1"/>
      <c r="E126" s="1"/>
      <c r="F126" s="1" t="e">
        <f>Balance</f>
        <v>#REF!</v>
      </c>
      <c r="G126" s="1" t="e">
        <f>Interest</f>
        <v>#REF!</v>
      </c>
      <c r="H126" s="1" t="e">
        <f>YearlySavings</f>
        <v>#REF!</v>
      </c>
      <c r="I126" s="1" t="e">
        <f>DesiredRetirementIncome</f>
        <v>#REF!</v>
      </c>
      <c r="J126" s="1" t="e">
        <f>PensionIncome</f>
        <v>#REF!</v>
      </c>
      <c r="K126" s="1" t="e">
        <f>EndBalance</f>
        <v>#REF!</v>
      </c>
      <c r="L126" s="5"/>
      <c r="M126" s="5"/>
      <c r="N126" s="1" t="e">
        <f>Balance_Under</f>
        <v>#REF!</v>
      </c>
      <c r="O126" s="1" t="e">
        <f>Interest_Under</f>
        <v>#REF!</v>
      </c>
      <c r="P126" s="1" t="e">
        <f>YearlySavings_Under</f>
        <v>#REF!</v>
      </c>
      <c r="Q126" s="1" t="e">
        <f>DesiredRetirementIncome</f>
        <v>#REF!</v>
      </c>
      <c r="R126" s="1" t="e">
        <f>PensionIncome_Under</f>
        <v>#REF!</v>
      </c>
      <c r="S126" s="1" t="e">
        <f>EndBalance</f>
        <v>#REF!</v>
      </c>
      <c r="T126" s="5"/>
      <c r="U126" s="5"/>
      <c r="V126" s="1" t="e">
        <f>Balance_Over</f>
        <v>#REF!</v>
      </c>
      <c r="W126" s="1" t="e">
        <f>Interest_Over</f>
        <v>#REF!</v>
      </c>
      <c r="X126" s="1" t="e">
        <f>YearlySavings_Over</f>
        <v>#REF!</v>
      </c>
      <c r="Y126" s="1" t="e">
        <f>DesiredRetirementIncome</f>
        <v>#REF!</v>
      </c>
      <c r="Z126" s="1" t="e">
        <f>PensionIncome_Over</f>
        <v>#REF!</v>
      </c>
      <c r="AA126" s="1" t="e">
        <f>EndBalance</f>
        <v>#REF!</v>
      </c>
      <c r="AB126" s="5"/>
      <c r="AC126" s="5"/>
      <c r="AD126" s="1" t="e">
        <f>IF(Calculations!B126&lt;DesiredRetirementAge,K126,NA())</f>
        <v>#REF!</v>
      </c>
      <c r="AE126" s="1" t="e">
        <f>IF(Calculations!B126&gt;=(DesiredRetirementAge-1),K126,NA())</f>
        <v>#REF!</v>
      </c>
      <c r="AF126" s="1"/>
      <c r="AG126" s="5"/>
      <c r="AH126" s="1" t="e">
        <f t="shared" si="1"/>
        <v>#REF!</v>
      </c>
    </row>
    <row r="127" spans="2:34" x14ac:dyDescent="0.2">
      <c r="B127" s="5" t="e">
        <f>Age</f>
        <v>#REF!</v>
      </c>
      <c r="C127" s="1" t="e">
        <f>Salary</f>
        <v>#REF!</v>
      </c>
      <c r="D127" s="1"/>
      <c r="E127" s="1"/>
      <c r="F127" s="1" t="e">
        <f>Balance</f>
        <v>#REF!</v>
      </c>
      <c r="G127" s="1" t="e">
        <f>Interest</f>
        <v>#REF!</v>
      </c>
      <c r="H127" s="1" t="e">
        <f>YearlySavings</f>
        <v>#REF!</v>
      </c>
      <c r="I127" s="1" t="e">
        <f>DesiredRetirementIncome</f>
        <v>#REF!</v>
      </c>
      <c r="J127" s="1" t="e">
        <f>PensionIncome</f>
        <v>#REF!</v>
      </c>
      <c r="K127" s="1" t="e">
        <f>EndBalance</f>
        <v>#REF!</v>
      </c>
      <c r="L127" s="5"/>
      <c r="M127" s="5"/>
      <c r="N127" s="1" t="e">
        <f>Balance_Under</f>
        <v>#REF!</v>
      </c>
      <c r="O127" s="1" t="e">
        <f>Interest_Under</f>
        <v>#REF!</v>
      </c>
      <c r="P127" s="1" t="e">
        <f>YearlySavings_Under</f>
        <v>#REF!</v>
      </c>
      <c r="Q127" s="1" t="e">
        <f>DesiredRetirementIncome</f>
        <v>#REF!</v>
      </c>
      <c r="R127" s="1" t="e">
        <f>PensionIncome_Under</f>
        <v>#REF!</v>
      </c>
      <c r="S127" s="1" t="e">
        <f>EndBalance</f>
        <v>#REF!</v>
      </c>
      <c r="T127" s="5"/>
      <c r="U127" s="5"/>
      <c r="V127" s="1" t="e">
        <f>Balance_Over</f>
        <v>#REF!</v>
      </c>
      <c r="W127" s="1" t="e">
        <f>Interest_Over</f>
        <v>#REF!</v>
      </c>
      <c r="X127" s="1" t="e">
        <f>YearlySavings_Over</f>
        <v>#REF!</v>
      </c>
      <c r="Y127" s="1" t="e">
        <f>DesiredRetirementIncome</f>
        <v>#REF!</v>
      </c>
      <c r="Z127" s="1" t="e">
        <f>PensionIncome_Over</f>
        <v>#REF!</v>
      </c>
      <c r="AA127" s="1" t="e">
        <f>EndBalance</f>
        <v>#REF!</v>
      </c>
      <c r="AB127" s="5"/>
      <c r="AC127" s="5"/>
      <c r="AD127" s="1" t="e">
        <f>IF(Calculations!B127&lt;DesiredRetirementAge,K127,NA())</f>
        <v>#REF!</v>
      </c>
      <c r="AE127" s="1" t="e">
        <f>IF(Calculations!B127&gt;=(DesiredRetirementAge-1),K127,NA())</f>
        <v>#REF!</v>
      </c>
      <c r="AF127" s="1"/>
      <c r="AG127" s="5"/>
      <c r="AH127" s="1" t="e">
        <f t="shared" si="1"/>
        <v>#REF!</v>
      </c>
    </row>
    <row r="128" spans="2:34" x14ac:dyDescent="0.2">
      <c r="B128" s="5" t="e">
        <f>Age</f>
        <v>#REF!</v>
      </c>
      <c r="C128" s="1" t="e">
        <f>Salary</f>
        <v>#REF!</v>
      </c>
      <c r="D128" s="1"/>
      <c r="E128" s="1"/>
      <c r="F128" s="1" t="e">
        <f>Balance</f>
        <v>#REF!</v>
      </c>
      <c r="G128" s="1" t="e">
        <f>Interest</f>
        <v>#REF!</v>
      </c>
      <c r="H128" s="1" t="e">
        <f>YearlySavings</f>
        <v>#REF!</v>
      </c>
      <c r="I128" s="1" t="e">
        <f>DesiredRetirementIncome</f>
        <v>#REF!</v>
      </c>
      <c r="J128" s="1" t="e">
        <f>PensionIncome</f>
        <v>#REF!</v>
      </c>
      <c r="K128" s="1" t="e">
        <f>EndBalance</f>
        <v>#REF!</v>
      </c>
      <c r="L128" s="5"/>
      <c r="M128" s="5"/>
      <c r="N128" s="1" t="e">
        <f>Balance_Under</f>
        <v>#REF!</v>
      </c>
      <c r="O128" s="1" t="e">
        <f>Interest_Under</f>
        <v>#REF!</v>
      </c>
      <c r="P128" s="1" t="e">
        <f>YearlySavings_Under</f>
        <v>#REF!</v>
      </c>
      <c r="Q128" s="1" t="e">
        <f>DesiredRetirementIncome</f>
        <v>#REF!</v>
      </c>
      <c r="R128" s="1" t="e">
        <f>PensionIncome_Under</f>
        <v>#REF!</v>
      </c>
      <c r="S128" s="1" t="e">
        <f>EndBalance</f>
        <v>#REF!</v>
      </c>
      <c r="T128" s="5"/>
      <c r="U128" s="5"/>
      <c r="V128" s="1" t="e">
        <f>Balance_Over</f>
        <v>#REF!</v>
      </c>
      <c r="W128" s="1" t="e">
        <f>Interest_Over</f>
        <v>#REF!</v>
      </c>
      <c r="X128" s="1" t="e">
        <f>YearlySavings_Over</f>
        <v>#REF!</v>
      </c>
      <c r="Y128" s="1" t="e">
        <f>DesiredRetirementIncome</f>
        <v>#REF!</v>
      </c>
      <c r="Z128" s="1" t="e">
        <f>PensionIncome_Over</f>
        <v>#REF!</v>
      </c>
      <c r="AA128" s="1" t="e">
        <f>EndBalance</f>
        <v>#REF!</v>
      </c>
      <c r="AB128" s="5"/>
      <c r="AC128" s="5"/>
      <c r="AD128" s="1" t="e">
        <f>IF(Calculations!B128&lt;DesiredRetirementAge,K128,NA())</f>
        <v>#REF!</v>
      </c>
      <c r="AE128" s="1" t="e">
        <f>IF(Calculations!B128&gt;=(DesiredRetirementAge-1),K128,NA())</f>
        <v>#REF!</v>
      </c>
      <c r="AF128" s="1"/>
      <c r="AG128" s="5"/>
      <c r="AH128" s="1" t="e">
        <f t="shared" si="1"/>
        <v>#REF!</v>
      </c>
    </row>
    <row r="129" spans="2:34" x14ac:dyDescent="0.2">
      <c r="B129" s="5" t="e">
        <f>Age</f>
        <v>#REF!</v>
      </c>
      <c r="C129" s="1" t="e">
        <f>Salary</f>
        <v>#REF!</v>
      </c>
      <c r="D129" s="1"/>
      <c r="E129" s="1"/>
      <c r="F129" s="1" t="e">
        <f>Balance</f>
        <v>#REF!</v>
      </c>
      <c r="G129" s="1" t="e">
        <f>Interest</f>
        <v>#REF!</v>
      </c>
      <c r="H129" s="1" t="e">
        <f>YearlySavings</f>
        <v>#REF!</v>
      </c>
      <c r="I129" s="1" t="e">
        <f>DesiredRetirementIncome</f>
        <v>#REF!</v>
      </c>
      <c r="J129" s="1" t="e">
        <f>PensionIncome</f>
        <v>#REF!</v>
      </c>
      <c r="K129" s="1" t="e">
        <f>EndBalance</f>
        <v>#REF!</v>
      </c>
      <c r="L129" s="5"/>
      <c r="M129" s="5"/>
      <c r="N129" s="1" t="e">
        <f>Balance_Under</f>
        <v>#REF!</v>
      </c>
      <c r="O129" s="1" t="e">
        <f>Interest_Under</f>
        <v>#REF!</v>
      </c>
      <c r="P129" s="1" t="e">
        <f>YearlySavings_Under</f>
        <v>#REF!</v>
      </c>
      <c r="Q129" s="1" t="e">
        <f>DesiredRetirementIncome</f>
        <v>#REF!</v>
      </c>
      <c r="R129" s="1" t="e">
        <f>PensionIncome_Under</f>
        <v>#REF!</v>
      </c>
      <c r="S129" s="1" t="e">
        <f>EndBalance</f>
        <v>#REF!</v>
      </c>
      <c r="T129" s="5"/>
      <c r="U129" s="5"/>
      <c r="V129" s="1" t="e">
        <f>Balance_Over</f>
        <v>#REF!</v>
      </c>
      <c r="W129" s="1" t="e">
        <f>Interest_Over</f>
        <v>#REF!</v>
      </c>
      <c r="X129" s="1" t="e">
        <f>YearlySavings_Over</f>
        <v>#REF!</v>
      </c>
      <c r="Y129" s="1" t="e">
        <f>DesiredRetirementIncome</f>
        <v>#REF!</v>
      </c>
      <c r="Z129" s="1" t="e">
        <f>PensionIncome_Over</f>
        <v>#REF!</v>
      </c>
      <c r="AA129" s="1" t="e">
        <f>EndBalance</f>
        <v>#REF!</v>
      </c>
      <c r="AB129" s="5"/>
      <c r="AC129" s="5"/>
      <c r="AD129" s="1" t="e">
        <f>IF(Calculations!B129&lt;DesiredRetirementAge,K129,NA())</f>
        <v>#REF!</v>
      </c>
      <c r="AE129" s="1" t="e">
        <f>IF(Calculations!B129&gt;=(DesiredRetirementAge-1),K129,NA())</f>
        <v>#REF!</v>
      </c>
      <c r="AF129" s="1"/>
      <c r="AG129" s="5"/>
      <c r="AH129" s="1" t="e">
        <f t="shared" si="1"/>
        <v>#REF!</v>
      </c>
    </row>
    <row r="130" spans="2:34" x14ac:dyDescent="0.2">
      <c r="B130" s="5" t="e">
        <f>Age</f>
        <v>#REF!</v>
      </c>
      <c r="C130" s="1" t="e">
        <f>Salary</f>
        <v>#REF!</v>
      </c>
      <c r="D130" s="1"/>
      <c r="E130" s="1"/>
      <c r="F130" s="1" t="e">
        <f>Balance</f>
        <v>#REF!</v>
      </c>
      <c r="G130" s="1" t="e">
        <f>Interest</f>
        <v>#REF!</v>
      </c>
      <c r="H130" s="1" t="e">
        <f>YearlySavings</f>
        <v>#REF!</v>
      </c>
      <c r="I130" s="1" t="e">
        <f>DesiredRetirementIncome</f>
        <v>#REF!</v>
      </c>
      <c r="J130" s="1" t="e">
        <f>PensionIncome</f>
        <v>#REF!</v>
      </c>
      <c r="K130" s="1" t="e">
        <f>EndBalance</f>
        <v>#REF!</v>
      </c>
      <c r="L130" s="5"/>
      <c r="M130" s="5"/>
      <c r="N130" s="1" t="e">
        <f>Balance_Under</f>
        <v>#REF!</v>
      </c>
      <c r="O130" s="1" t="e">
        <f>Interest_Under</f>
        <v>#REF!</v>
      </c>
      <c r="P130" s="1" t="e">
        <f>YearlySavings_Under</f>
        <v>#REF!</v>
      </c>
      <c r="Q130" s="1" t="e">
        <f>DesiredRetirementIncome</f>
        <v>#REF!</v>
      </c>
      <c r="R130" s="1" t="e">
        <f>PensionIncome_Under</f>
        <v>#REF!</v>
      </c>
      <c r="S130" s="1" t="e">
        <f>EndBalance</f>
        <v>#REF!</v>
      </c>
      <c r="T130" s="5"/>
      <c r="U130" s="5"/>
      <c r="V130" s="1" t="e">
        <f>Balance_Over</f>
        <v>#REF!</v>
      </c>
      <c r="W130" s="1" t="e">
        <f>Interest_Over</f>
        <v>#REF!</v>
      </c>
      <c r="X130" s="1" t="e">
        <f>YearlySavings_Over</f>
        <v>#REF!</v>
      </c>
      <c r="Y130" s="1" t="e">
        <f>DesiredRetirementIncome</f>
        <v>#REF!</v>
      </c>
      <c r="Z130" s="1" t="e">
        <f>PensionIncome_Over</f>
        <v>#REF!</v>
      </c>
      <c r="AA130" s="1" t="e">
        <f>EndBalance</f>
        <v>#REF!</v>
      </c>
      <c r="AB130" s="5"/>
      <c r="AC130" s="5"/>
      <c r="AD130" s="1" t="e">
        <f>IF(Calculations!B130&lt;DesiredRetirementAge,K130,NA())</f>
        <v>#REF!</v>
      </c>
      <c r="AE130" s="1" t="e">
        <f>IF(Calculations!B130&gt;=(DesiredRetirementAge-1),K130,NA())</f>
        <v>#REF!</v>
      </c>
      <c r="AF130" s="1"/>
      <c r="AG130" s="5"/>
      <c r="AH130" s="1" t="e">
        <f t="shared" si="1"/>
        <v>#REF!</v>
      </c>
    </row>
    <row r="131" spans="2:34" x14ac:dyDescent="0.2">
      <c r="B131" s="5" t="e">
        <f>Age</f>
        <v>#REF!</v>
      </c>
      <c r="C131" s="1" t="e">
        <f>Salary</f>
        <v>#REF!</v>
      </c>
      <c r="D131" s="1"/>
      <c r="E131" s="1"/>
      <c r="F131" s="1" t="e">
        <f>Balance</f>
        <v>#REF!</v>
      </c>
      <c r="G131" s="1" t="e">
        <f>Interest</f>
        <v>#REF!</v>
      </c>
      <c r="H131" s="1" t="e">
        <f>YearlySavings</f>
        <v>#REF!</v>
      </c>
      <c r="I131" s="1" t="e">
        <f>DesiredRetirementIncome</f>
        <v>#REF!</v>
      </c>
      <c r="J131" s="1" t="e">
        <f>PensionIncome</f>
        <v>#REF!</v>
      </c>
      <c r="K131" s="1" t="e">
        <f>EndBalance</f>
        <v>#REF!</v>
      </c>
      <c r="L131" s="5"/>
      <c r="M131" s="5"/>
      <c r="N131" s="1" t="e">
        <f>Balance_Under</f>
        <v>#REF!</v>
      </c>
      <c r="O131" s="1" t="e">
        <f>Interest_Under</f>
        <v>#REF!</v>
      </c>
      <c r="P131" s="1" t="e">
        <f>YearlySavings_Under</f>
        <v>#REF!</v>
      </c>
      <c r="Q131" s="1" t="e">
        <f>DesiredRetirementIncome</f>
        <v>#REF!</v>
      </c>
      <c r="R131" s="1" t="e">
        <f>PensionIncome_Under</f>
        <v>#REF!</v>
      </c>
      <c r="S131" s="1" t="e">
        <f>EndBalance</f>
        <v>#REF!</v>
      </c>
      <c r="T131" s="5"/>
      <c r="U131" s="5"/>
      <c r="V131" s="1" t="e">
        <f>Balance_Over</f>
        <v>#REF!</v>
      </c>
      <c r="W131" s="1" t="e">
        <f>Interest_Over</f>
        <v>#REF!</v>
      </c>
      <c r="X131" s="1" t="e">
        <f>YearlySavings_Over</f>
        <v>#REF!</v>
      </c>
      <c r="Y131" s="1" t="e">
        <f>DesiredRetirementIncome</f>
        <v>#REF!</v>
      </c>
      <c r="Z131" s="1" t="e">
        <f>PensionIncome_Over</f>
        <v>#REF!</v>
      </c>
      <c r="AA131" s="1" t="e">
        <f>EndBalance</f>
        <v>#REF!</v>
      </c>
      <c r="AB131" s="5"/>
      <c r="AC131" s="5"/>
      <c r="AD131" s="1" t="e">
        <f>IF(Calculations!B131&lt;DesiredRetirementAge,K131,NA())</f>
        <v>#REF!</v>
      </c>
      <c r="AE131" s="1" t="e">
        <f>IF(Calculations!B131&gt;=(DesiredRetirementAge-1),K131,NA())</f>
        <v>#REF!</v>
      </c>
      <c r="AF131" s="1"/>
      <c r="AG131" s="5"/>
      <c r="AH131" s="1" t="e">
        <f t="shared" si="1"/>
        <v>#REF!</v>
      </c>
    </row>
    <row r="132" spans="2:34" x14ac:dyDescent="0.2">
      <c r="B132" s="5" t="e">
        <f>Age</f>
        <v>#REF!</v>
      </c>
      <c r="C132" s="1" t="e">
        <f>Salary</f>
        <v>#REF!</v>
      </c>
      <c r="D132" s="1"/>
      <c r="E132" s="1"/>
      <c r="F132" s="1" t="e">
        <f>Balance</f>
        <v>#REF!</v>
      </c>
      <c r="G132" s="1" t="e">
        <f>Interest</f>
        <v>#REF!</v>
      </c>
      <c r="H132" s="1" t="e">
        <f>YearlySavings</f>
        <v>#REF!</v>
      </c>
      <c r="I132" s="1" t="e">
        <f>DesiredRetirementIncome</f>
        <v>#REF!</v>
      </c>
      <c r="J132" s="1" t="e">
        <f>PensionIncome</f>
        <v>#REF!</v>
      </c>
      <c r="K132" s="1" t="e">
        <f>EndBalance</f>
        <v>#REF!</v>
      </c>
      <c r="L132" s="5"/>
      <c r="M132" s="5"/>
      <c r="N132" s="1" t="e">
        <f>Balance_Under</f>
        <v>#REF!</v>
      </c>
      <c r="O132" s="1" t="e">
        <f>Interest_Under</f>
        <v>#REF!</v>
      </c>
      <c r="P132" s="1" t="e">
        <f>YearlySavings_Under</f>
        <v>#REF!</v>
      </c>
      <c r="Q132" s="1" t="e">
        <f>DesiredRetirementIncome</f>
        <v>#REF!</v>
      </c>
      <c r="R132" s="1" t="e">
        <f>PensionIncome_Under</f>
        <v>#REF!</v>
      </c>
      <c r="S132" s="1" t="e">
        <f>EndBalance</f>
        <v>#REF!</v>
      </c>
      <c r="T132" s="5"/>
      <c r="U132" s="5"/>
      <c r="V132" s="1" t="e">
        <f>Balance_Over</f>
        <v>#REF!</v>
      </c>
      <c r="W132" s="1" t="e">
        <f>Interest_Over</f>
        <v>#REF!</v>
      </c>
      <c r="X132" s="1" t="e">
        <f>YearlySavings_Over</f>
        <v>#REF!</v>
      </c>
      <c r="Y132" s="1" t="e">
        <f>DesiredRetirementIncome</f>
        <v>#REF!</v>
      </c>
      <c r="Z132" s="1" t="e">
        <f>PensionIncome_Over</f>
        <v>#REF!</v>
      </c>
      <c r="AA132" s="1" t="e">
        <f>EndBalance</f>
        <v>#REF!</v>
      </c>
      <c r="AB132" s="5"/>
      <c r="AC132" s="5"/>
      <c r="AD132" s="1" t="e">
        <f>IF(Calculations!B132&lt;DesiredRetirementAge,K132,NA())</f>
        <v>#REF!</v>
      </c>
      <c r="AE132" s="1" t="e">
        <f>IF(Calculations!B132&gt;=(DesiredRetirementAge-1),K132,NA())</f>
        <v>#REF!</v>
      </c>
      <c r="AF132" s="1"/>
      <c r="AG132" s="5"/>
      <c r="AH132" s="1" t="e">
        <f t="shared" si="1"/>
        <v>#REF!</v>
      </c>
    </row>
    <row r="133" spans="2:34" x14ac:dyDescent="0.2">
      <c r="B133" s="5" t="e">
        <f>Age</f>
        <v>#REF!</v>
      </c>
      <c r="C133" s="1" t="e">
        <f>Salary</f>
        <v>#REF!</v>
      </c>
      <c r="D133" s="1"/>
      <c r="E133" s="1"/>
      <c r="F133" s="1" t="e">
        <f>Balance</f>
        <v>#REF!</v>
      </c>
      <c r="G133" s="1" t="e">
        <f>Interest</f>
        <v>#REF!</v>
      </c>
      <c r="H133" s="1" t="e">
        <f>YearlySavings</f>
        <v>#REF!</v>
      </c>
      <c r="I133" s="1" t="e">
        <f>DesiredRetirementIncome</f>
        <v>#REF!</v>
      </c>
      <c r="J133" s="1" t="e">
        <f>PensionIncome</f>
        <v>#REF!</v>
      </c>
      <c r="K133" s="1" t="e">
        <f>EndBalance</f>
        <v>#REF!</v>
      </c>
      <c r="L133" s="5"/>
      <c r="M133" s="5"/>
      <c r="N133" s="1" t="e">
        <f>Balance_Under</f>
        <v>#REF!</v>
      </c>
      <c r="O133" s="1" t="e">
        <f>Interest_Under</f>
        <v>#REF!</v>
      </c>
      <c r="P133" s="1" t="e">
        <f>YearlySavings_Under</f>
        <v>#REF!</v>
      </c>
      <c r="Q133" s="1" t="e">
        <f>DesiredRetirementIncome</f>
        <v>#REF!</v>
      </c>
      <c r="R133" s="1" t="e">
        <f>PensionIncome_Under</f>
        <v>#REF!</v>
      </c>
      <c r="S133" s="1" t="e">
        <f>EndBalance</f>
        <v>#REF!</v>
      </c>
      <c r="T133" s="5"/>
      <c r="U133" s="5"/>
      <c r="V133" s="1" t="e">
        <f>Balance_Over</f>
        <v>#REF!</v>
      </c>
      <c r="W133" s="1" t="e">
        <f>Interest_Over</f>
        <v>#REF!</v>
      </c>
      <c r="X133" s="1" t="e">
        <f>YearlySavings_Over</f>
        <v>#REF!</v>
      </c>
      <c r="Y133" s="1" t="e">
        <f>DesiredRetirementIncome</f>
        <v>#REF!</v>
      </c>
      <c r="Z133" s="1" t="e">
        <f>PensionIncome_Over</f>
        <v>#REF!</v>
      </c>
      <c r="AA133" s="1" t="e">
        <f>EndBalance</f>
        <v>#REF!</v>
      </c>
      <c r="AB133" s="5"/>
      <c r="AC133" s="5"/>
      <c r="AD133" s="1" t="e">
        <f>IF(Calculations!B133&lt;DesiredRetirementAge,K133,NA())</f>
        <v>#REF!</v>
      </c>
      <c r="AE133" s="1" t="e">
        <f>IF(Calculations!B133&gt;=(DesiredRetirementAge-1),K133,NA())</f>
        <v>#REF!</v>
      </c>
      <c r="AF133" s="1"/>
      <c r="AG133" s="5"/>
      <c r="AH133" s="1" t="e">
        <f t="shared" si="1"/>
        <v>#REF!</v>
      </c>
    </row>
    <row r="134" spans="2:34" x14ac:dyDescent="0.2">
      <c r="B134" s="5" t="e">
        <f>Age</f>
        <v>#REF!</v>
      </c>
      <c r="C134" s="1" t="e">
        <f>Salary</f>
        <v>#REF!</v>
      </c>
      <c r="D134" s="1"/>
      <c r="E134" s="1"/>
      <c r="F134" s="1" t="e">
        <f>Balance</f>
        <v>#REF!</v>
      </c>
      <c r="G134" s="1" t="e">
        <f>Interest</f>
        <v>#REF!</v>
      </c>
      <c r="H134" s="1" t="e">
        <f>YearlySavings</f>
        <v>#REF!</v>
      </c>
      <c r="I134" s="1" t="e">
        <f>DesiredRetirementIncome</f>
        <v>#REF!</v>
      </c>
      <c r="J134" s="1" t="e">
        <f>PensionIncome</f>
        <v>#REF!</v>
      </c>
      <c r="K134" s="1" t="e">
        <f>EndBalance</f>
        <v>#REF!</v>
      </c>
      <c r="L134" s="5"/>
      <c r="M134" s="5"/>
      <c r="N134" s="1" t="e">
        <f>Balance_Under</f>
        <v>#REF!</v>
      </c>
      <c r="O134" s="1" t="e">
        <f>Interest_Under</f>
        <v>#REF!</v>
      </c>
      <c r="P134" s="1" t="e">
        <f>YearlySavings_Under</f>
        <v>#REF!</v>
      </c>
      <c r="Q134" s="1" t="e">
        <f>DesiredRetirementIncome</f>
        <v>#REF!</v>
      </c>
      <c r="R134" s="1" t="e">
        <f>PensionIncome_Under</f>
        <v>#REF!</v>
      </c>
      <c r="S134" s="1" t="e">
        <f>EndBalance</f>
        <v>#REF!</v>
      </c>
      <c r="T134" s="5"/>
      <c r="U134" s="5"/>
      <c r="V134" s="1" t="e">
        <f>Balance_Over</f>
        <v>#REF!</v>
      </c>
      <c r="W134" s="1" t="e">
        <f>Interest_Over</f>
        <v>#REF!</v>
      </c>
      <c r="X134" s="1" t="e">
        <f>YearlySavings_Over</f>
        <v>#REF!</v>
      </c>
      <c r="Y134" s="1" t="e">
        <f>DesiredRetirementIncome</f>
        <v>#REF!</v>
      </c>
      <c r="Z134" s="1" t="e">
        <f>PensionIncome_Over</f>
        <v>#REF!</v>
      </c>
      <c r="AA134" s="1" t="e">
        <f>EndBalance</f>
        <v>#REF!</v>
      </c>
      <c r="AB134" s="5"/>
      <c r="AC134" s="5"/>
      <c r="AD134" s="1" t="e">
        <f>IF(Calculations!B134&lt;DesiredRetirementAge,K134,NA())</f>
        <v>#REF!</v>
      </c>
      <c r="AE134" s="1" t="e">
        <f>IF(Calculations!B134&gt;=(DesiredRetirementAge-1),K134,NA())</f>
        <v>#REF!</v>
      </c>
      <c r="AF134" s="1"/>
      <c r="AG134" s="5"/>
      <c r="AH134" s="1" t="e">
        <f t="shared" si="1"/>
        <v>#REF!</v>
      </c>
    </row>
    <row r="135" spans="2:34" x14ac:dyDescent="0.2">
      <c r="B135" s="5" t="e">
        <f>Age</f>
        <v>#REF!</v>
      </c>
      <c r="C135" s="1" t="e">
        <f>Salary</f>
        <v>#REF!</v>
      </c>
      <c r="D135" s="1"/>
      <c r="E135" s="1"/>
      <c r="F135" s="1" t="e">
        <f>Balance</f>
        <v>#REF!</v>
      </c>
      <c r="G135" s="1" t="e">
        <f>Interest</f>
        <v>#REF!</v>
      </c>
      <c r="H135" s="1" t="e">
        <f>YearlySavings</f>
        <v>#REF!</v>
      </c>
      <c r="I135" s="1" t="e">
        <f>DesiredRetirementIncome</f>
        <v>#REF!</v>
      </c>
      <c r="J135" s="1" t="e">
        <f>PensionIncome</f>
        <v>#REF!</v>
      </c>
      <c r="K135" s="1" t="e">
        <f>EndBalance</f>
        <v>#REF!</v>
      </c>
      <c r="L135" s="5"/>
      <c r="M135" s="5"/>
      <c r="N135" s="1" t="e">
        <f>Balance_Under</f>
        <v>#REF!</v>
      </c>
      <c r="O135" s="1" t="e">
        <f>Interest_Under</f>
        <v>#REF!</v>
      </c>
      <c r="P135" s="1" t="e">
        <f>YearlySavings_Under</f>
        <v>#REF!</v>
      </c>
      <c r="Q135" s="1" t="e">
        <f>DesiredRetirementIncome</f>
        <v>#REF!</v>
      </c>
      <c r="R135" s="1" t="e">
        <f>PensionIncome_Under</f>
        <v>#REF!</v>
      </c>
      <c r="S135" s="1" t="e">
        <f>EndBalance</f>
        <v>#REF!</v>
      </c>
      <c r="T135" s="5"/>
      <c r="U135" s="5"/>
      <c r="V135" s="1" t="e">
        <f>Balance_Over</f>
        <v>#REF!</v>
      </c>
      <c r="W135" s="1" t="e">
        <f>Interest_Over</f>
        <v>#REF!</v>
      </c>
      <c r="X135" s="1" t="e">
        <f>YearlySavings_Over</f>
        <v>#REF!</v>
      </c>
      <c r="Y135" s="1" t="e">
        <f>DesiredRetirementIncome</f>
        <v>#REF!</v>
      </c>
      <c r="Z135" s="1" t="e">
        <f>PensionIncome_Over</f>
        <v>#REF!</v>
      </c>
      <c r="AA135" s="1" t="e">
        <f>EndBalance</f>
        <v>#REF!</v>
      </c>
      <c r="AB135" s="5"/>
      <c r="AC135" s="5"/>
      <c r="AD135" s="1" t="e">
        <f>IF(Calculations!B135&lt;DesiredRetirementAge,K135,NA())</f>
        <v>#REF!</v>
      </c>
      <c r="AE135" s="1" t="e">
        <f>IF(Calculations!B135&gt;=(DesiredRetirementAge-1),K135,NA())</f>
        <v>#REF!</v>
      </c>
      <c r="AF135" s="1"/>
      <c r="AG135" s="5"/>
      <c r="AH135" s="1" t="e">
        <f t="shared" si="1"/>
        <v>#REF!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BEP</vt:lpstr>
      <vt:lpstr>Startup Costs</vt:lpstr>
      <vt:lpstr>ROI</vt:lpstr>
      <vt:lpstr>Costs</vt:lpstr>
      <vt:lpstr>Bank credit</vt:lpstr>
      <vt:lpstr>Calculations</vt:lpstr>
      <vt:lpstr>BEP!Print_Area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Стилиян Кънчев</dc:creator>
  <cp:lastModifiedBy>Стилиян Кънчев</cp:lastModifiedBy>
  <dcterms:created xsi:type="dcterms:W3CDTF">2014-06-07T19:05:50Z</dcterms:created>
  <dcterms:modified xsi:type="dcterms:W3CDTF">2014-07-17T13:43:21Z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