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l\OneDrive\TAZ\"/>
    </mc:Choice>
  </mc:AlternateContent>
  <xr:revisionPtr revIDLastSave="191" documentId="8_{FC065792-A5C7-4061-A21C-C061C96C3EEE}" xr6:coauthVersionLast="32" xr6:coauthVersionMax="32" xr10:uidLastSave="{E9111D28-BE58-4809-AADD-016CB27DF002}"/>
  <bookViews>
    <workbookView xWindow="0" yWindow="0" windowWidth="13680" windowHeight="9030" firstSheet="2" activeTab="8" xr2:uid="{E4587986-E247-44E8-A8A9-23B5D424EBC5}"/>
  </bookViews>
  <sheets>
    <sheet name="tables30" sheetId="2" r:id="rId1"/>
    <sheet name="tables31" sheetId="3" r:id="rId2"/>
    <sheet name="tables32" sheetId="4" r:id="rId3"/>
    <sheet name="tables33" sheetId="5" r:id="rId4"/>
    <sheet name="tables34" sheetId="6" r:id="rId5"/>
    <sheet name="tables35" sheetId="8" r:id="rId6"/>
    <sheet name="tables36" sheetId="7" r:id="rId7"/>
    <sheet name="tables37" sheetId="9" r:id="rId8"/>
    <sheet name="all" sheetId="1" r:id="rId9"/>
    <sheet name="remove" sheetId="11" r:id="rId10"/>
    <sheet name="Sheet1" sheetId="12" r:id="rId11"/>
    <sheet name="Sheet2" sheetId="13" r:id="rId12"/>
    <sheet name="32-37" sheetId="10" r:id="rId13"/>
  </sheets>
  <externalReferences>
    <externalReference r:id="rId1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13" i="1"/>
  <c r="L12" i="13"/>
  <c r="C47" i="13"/>
  <c r="D47" i="13"/>
  <c r="C48" i="13"/>
  <c r="D48" i="13"/>
  <c r="C49" i="13"/>
  <c r="D49" i="13"/>
  <c r="B48" i="13"/>
  <c r="B49" i="13"/>
  <c r="B47" i="13"/>
  <c r="C41" i="13"/>
  <c r="B57" i="13" s="1"/>
  <c r="D41" i="13"/>
  <c r="C42" i="13"/>
  <c r="D42" i="13"/>
  <c r="C43" i="13"/>
  <c r="D43" i="13"/>
  <c r="B42" i="13"/>
  <c r="B43" i="13"/>
  <c r="B41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L27" i="13"/>
  <c r="M27" i="13"/>
  <c r="L28" i="13"/>
  <c r="M28" i="13"/>
  <c r="L29" i="13"/>
  <c r="M29" i="13"/>
  <c r="L30" i="13"/>
  <c r="M30" i="13"/>
  <c r="K22" i="13"/>
  <c r="K23" i="13"/>
  <c r="K24" i="13"/>
  <c r="K25" i="13"/>
  <c r="K26" i="13"/>
  <c r="K27" i="13"/>
  <c r="K28" i="13"/>
  <c r="K29" i="13"/>
  <c r="K30" i="13"/>
  <c r="K21" i="13"/>
  <c r="L2" i="13"/>
  <c r="M2" i="13"/>
  <c r="N2" i="13"/>
  <c r="O2" i="13"/>
  <c r="P2" i="13"/>
  <c r="Q2" i="13"/>
  <c r="R2" i="13"/>
  <c r="S2" i="13"/>
  <c r="T2" i="13"/>
  <c r="L3" i="13"/>
  <c r="M3" i="13"/>
  <c r="N3" i="13"/>
  <c r="O3" i="13"/>
  <c r="P3" i="13"/>
  <c r="Q3" i="13"/>
  <c r="R3" i="13"/>
  <c r="S3" i="13"/>
  <c r="T3" i="13"/>
  <c r="L4" i="13"/>
  <c r="M4" i="13"/>
  <c r="N4" i="13"/>
  <c r="O4" i="13"/>
  <c r="P4" i="13"/>
  <c r="Q4" i="13"/>
  <c r="R4" i="13"/>
  <c r="S4" i="13"/>
  <c r="T4" i="13"/>
  <c r="L5" i="13"/>
  <c r="M5" i="13"/>
  <c r="N5" i="13"/>
  <c r="O5" i="13"/>
  <c r="P5" i="13"/>
  <c r="Q5" i="13"/>
  <c r="R5" i="13"/>
  <c r="S5" i="13"/>
  <c r="T5" i="13"/>
  <c r="L6" i="13"/>
  <c r="M6" i="13"/>
  <c r="N6" i="13"/>
  <c r="O6" i="13"/>
  <c r="P6" i="13"/>
  <c r="Q6" i="13"/>
  <c r="R6" i="13"/>
  <c r="S6" i="13"/>
  <c r="T6" i="13"/>
  <c r="L7" i="13"/>
  <c r="M7" i="13"/>
  <c r="N7" i="13"/>
  <c r="O7" i="13"/>
  <c r="P7" i="13"/>
  <c r="Q7" i="13"/>
  <c r="R7" i="13"/>
  <c r="S7" i="13"/>
  <c r="T7" i="13"/>
  <c r="L8" i="13"/>
  <c r="M8" i="13"/>
  <c r="N8" i="13"/>
  <c r="O8" i="13"/>
  <c r="P8" i="13"/>
  <c r="Q8" i="13"/>
  <c r="R8" i="13"/>
  <c r="S8" i="13"/>
  <c r="T8" i="13"/>
  <c r="L9" i="13"/>
  <c r="M9" i="13"/>
  <c r="N9" i="13"/>
  <c r="O9" i="13"/>
  <c r="P9" i="13"/>
  <c r="Q9" i="13"/>
  <c r="R9" i="13"/>
  <c r="S9" i="13"/>
  <c r="T9" i="13"/>
  <c r="L10" i="13"/>
  <c r="M10" i="13"/>
  <c r="N10" i="13"/>
  <c r="O10" i="13"/>
  <c r="P10" i="13"/>
  <c r="Q10" i="13"/>
  <c r="R10" i="13"/>
  <c r="S10" i="13"/>
  <c r="T10" i="13"/>
  <c r="L11" i="13"/>
  <c r="M11" i="13"/>
  <c r="N11" i="13"/>
  <c r="O11" i="13"/>
  <c r="P11" i="13"/>
  <c r="Q11" i="13"/>
  <c r="R11" i="13"/>
  <c r="S11" i="13"/>
  <c r="T11" i="13"/>
  <c r="K3" i="13"/>
  <c r="K4" i="13"/>
  <c r="K5" i="13"/>
  <c r="K6" i="13"/>
  <c r="K7" i="13"/>
  <c r="K8" i="13"/>
  <c r="K9" i="13"/>
  <c r="K10" i="13"/>
  <c r="K11" i="13"/>
  <c r="K2" i="13"/>
  <c r="C12" i="13"/>
  <c r="D12" i="13"/>
  <c r="C13" i="13"/>
  <c r="D13" i="13"/>
  <c r="C14" i="13"/>
  <c r="D14" i="13"/>
  <c r="C15" i="13"/>
  <c r="D15" i="13"/>
  <c r="C16" i="13"/>
  <c r="D16" i="13"/>
  <c r="B13" i="13"/>
  <c r="B14" i="13"/>
  <c r="B15" i="13"/>
  <c r="B16" i="13"/>
  <c r="B12" i="13"/>
  <c r="B3" i="13"/>
  <c r="C3" i="13"/>
  <c r="D3" i="13"/>
  <c r="E3" i="13"/>
  <c r="F3" i="13"/>
  <c r="B4" i="13"/>
  <c r="C4" i="13"/>
  <c r="D4" i="13"/>
  <c r="E4" i="13"/>
  <c r="F4" i="13"/>
  <c r="B5" i="13"/>
  <c r="C5" i="13"/>
  <c r="D5" i="13"/>
  <c r="E5" i="13"/>
  <c r="F5" i="13"/>
  <c r="B6" i="13"/>
  <c r="C6" i="13"/>
  <c r="D6" i="13"/>
  <c r="E6" i="13"/>
  <c r="F6" i="13"/>
  <c r="C2" i="13"/>
  <c r="D2" i="13"/>
  <c r="E2" i="13"/>
  <c r="F2" i="13"/>
  <c r="B2" i="13"/>
  <c r="D57" i="13"/>
  <c r="D58" i="13" s="1"/>
  <c r="D56" i="13"/>
  <c r="B56" i="13"/>
  <c r="C57" i="13"/>
  <c r="M31" i="13"/>
  <c r="L31" i="13"/>
  <c r="D17" i="13"/>
  <c r="L12" i="1"/>
  <c r="T12" i="10"/>
  <c r="D50" i="13" l="1"/>
  <c r="B17" i="13"/>
  <c r="B58" i="13"/>
  <c r="F57" i="13" s="1"/>
  <c r="C17" i="13"/>
  <c r="K31" i="13"/>
  <c r="N29" i="13" s="1"/>
  <c r="O29" i="13" s="1"/>
  <c r="C56" i="13"/>
  <c r="C58" i="13" s="1"/>
  <c r="D59" i="13" s="1"/>
  <c r="B50" i="13"/>
  <c r="D51" i="13" s="1"/>
  <c r="C50" i="13" l="1"/>
  <c r="F48" i="13" s="1"/>
  <c r="E57" i="13"/>
  <c r="G57" i="13" s="1"/>
  <c r="E56" i="13"/>
  <c r="F56" i="13"/>
  <c r="N21" i="13"/>
  <c r="O21" i="13" s="1"/>
  <c r="M32" i="13"/>
  <c r="E15" i="13"/>
  <c r="F15" i="13" s="1"/>
  <c r="E48" i="13"/>
  <c r="N28" i="13"/>
  <c r="O28" i="13" s="1"/>
  <c r="N24" i="13"/>
  <c r="O24" i="13" s="1"/>
  <c r="N27" i="13"/>
  <c r="O27" i="13" s="1"/>
  <c r="N23" i="13"/>
  <c r="O23" i="13" s="1"/>
  <c r="F47" i="13"/>
  <c r="N25" i="13"/>
  <c r="O25" i="13" s="1"/>
  <c r="N26" i="13"/>
  <c r="O26" i="13" s="1"/>
  <c r="F49" i="13"/>
  <c r="E16" i="13"/>
  <c r="F16" i="13" s="1"/>
  <c r="E13" i="13"/>
  <c r="F13" i="13" s="1"/>
  <c r="E12" i="13"/>
  <c r="F12" i="13" s="1"/>
  <c r="D18" i="13"/>
  <c r="E47" i="13"/>
  <c r="G47" i="13" s="1"/>
  <c r="N22" i="13"/>
  <c r="O22" i="13" s="1"/>
  <c r="E14" i="13"/>
  <c r="F14" i="13" s="1"/>
  <c r="N30" i="13"/>
  <c r="O30" i="13" s="1"/>
  <c r="E49" i="13" l="1"/>
  <c r="G49" i="13" s="1"/>
  <c r="G56" i="13"/>
  <c r="G58" i="13" s="1"/>
  <c r="F60" i="13" s="1"/>
  <c r="P31" i="13"/>
  <c r="O33" i="13" s="1"/>
  <c r="M16" i="13"/>
  <c r="G17" i="13"/>
  <c r="G48" i="13"/>
  <c r="G50" i="13" l="1"/>
  <c r="F52" i="13" s="1"/>
  <c r="M15" i="13"/>
  <c r="F19" i="13"/>
  <c r="M17" i="13"/>
  <c r="T13" i="3"/>
  <c r="T12" i="2"/>
  <c r="T12" i="3"/>
  <c r="W3" i="1" l="1"/>
  <c r="W2" i="1"/>
  <c r="L34" i="1" l="1"/>
  <c r="K34" i="1"/>
  <c r="K36" i="1"/>
  <c r="C41" i="12"/>
  <c r="D41" i="12"/>
  <c r="C42" i="12"/>
  <c r="D42" i="12"/>
  <c r="C43" i="12"/>
  <c r="D43" i="12"/>
  <c r="B42" i="12"/>
  <c r="B43" i="12"/>
  <c r="C49" i="12" s="1"/>
  <c r="B41" i="12"/>
  <c r="D12" i="12"/>
  <c r="D17" i="12" s="1"/>
  <c r="D18" i="12" s="1"/>
  <c r="D13" i="12"/>
  <c r="D14" i="12"/>
  <c r="D15" i="12"/>
  <c r="D16" i="12"/>
  <c r="M21" i="12"/>
  <c r="M22" i="12"/>
  <c r="M23" i="12"/>
  <c r="M24" i="12"/>
  <c r="M31" i="12" s="1"/>
  <c r="M25" i="12"/>
  <c r="M26" i="12"/>
  <c r="M27" i="12"/>
  <c r="M28" i="12"/>
  <c r="M29" i="12"/>
  <c r="M30" i="12"/>
  <c r="L21" i="12"/>
  <c r="L22" i="12"/>
  <c r="L23" i="12"/>
  <c r="L31" i="12" s="1"/>
  <c r="L24" i="12"/>
  <c r="L25" i="12"/>
  <c r="L26" i="12"/>
  <c r="L27" i="12"/>
  <c r="L28" i="12"/>
  <c r="L29" i="12"/>
  <c r="L30" i="12"/>
  <c r="K22" i="12"/>
  <c r="K23" i="12"/>
  <c r="K24" i="12"/>
  <c r="K25" i="12"/>
  <c r="K26" i="12"/>
  <c r="K27" i="12"/>
  <c r="K28" i="12"/>
  <c r="K29" i="12"/>
  <c r="K30" i="12"/>
  <c r="K21" i="12"/>
  <c r="K3" i="12"/>
  <c r="L3" i="12"/>
  <c r="M3" i="12"/>
  <c r="N3" i="12"/>
  <c r="O3" i="12"/>
  <c r="P3" i="12"/>
  <c r="Q3" i="12"/>
  <c r="R3" i="12"/>
  <c r="S3" i="12"/>
  <c r="T3" i="12"/>
  <c r="K4" i="12"/>
  <c r="L4" i="12"/>
  <c r="M4" i="12"/>
  <c r="N4" i="12"/>
  <c r="O4" i="12"/>
  <c r="P4" i="12"/>
  <c r="Q4" i="12"/>
  <c r="R4" i="12"/>
  <c r="S4" i="12"/>
  <c r="T4" i="12"/>
  <c r="K5" i="12"/>
  <c r="L5" i="12"/>
  <c r="M5" i="12"/>
  <c r="N5" i="12"/>
  <c r="O5" i="12"/>
  <c r="P5" i="12"/>
  <c r="Q5" i="12"/>
  <c r="R5" i="12"/>
  <c r="S5" i="12"/>
  <c r="T5" i="12"/>
  <c r="K6" i="12"/>
  <c r="L6" i="12"/>
  <c r="M6" i="12"/>
  <c r="N6" i="12"/>
  <c r="O6" i="12"/>
  <c r="P6" i="12"/>
  <c r="Q6" i="12"/>
  <c r="R6" i="12"/>
  <c r="S6" i="12"/>
  <c r="T6" i="12"/>
  <c r="K7" i="12"/>
  <c r="L7" i="12"/>
  <c r="M7" i="12"/>
  <c r="N7" i="12"/>
  <c r="O7" i="12"/>
  <c r="P7" i="12"/>
  <c r="Q7" i="12"/>
  <c r="R7" i="12"/>
  <c r="S7" i="12"/>
  <c r="T7" i="12"/>
  <c r="K8" i="12"/>
  <c r="L8" i="12"/>
  <c r="M8" i="12"/>
  <c r="N8" i="12"/>
  <c r="O8" i="12"/>
  <c r="P8" i="12"/>
  <c r="Q8" i="12"/>
  <c r="R8" i="12"/>
  <c r="S8" i="12"/>
  <c r="T8" i="12"/>
  <c r="K9" i="12"/>
  <c r="L9" i="12"/>
  <c r="M9" i="12"/>
  <c r="N9" i="12"/>
  <c r="O9" i="12"/>
  <c r="P9" i="12"/>
  <c r="Q9" i="12"/>
  <c r="R9" i="12"/>
  <c r="S9" i="12"/>
  <c r="T9" i="12"/>
  <c r="K10" i="12"/>
  <c r="L10" i="12"/>
  <c r="M10" i="12"/>
  <c r="N10" i="12"/>
  <c r="O10" i="12"/>
  <c r="P10" i="12"/>
  <c r="Q10" i="12"/>
  <c r="R10" i="12"/>
  <c r="S10" i="12"/>
  <c r="T10" i="12"/>
  <c r="K11" i="12"/>
  <c r="L11" i="12"/>
  <c r="M11" i="12"/>
  <c r="N11" i="12"/>
  <c r="O11" i="12"/>
  <c r="P11" i="12"/>
  <c r="Q11" i="12"/>
  <c r="R11" i="12"/>
  <c r="S11" i="12"/>
  <c r="T11" i="12"/>
  <c r="L2" i="12"/>
  <c r="M2" i="12"/>
  <c r="N2" i="12"/>
  <c r="O2" i="12"/>
  <c r="P2" i="12"/>
  <c r="Q2" i="12"/>
  <c r="R2" i="12"/>
  <c r="S2" i="12"/>
  <c r="T2" i="12"/>
  <c r="K2" i="12"/>
  <c r="C12" i="12"/>
  <c r="C13" i="12"/>
  <c r="C14" i="12"/>
  <c r="C17" i="12" s="1"/>
  <c r="C15" i="12"/>
  <c r="C16" i="12"/>
  <c r="B13" i="12"/>
  <c r="B14" i="12"/>
  <c r="B15" i="12"/>
  <c r="B16" i="12"/>
  <c r="B17" i="12" s="1"/>
  <c r="B12" i="12"/>
  <c r="C2" i="12"/>
  <c r="D2" i="12"/>
  <c r="E2" i="12"/>
  <c r="F2" i="12"/>
  <c r="C3" i="12"/>
  <c r="D3" i="12"/>
  <c r="E3" i="12"/>
  <c r="F3" i="12"/>
  <c r="C4" i="12"/>
  <c r="D4" i="12"/>
  <c r="E4" i="12"/>
  <c r="F4" i="12"/>
  <c r="C5" i="12"/>
  <c r="D5" i="12"/>
  <c r="E5" i="12"/>
  <c r="F5" i="12"/>
  <c r="C6" i="12"/>
  <c r="D6" i="12"/>
  <c r="E6" i="12"/>
  <c r="F6" i="12"/>
  <c r="B3" i="12"/>
  <c r="B4" i="12"/>
  <c r="B5" i="12"/>
  <c r="B6" i="12"/>
  <c r="B2" i="12"/>
  <c r="B57" i="12"/>
  <c r="D56" i="12"/>
  <c r="C56" i="12"/>
  <c r="D49" i="12"/>
  <c r="D47" i="12"/>
  <c r="B48" i="12"/>
  <c r="D57" i="12"/>
  <c r="D58" i="12" s="1"/>
  <c r="C57" i="12"/>
  <c r="C47" i="12"/>
  <c r="B56" i="12"/>
  <c r="K31" i="12"/>
  <c r="W7" i="1"/>
  <c r="W8" i="1"/>
  <c r="X3" i="1"/>
  <c r="AF2" i="1"/>
  <c r="AE2" i="1"/>
  <c r="AD2" i="1"/>
  <c r="AC2" i="1"/>
  <c r="AB2" i="1"/>
  <c r="AA2" i="1"/>
  <c r="Z2" i="1"/>
  <c r="Y2" i="1"/>
  <c r="X2" i="1"/>
  <c r="W11" i="1"/>
  <c r="W10" i="1"/>
  <c r="W9" i="1"/>
  <c r="W5" i="1"/>
  <c r="W6" i="1"/>
  <c r="W4" i="1"/>
  <c r="B42" i="11"/>
  <c r="C42" i="11"/>
  <c r="D42" i="11"/>
  <c r="B43" i="11"/>
  <c r="B47" i="11" s="1"/>
  <c r="C43" i="11"/>
  <c r="D43" i="11"/>
  <c r="C41" i="11"/>
  <c r="C47" i="11" s="1"/>
  <c r="D41" i="11"/>
  <c r="B41" i="11"/>
  <c r="B2" i="11"/>
  <c r="B42" i="1"/>
  <c r="C42" i="1"/>
  <c r="D42" i="1"/>
  <c r="B43" i="1"/>
  <c r="B47" i="1" s="1"/>
  <c r="C43" i="1"/>
  <c r="D43" i="1"/>
  <c r="C41" i="1"/>
  <c r="D41" i="1"/>
  <c r="B49" i="1" s="1"/>
  <c r="B41" i="1"/>
  <c r="D56" i="1" s="1"/>
  <c r="F57" i="10"/>
  <c r="E57" i="10"/>
  <c r="C48" i="1"/>
  <c r="F56" i="10"/>
  <c r="E56" i="10"/>
  <c r="F48" i="10"/>
  <c r="F49" i="10"/>
  <c r="F47" i="10"/>
  <c r="E47" i="10"/>
  <c r="E48" i="10"/>
  <c r="E49" i="10"/>
  <c r="N22" i="10"/>
  <c r="B42" i="10"/>
  <c r="C42" i="10"/>
  <c r="D42" i="10"/>
  <c r="B43" i="10"/>
  <c r="C43" i="10"/>
  <c r="D43" i="10"/>
  <c r="C41" i="10"/>
  <c r="D41" i="10"/>
  <c r="B41" i="10"/>
  <c r="D57" i="10"/>
  <c r="C57" i="10"/>
  <c r="B57" i="10"/>
  <c r="D56" i="10"/>
  <c r="D58" i="10" s="1"/>
  <c r="C56" i="10"/>
  <c r="C58" i="10" s="1"/>
  <c r="B56" i="10"/>
  <c r="D49" i="10"/>
  <c r="C49" i="10"/>
  <c r="B49" i="10"/>
  <c r="D48" i="10"/>
  <c r="C48" i="10"/>
  <c r="B48" i="10"/>
  <c r="D47" i="10"/>
  <c r="D50" i="10" s="1"/>
  <c r="C47" i="10"/>
  <c r="B47" i="10"/>
  <c r="D57" i="11"/>
  <c r="C57" i="11"/>
  <c r="B57" i="11"/>
  <c r="D56" i="11"/>
  <c r="C56" i="11"/>
  <c r="C58" i="11" s="1"/>
  <c r="B56" i="11"/>
  <c r="D49" i="11"/>
  <c r="B49" i="11"/>
  <c r="D48" i="11"/>
  <c r="C48" i="11"/>
  <c r="B48" i="11"/>
  <c r="D47" i="11"/>
  <c r="D50" i="11" s="1"/>
  <c r="D57" i="1"/>
  <c r="C57" i="1"/>
  <c r="B57" i="1"/>
  <c r="D49" i="1"/>
  <c r="D48" i="1"/>
  <c r="B48" i="1"/>
  <c r="D47" i="1"/>
  <c r="D57" i="9"/>
  <c r="C57" i="9"/>
  <c r="B57" i="9"/>
  <c r="E57" i="9" s="1"/>
  <c r="D56" i="9"/>
  <c r="D58" i="9" s="1"/>
  <c r="D59" i="9" s="1"/>
  <c r="C56" i="9"/>
  <c r="C58" i="9" s="1"/>
  <c r="B56" i="9"/>
  <c r="B58" i="9" s="1"/>
  <c r="E56" i="9" s="1"/>
  <c r="D49" i="9"/>
  <c r="C49" i="9"/>
  <c r="B49" i="9"/>
  <c r="D48" i="9"/>
  <c r="C48" i="9"/>
  <c r="C50" i="9" s="1"/>
  <c r="B48" i="9"/>
  <c r="D47" i="9"/>
  <c r="D50" i="9" s="1"/>
  <c r="C47" i="9"/>
  <c r="B47" i="9"/>
  <c r="M31" i="9"/>
  <c r="M32" i="9" s="1"/>
  <c r="L31" i="9"/>
  <c r="K31" i="9"/>
  <c r="O30" i="9"/>
  <c r="N30" i="9"/>
  <c r="P30" i="9" s="1"/>
  <c r="M30" i="9"/>
  <c r="O29" i="9"/>
  <c r="N29" i="9"/>
  <c r="P29" i="9" s="1"/>
  <c r="M29" i="9"/>
  <c r="O28" i="9"/>
  <c r="N28" i="9"/>
  <c r="P28" i="9" s="1"/>
  <c r="M28" i="9"/>
  <c r="O27" i="9"/>
  <c r="N27" i="9"/>
  <c r="P27" i="9" s="1"/>
  <c r="M27" i="9"/>
  <c r="O26" i="9"/>
  <c r="N26" i="9"/>
  <c r="P26" i="9" s="1"/>
  <c r="M26" i="9"/>
  <c r="O25" i="9"/>
  <c r="N25" i="9"/>
  <c r="P25" i="9" s="1"/>
  <c r="M25" i="9"/>
  <c r="O24" i="9"/>
  <c r="N24" i="9"/>
  <c r="P24" i="9" s="1"/>
  <c r="M24" i="9"/>
  <c r="O23" i="9"/>
  <c r="N23" i="9"/>
  <c r="P23" i="9" s="1"/>
  <c r="M23" i="9"/>
  <c r="O22" i="9"/>
  <c r="N22" i="9"/>
  <c r="P22" i="9" s="1"/>
  <c r="M22" i="9"/>
  <c r="O21" i="9"/>
  <c r="N21" i="9"/>
  <c r="P21" i="9" s="1"/>
  <c r="M21" i="9"/>
  <c r="D16" i="9"/>
  <c r="C16" i="9"/>
  <c r="B16" i="9"/>
  <c r="D15" i="9"/>
  <c r="C15" i="9"/>
  <c r="B15" i="9"/>
  <c r="D14" i="9"/>
  <c r="C14" i="9"/>
  <c r="B14" i="9"/>
  <c r="D13" i="9"/>
  <c r="C13" i="9"/>
  <c r="F13" i="9" s="1"/>
  <c r="B13" i="9"/>
  <c r="D12" i="9"/>
  <c r="D17" i="9" s="1"/>
  <c r="C12" i="9"/>
  <c r="C17" i="9" s="1"/>
  <c r="B12" i="9"/>
  <c r="M32" i="12" l="1"/>
  <c r="E15" i="12"/>
  <c r="F15" i="12" s="1"/>
  <c r="N29" i="12"/>
  <c r="O29" i="12" s="1"/>
  <c r="N25" i="12"/>
  <c r="O25" i="12" s="1"/>
  <c r="N21" i="12"/>
  <c r="O21" i="12" s="1"/>
  <c r="N27" i="12"/>
  <c r="O27" i="12" s="1"/>
  <c r="B58" i="12"/>
  <c r="N30" i="12"/>
  <c r="O30" i="12" s="1"/>
  <c r="E13" i="12"/>
  <c r="F13" i="12" s="1"/>
  <c r="M16" i="12"/>
  <c r="N22" i="12"/>
  <c r="O22" i="12" s="1"/>
  <c r="N26" i="12"/>
  <c r="O26" i="12" s="1"/>
  <c r="E14" i="12"/>
  <c r="F14" i="12" s="1"/>
  <c r="E16" i="12"/>
  <c r="F16" i="12" s="1"/>
  <c r="N24" i="12"/>
  <c r="O24" i="12" s="1"/>
  <c r="N28" i="12"/>
  <c r="O28" i="12" s="1"/>
  <c r="C58" i="12"/>
  <c r="C48" i="12"/>
  <c r="C50" i="12" s="1"/>
  <c r="E12" i="12"/>
  <c r="F12" i="12" s="1"/>
  <c r="N23" i="12"/>
  <c r="O23" i="12" s="1"/>
  <c r="B47" i="12"/>
  <c r="D48" i="12"/>
  <c r="D50" i="12" s="1"/>
  <c r="B49" i="12"/>
  <c r="W12" i="1"/>
  <c r="C49" i="11"/>
  <c r="B58" i="11"/>
  <c r="E57" i="11"/>
  <c r="F57" i="11"/>
  <c r="G57" i="11" s="1"/>
  <c r="D58" i="11"/>
  <c r="D59" i="11" s="1"/>
  <c r="C50" i="11"/>
  <c r="F56" i="11"/>
  <c r="E56" i="11"/>
  <c r="G56" i="11" s="1"/>
  <c r="C47" i="1"/>
  <c r="B56" i="1"/>
  <c r="B58" i="1" s="1"/>
  <c r="C56" i="1"/>
  <c r="C58" i="1" s="1"/>
  <c r="D50" i="1"/>
  <c r="C49" i="1"/>
  <c r="C50" i="1" s="1"/>
  <c r="D58" i="1"/>
  <c r="D59" i="1" s="1"/>
  <c r="B58" i="10"/>
  <c r="G57" i="10" s="1"/>
  <c r="D59" i="10"/>
  <c r="C50" i="10"/>
  <c r="B50" i="10"/>
  <c r="B50" i="11"/>
  <c r="E48" i="11" s="1"/>
  <c r="B50" i="1"/>
  <c r="P31" i="9"/>
  <c r="G57" i="9"/>
  <c r="F14" i="9"/>
  <c r="F16" i="9"/>
  <c r="F12" i="9"/>
  <c r="O33" i="9"/>
  <c r="F48" i="9"/>
  <c r="F49" i="9"/>
  <c r="F47" i="9"/>
  <c r="E14" i="9"/>
  <c r="F15" i="9"/>
  <c r="D51" i="9"/>
  <c r="F57" i="9"/>
  <c r="F56" i="9"/>
  <c r="G56" i="9" s="1"/>
  <c r="G58" i="9" s="1"/>
  <c r="F60" i="9" s="1"/>
  <c r="L36" i="9"/>
  <c r="B17" i="9"/>
  <c r="E12" i="9" s="1"/>
  <c r="G12" i="9" s="1"/>
  <c r="B50" i="9"/>
  <c r="F57" i="12" l="1"/>
  <c r="P31" i="12"/>
  <c r="O33" i="12" s="1"/>
  <c r="D59" i="12"/>
  <c r="E57" i="12"/>
  <c r="G57" i="12" s="1"/>
  <c r="F56" i="12"/>
  <c r="E56" i="12"/>
  <c r="G17" i="12"/>
  <c r="B50" i="12"/>
  <c r="F48" i="12" s="1"/>
  <c r="G58" i="11"/>
  <c r="D51" i="11"/>
  <c r="F60" i="11"/>
  <c r="E47" i="11"/>
  <c r="G47" i="11" s="1"/>
  <c r="F48" i="11"/>
  <c r="G48" i="11" s="1"/>
  <c r="F49" i="11"/>
  <c r="E49" i="11"/>
  <c r="G49" i="11" s="1"/>
  <c r="F47" i="11"/>
  <c r="F47" i="1"/>
  <c r="F49" i="1"/>
  <c r="E48" i="1"/>
  <c r="F48" i="1"/>
  <c r="E49" i="1"/>
  <c r="E47" i="1"/>
  <c r="G47" i="1" s="1"/>
  <c r="E56" i="1"/>
  <c r="F56" i="1"/>
  <c r="G56" i="1" s="1"/>
  <c r="E57" i="1"/>
  <c r="F57" i="1"/>
  <c r="D51" i="1"/>
  <c r="G49" i="10"/>
  <c r="D51" i="10"/>
  <c r="G56" i="10"/>
  <c r="G58" i="10" s="1"/>
  <c r="F60" i="10" s="1"/>
  <c r="G48" i="10"/>
  <c r="G47" i="10"/>
  <c r="G14" i="9"/>
  <c r="E49" i="9"/>
  <c r="G49" i="9" s="1"/>
  <c r="E47" i="9"/>
  <c r="G47" i="9" s="1"/>
  <c r="G50" i="9" s="1"/>
  <c r="F52" i="9" s="1"/>
  <c r="D18" i="9"/>
  <c r="E15" i="9"/>
  <c r="G15" i="9" s="1"/>
  <c r="E16" i="9"/>
  <c r="G16" i="9" s="1"/>
  <c r="E13" i="9"/>
  <c r="G13" i="9" s="1"/>
  <c r="G17" i="9" s="1"/>
  <c r="M15" i="9" s="1"/>
  <c r="E48" i="9"/>
  <c r="G48" i="9" s="1"/>
  <c r="G56" i="12" l="1"/>
  <c r="G58" i="12"/>
  <c r="E47" i="12"/>
  <c r="E49" i="12"/>
  <c r="G49" i="12" s="1"/>
  <c r="F47" i="12"/>
  <c r="E48" i="12"/>
  <c r="G48" i="12" s="1"/>
  <c r="F49" i="12"/>
  <c r="D51" i="12"/>
  <c r="M15" i="12"/>
  <c r="M17" i="12" s="1"/>
  <c r="F19" i="12"/>
  <c r="F60" i="12"/>
  <c r="G50" i="11"/>
  <c r="F52" i="11" s="1"/>
  <c r="G49" i="1"/>
  <c r="G48" i="1"/>
  <c r="G50" i="1" s="1"/>
  <c r="F52" i="1" s="1"/>
  <c r="G57" i="1"/>
  <c r="G58" i="1" s="1"/>
  <c r="F60" i="1" s="1"/>
  <c r="G50" i="10"/>
  <c r="F52" i="10" s="1"/>
  <c r="M16" i="9"/>
  <c r="M17" i="9" s="1"/>
  <c r="F19" i="9"/>
  <c r="G47" i="12" l="1"/>
  <c r="G50" i="12" s="1"/>
  <c r="F52" i="12" s="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K22" i="11"/>
  <c r="K23" i="11"/>
  <c r="K24" i="11"/>
  <c r="K25" i="11"/>
  <c r="K26" i="11"/>
  <c r="K27" i="11"/>
  <c r="K28" i="11"/>
  <c r="K29" i="11"/>
  <c r="K30" i="11"/>
  <c r="K21" i="11"/>
  <c r="K3" i="11"/>
  <c r="L3" i="11"/>
  <c r="M3" i="11"/>
  <c r="N3" i="11"/>
  <c r="O3" i="11"/>
  <c r="P3" i="11"/>
  <c r="Q3" i="11"/>
  <c r="R3" i="11"/>
  <c r="S3" i="11"/>
  <c r="T3" i="11"/>
  <c r="K4" i="11"/>
  <c r="L4" i="11"/>
  <c r="M4" i="11"/>
  <c r="N4" i="11"/>
  <c r="O4" i="11"/>
  <c r="P4" i="11"/>
  <c r="Q4" i="11"/>
  <c r="R4" i="11"/>
  <c r="S4" i="11"/>
  <c r="T4" i="11"/>
  <c r="K5" i="11"/>
  <c r="L5" i="11"/>
  <c r="M5" i="11"/>
  <c r="N5" i="11"/>
  <c r="O5" i="11"/>
  <c r="P5" i="11"/>
  <c r="Q5" i="11"/>
  <c r="R5" i="11"/>
  <c r="S5" i="11"/>
  <c r="T5" i="11"/>
  <c r="K6" i="11"/>
  <c r="L6" i="11"/>
  <c r="M6" i="11"/>
  <c r="N6" i="11"/>
  <c r="O6" i="11"/>
  <c r="P6" i="11"/>
  <c r="Q6" i="11"/>
  <c r="R6" i="11"/>
  <c r="S6" i="11"/>
  <c r="T6" i="11"/>
  <c r="K7" i="11"/>
  <c r="L7" i="11"/>
  <c r="M7" i="11"/>
  <c r="N7" i="11"/>
  <c r="O7" i="11"/>
  <c r="P7" i="11"/>
  <c r="Q7" i="11"/>
  <c r="R7" i="11"/>
  <c r="S7" i="11"/>
  <c r="T7" i="11"/>
  <c r="K8" i="11"/>
  <c r="L8" i="11"/>
  <c r="M8" i="11"/>
  <c r="N8" i="11"/>
  <c r="O8" i="11"/>
  <c r="P8" i="11"/>
  <c r="Q8" i="11"/>
  <c r="R8" i="11"/>
  <c r="S8" i="11"/>
  <c r="T8" i="11"/>
  <c r="K9" i="11"/>
  <c r="L9" i="11"/>
  <c r="M9" i="11"/>
  <c r="N9" i="11"/>
  <c r="O9" i="11"/>
  <c r="P9" i="11"/>
  <c r="Q9" i="11"/>
  <c r="R9" i="11"/>
  <c r="S9" i="11"/>
  <c r="T9" i="11"/>
  <c r="K10" i="11"/>
  <c r="L10" i="11"/>
  <c r="M10" i="11"/>
  <c r="N10" i="11"/>
  <c r="O10" i="11"/>
  <c r="P10" i="11"/>
  <c r="Q10" i="11"/>
  <c r="R10" i="11"/>
  <c r="S10" i="11"/>
  <c r="T10" i="11"/>
  <c r="K11" i="11"/>
  <c r="L11" i="11"/>
  <c r="M11" i="11"/>
  <c r="N11" i="11"/>
  <c r="O11" i="11"/>
  <c r="P11" i="11"/>
  <c r="Q11" i="11"/>
  <c r="R11" i="11"/>
  <c r="S11" i="11"/>
  <c r="T11" i="11"/>
  <c r="L2" i="11"/>
  <c r="M2" i="11"/>
  <c r="N2" i="11"/>
  <c r="O2" i="11"/>
  <c r="P2" i="11"/>
  <c r="Q2" i="11"/>
  <c r="R2" i="11"/>
  <c r="S2" i="11"/>
  <c r="T2" i="11"/>
  <c r="K2" i="11"/>
  <c r="D13" i="11"/>
  <c r="D14" i="11"/>
  <c r="D15" i="11"/>
  <c r="D16" i="11"/>
  <c r="D12" i="11"/>
  <c r="C2" i="11"/>
  <c r="D2" i="11"/>
  <c r="E2" i="11"/>
  <c r="F2" i="11"/>
  <c r="C3" i="11"/>
  <c r="D3" i="11"/>
  <c r="E3" i="11"/>
  <c r="F3" i="11"/>
  <c r="C4" i="11"/>
  <c r="D4" i="11"/>
  <c r="E4" i="11"/>
  <c r="F4" i="11"/>
  <c r="C5" i="11"/>
  <c r="D5" i="11"/>
  <c r="E5" i="11"/>
  <c r="F5" i="11"/>
  <c r="C6" i="11"/>
  <c r="D6" i="11"/>
  <c r="E6" i="11"/>
  <c r="F6" i="11"/>
  <c r="B6" i="11"/>
  <c r="B3" i="11"/>
  <c r="B4" i="11"/>
  <c r="B5" i="11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K22" i="10"/>
  <c r="K23" i="10"/>
  <c r="K24" i="10"/>
  <c r="K25" i="10"/>
  <c r="K26" i="10"/>
  <c r="K27" i="10"/>
  <c r="K28" i="10"/>
  <c r="K29" i="10"/>
  <c r="K30" i="10"/>
  <c r="K21" i="10"/>
  <c r="L2" i="10"/>
  <c r="M2" i="10"/>
  <c r="N2" i="10"/>
  <c r="O2" i="10"/>
  <c r="P2" i="10"/>
  <c r="Q2" i="10"/>
  <c r="R2" i="10"/>
  <c r="S2" i="10"/>
  <c r="T2" i="10"/>
  <c r="L3" i="10"/>
  <c r="M3" i="10"/>
  <c r="N3" i="10"/>
  <c r="O3" i="10"/>
  <c r="P3" i="10"/>
  <c r="Q3" i="10"/>
  <c r="R3" i="10"/>
  <c r="S3" i="10"/>
  <c r="T3" i="10"/>
  <c r="L4" i="10"/>
  <c r="M4" i="10"/>
  <c r="N4" i="10"/>
  <c r="O4" i="10"/>
  <c r="P4" i="10"/>
  <c r="Q4" i="10"/>
  <c r="R4" i="10"/>
  <c r="S4" i="10"/>
  <c r="T4" i="10"/>
  <c r="L5" i="10"/>
  <c r="M5" i="10"/>
  <c r="N5" i="10"/>
  <c r="O5" i="10"/>
  <c r="P5" i="10"/>
  <c r="Q5" i="10"/>
  <c r="R5" i="10"/>
  <c r="S5" i="10"/>
  <c r="T5" i="10"/>
  <c r="L6" i="10"/>
  <c r="M6" i="10"/>
  <c r="N6" i="10"/>
  <c r="O6" i="10"/>
  <c r="P6" i="10"/>
  <c r="Q6" i="10"/>
  <c r="R6" i="10"/>
  <c r="S6" i="10"/>
  <c r="T6" i="10"/>
  <c r="L7" i="10"/>
  <c r="M7" i="10"/>
  <c r="N7" i="10"/>
  <c r="O7" i="10"/>
  <c r="P7" i="10"/>
  <c r="Q7" i="10"/>
  <c r="R7" i="10"/>
  <c r="S7" i="10"/>
  <c r="T7" i="10"/>
  <c r="L8" i="10"/>
  <c r="M8" i="10"/>
  <c r="N8" i="10"/>
  <c r="O8" i="10"/>
  <c r="P8" i="10"/>
  <c r="Q8" i="10"/>
  <c r="R8" i="10"/>
  <c r="S8" i="10"/>
  <c r="T8" i="10"/>
  <c r="L9" i="10"/>
  <c r="M9" i="10"/>
  <c r="N9" i="10"/>
  <c r="O9" i="10"/>
  <c r="P9" i="10"/>
  <c r="Q9" i="10"/>
  <c r="R9" i="10"/>
  <c r="S9" i="10"/>
  <c r="T9" i="10"/>
  <c r="L10" i="10"/>
  <c r="M10" i="10"/>
  <c r="N10" i="10"/>
  <c r="O10" i="10"/>
  <c r="P10" i="10"/>
  <c r="Q10" i="10"/>
  <c r="R10" i="10"/>
  <c r="S10" i="10"/>
  <c r="T10" i="10"/>
  <c r="L11" i="10"/>
  <c r="M11" i="10"/>
  <c r="N11" i="10"/>
  <c r="O11" i="10"/>
  <c r="P11" i="10"/>
  <c r="Q11" i="10"/>
  <c r="R11" i="10"/>
  <c r="S11" i="10"/>
  <c r="T11" i="10"/>
  <c r="K3" i="10"/>
  <c r="K4" i="10"/>
  <c r="K5" i="10"/>
  <c r="K6" i="10"/>
  <c r="K7" i="10"/>
  <c r="K8" i="10"/>
  <c r="K9" i="10"/>
  <c r="K10" i="10"/>
  <c r="K11" i="10"/>
  <c r="K2" i="10"/>
  <c r="D13" i="10"/>
  <c r="D14" i="10"/>
  <c r="D15" i="10"/>
  <c r="D16" i="10"/>
  <c r="D12" i="10"/>
  <c r="B3" i="10"/>
  <c r="C3" i="10"/>
  <c r="D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C2" i="10"/>
  <c r="D2" i="10"/>
  <c r="E2" i="10"/>
  <c r="F2" i="10"/>
  <c r="B2" i="10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K22" i="1"/>
  <c r="K23" i="1"/>
  <c r="K24" i="1"/>
  <c r="K25" i="1"/>
  <c r="K26" i="1"/>
  <c r="K27" i="1"/>
  <c r="K28" i="1"/>
  <c r="K29" i="1"/>
  <c r="K30" i="1"/>
  <c r="K21" i="1"/>
  <c r="D13" i="1"/>
  <c r="D14" i="1"/>
  <c r="D15" i="1"/>
  <c r="D16" i="1"/>
  <c r="D12" i="1"/>
  <c r="K3" i="1"/>
  <c r="L3" i="1"/>
  <c r="M3" i="1"/>
  <c r="N3" i="1"/>
  <c r="O3" i="1"/>
  <c r="P3" i="1"/>
  <c r="Q3" i="1"/>
  <c r="R3" i="1"/>
  <c r="S3" i="1"/>
  <c r="T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L2" i="1"/>
  <c r="M2" i="1"/>
  <c r="N2" i="1"/>
  <c r="O2" i="1"/>
  <c r="P2" i="1"/>
  <c r="Q2" i="1"/>
  <c r="R2" i="1"/>
  <c r="S2" i="1"/>
  <c r="T2" i="1"/>
  <c r="K2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B3" i="1"/>
  <c r="B4" i="1"/>
  <c r="B5" i="1"/>
  <c r="B6" i="1"/>
  <c r="B2" i="1"/>
  <c r="C16" i="11"/>
  <c r="B16" i="11"/>
  <c r="C15" i="11"/>
  <c r="B15" i="11"/>
  <c r="C14" i="10"/>
  <c r="B14" i="11"/>
  <c r="C13" i="11"/>
  <c r="B13" i="11"/>
  <c r="C12" i="10"/>
  <c r="L31" i="10" l="1"/>
  <c r="L31" i="1"/>
  <c r="L31" i="11"/>
  <c r="D17" i="1"/>
  <c r="K31" i="1"/>
  <c r="M31" i="1"/>
  <c r="N27" i="1"/>
  <c r="O27" i="1" s="1"/>
  <c r="N23" i="1"/>
  <c r="O23" i="1" s="1"/>
  <c r="M31" i="11"/>
  <c r="M31" i="10"/>
  <c r="B12" i="1"/>
  <c r="C13" i="10"/>
  <c r="B16" i="10"/>
  <c r="B16" i="1"/>
  <c r="C13" i="1"/>
  <c r="B15" i="10"/>
  <c r="C16" i="10"/>
  <c r="B13" i="10"/>
  <c r="C12" i="11"/>
  <c r="C14" i="11"/>
  <c r="B14" i="1"/>
  <c r="C15" i="1"/>
  <c r="C12" i="1"/>
  <c r="B13" i="1"/>
  <c r="C14" i="1"/>
  <c r="B12" i="11"/>
  <c r="B17" i="11" s="1"/>
  <c r="C16" i="1"/>
  <c r="B15" i="1"/>
  <c r="C15" i="10"/>
  <c r="B14" i="10"/>
  <c r="B12" i="10"/>
  <c r="D17" i="11"/>
  <c r="K31" i="11"/>
  <c r="D17" i="10"/>
  <c r="K31" i="10"/>
  <c r="N25" i="10" s="1"/>
  <c r="O25" i="10" s="1"/>
  <c r="N27" i="11" l="1"/>
  <c r="O27" i="11" s="1"/>
  <c r="N28" i="1"/>
  <c r="O28" i="1" s="1"/>
  <c r="N26" i="1"/>
  <c r="O26" i="1" s="1"/>
  <c r="N24" i="1"/>
  <c r="O24" i="1" s="1"/>
  <c r="N30" i="1"/>
  <c r="O30" i="1" s="1"/>
  <c r="B17" i="1"/>
  <c r="D18" i="1" s="1"/>
  <c r="N21" i="1"/>
  <c r="O21" i="1" s="1"/>
  <c r="N29" i="1"/>
  <c r="O29" i="1" s="1"/>
  <c r="M32" i="1"/>
  <c r="N25" i="1"/>
  <c r="O25" i="1" s="1"/>
  <c r="N22" i="1"/>
  <c r="O22" i="1" s="1"/>
  <c r="D18" i="11"/>
  <c r="C17" i="11"/>
  <c r="E15" i="11" s="1"/>
  <c r="F15" i="11" s="1"/>
  <c r="C17" i="10"/>
  <c r="B17" i="10"/>
  <c r="C17" i="1"/>
  <c r="N28" i="11"/>
  <c r="O28" i="11" s="1"/>
  <c r="N30" i="11"/>
  <c r="O30" i="11" s="1"/>
  <c r="N24" i="11"/>
  <c r="O24" i="11" s="1"/>
  <c r="N29" i="11"/>
  <c r="O29" i="11" s="1"/>
  <c r="N22" i="11"/>
  <c r="O22" i="11" s="1"/>
  <c r="N21" i="11"/>
  <c r="O21" i="11" s="1"/>
  <c r="N23" i="11"/>
  <c r="O23" i="11" s="1"/>
  <c r="N25" i="11"/>
  <c r="O25" i="11" s="1"/>
  <c r="N26" i="11"/>
  <c r="O26" i="11" s="1"/>
  <c r="M32" i="11"/>
  <c r="N28" i="10"/>
  <c r="O28" i="10" s="1"/>
  <c r="N24" i="10"/>
  <c r="O24" i="10" s="1"/>
  <c r="N23" i="10"/>
  <c r="O23" i="10" s="1"/>
  <c r="N29" i="10"/>
  <c r="O29" i="10" s="1"/>
  <c r="N30" i="10"/>
  <c r="O30" i="10" s="1"/>
  <c r="N26" i="10"/>
  <c r="O26" i="10" s="1"/>
  <c r="O22" i="10"/>
  <c r="M32" i="10"/>
  <c r="N27" i="10"/>
  <c r="O27" i="10" s="1"/>
  <c r="N21" i="10"/>
  <c r="O21" i="10" s="1"/>
  <c r="E16" i="1" l="1"/>
  <c r="F16" i="1" s="1"/>
  <c r="E13" i="10"/>
  <c r="F13" i="10" s="1"/>
  <c r="E16" i="10"/>
  <c r="F16" i="10" s="1"/>
  <c r="M16" i="1"/>
  <c r="P31" i="1"/>
  <c r="O33" i="1" s="1"/>
  <c r="E16" i="11"/>
  <c r="F16" i="11" s="1"/>
  <c r="E13" i="1"/>
  <c r="F13" i="1" s="1"/>
  <c r="E13" i="11"/>
  <c r="F13" i="11" s="1"/>
  <c r="E12" i="11"/>
  <c r="F12" i="11" s="1"/>
  <c r="E14" i="10"/>
  <c r="F14" i="10" s="1"/>
  <c r="E15" i="10"/>
  <c r="F15" i="10" s="1"/>
  <c r="E14" i="11"/>
  <c r="F14" i="11" s="1"/>
  <c r="E15" i="1"/>
  <c r="F15" i="1" s="1"/>
  <c r="E14" i="1"/>
  <c r="F14" i="1" s="1"/>
  <c r="D18" i="10"/>
  <c r="M16" i="10" s="1"/>
  <c r="E12" i="10"/>
  <c r="F12" i="10" s="1"/>
  <c r="E12" i="1"/>
  <c r="F12" i="1" s="1"/>
  <c r="P31" i="11"/>
  <c r="O33" i="11" s="1"/>
  <c r="M16" i="11"/>
  <c r="P31" i="10"/>
  <c r="O33" i="10" s="1"/>
  <c r="G17" i="10" l="1"/>
  <c r="G17" i="11"/>
  <c r="M15" i="11" s="1"/>
  <c r="M17" i="11" s="1"/>
  <c r="G17" i="1"/>
  <c r="F19" i="1" s="1"/>
  <c r="M15" i="10"/>
  <c r="M17" i="10" s="1"/>
  <c r="F19" i="10"/>
  <c r="M15" i="1" l="1"/>
  <c r="M17" i="1" s="1"/>
  <c r="F19" i="11"/>
</calcChain>
</file>

<file path=xl/sharedStrings.xml><?xml version="1.0" encoding="utf-8"?>
<sst xmlns="http://schemas.openxmlformats.org/spreadsheetml/2006/main" count="1013" uniqueCount="35">
  <si>
    <t>NARRATION_AND_DESCRIPTION</t>
  </si>
  <si>
    <t>ABOUT_THE_GAME</t>
  </si>
  <si>
    <t>MECHANICS</t>
  </si>
  <si>
    <t>NON-GAME_RELATED</t>
  </si>
  <si>
    <t>NON-CONTENT</t>
  </si>
  <si>
    <t>NARRATION_AND_DESCRIPTION: description</t>
  </si>
  <si>
    <t>NARRATION_AND_DESCRIPTION: events</t>
  </si>
  <si>
    <t>NARRATION_AND_DESCRIPTION: actions</t>
  </si>
  <si>
    <t>NARRATION_AND_DESCRIPTION: lore_history_backstory</t>
  </si>
  <si>
    <t>ABOUT_THE_GAME: comments</t>
  </si>
  <si>
    <t>ABOUT_THE_GAME: retcon</t>
  </si>
  <si>
    <t>ABOUT_THE_GAME: recap</t>
  </si>
  <si>
    <t>annot 1</t>
  </si>
  <si>
    <t>annot 2</t>
  </si>
  <si>
    <t>agreement</t>
  </si>
  <si>
    <t>predicted:</t>
  </si>
  <si>
    <t>observed:</t>
  </si>
  <si>
    <t>κ</t>
  </si>
  <si>
    <t>P(tag|a1)</t>
  </si>
  <si>
    <t>P(tag|a2)</t>
  </si>
  <si>
    <t>P(tag)</t>
  </si>
  <si>
    <t>π</t>
  </si>
  <si>
    <t>N&amp;D: desc</t>
  </si>
  <si>
    <t>N&amp;D: events</t>
  </si>
  <si>
    <t>N&amp;D: actions</t>
  </si>
  <si>
    <t>N&amp;D: lore_history_backstory</t>
  </si>
  <si>
    <t>AtG: comments</t>
  </si>
  <si>
    <t>AtG: retcon</t>
  </si>
  <si>
    <t>AtG: recap</t>
  </si>
  <si>
    <t>N&amp;D: description</t>
  </si>
  <si>
    <t>total clusters</t>
  </si>
  <si>
    <t>disagreement clusters</t>
  </si>
  <si>
    <t>YES</t>
  </si>
  <si>
    <t>NO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</si>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</sst>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7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s"/>
    </sheetNames>
    <sheetDataSet>
      <sheetData sheetId="0">
        <row r="2">
          <cell r="B2" t="str">
            <v>tag</v>
          </cell>
          <cell r="E2" t="str">
            <v>tag</v>
          </cell>
        </row>
        <row r="3">
          <cell r="B3" t="str">
            <v>MECHANICS</v>
          </cell>
          <cell r="E3" t="str">
            <v>NON-GAME_RELATED</v>
          </cell>
        </row>
        <row r="4">
          <cell r="B4" t="str">
            <v>MECHANICS</v>
          </cell>
          <cell r="E4" t="str">
            <v>NON-GAME_RELATED</v>
          </cell>
        </row>
        <row r="5">
          <cell r="B5" t="str">
            <v>ABOUT_THE_GAME</v>
          </cell>
          <cell r="E5" t="str">
            <v>NON-GAME_RELATED</v>
          </cell>
        </row>
        <row r="6">
          <cell r="B6" t="str">
            <v>NON-GAME_RELATED</v>
          </cell>
          <cell r="E6" t="str">
            <v>NON-GAME_RELATED</v>
          </cell>
        </row>
        <row r="7">
          <cell r="B7" t="str">
            <v>NON-GAME_RELATED</v>
          </cell>
          <cell r="E7" t="str">
            <v>NON-GAME_RELATED</v>
          </cell>
        </row>
        <row r="8">
          <cell r="B8" t="str">
            <v>ABOUT_THE_GAME</v>
          </cell>
          <cell r="E8" t="str">
            <v>NON-GAME_RELATED</v>
          </cell>
        </row>
        <row r="9">
          <cell r="B9" t="str">
            <v>ABOUT_THE_GAME</v>
          </cell>
          <cell r="E9" t="str">
            <v>NON-GAME_RELATED</v>
          </cell>
        </row>
        <row r="10">
          <cell r="B10" t="str">
            <v>MECHANICS</v>
          </cell>
          <cell r="E10" t="str">
            <v>MECHANICS</v>
          </cell>
        </row>
        <row r="11">
          <cell r="B11" t="str">
            <v>ABOUT_THE_GAME</v>
          </cell>
          <cell r="E11" t="str">
            <v>ABOUT_THE_GAME</v>
          </cell>
        </row>
        <row r="12">
          <cell r="B12" t="str">
            <v>ABOUT_THE_GAME</v>
          </cell>
          <cell r="E12" t="str">
            <v>ABOUT_THE_GAME</v>
          </cell>
        </row>
        <row r="13">
          <cell r="B13" t="str">
            <v>MECHANICS</v>
          </cell>
          <cell r="E13" t="str">
            <v>MECHANICS</v>
          </cell>
        </row>
        <row r="14">
          <cell r="B14" t="str">
            <v>MECHANICS</v>
          </cell>
          <cell r="E14" t="str">
            <v>MECHANICS</v>
          </cell>
        </row>
        <row r="15">
          <cell r="B15" t="str">
            <v>NON-CONTENT</v>
          </cell>
          <cell r="E15" t="str">
            <v>NON-CONTENT</v>
          </cell>
        </row>
        <row r="16">
          <cell r="B16" t="str">
            <v>ABOUT_THE_GAME</v>
          </cell>
          <cell r="E16" t="str">
            <v>NON-CONTENT</v>
          </cell>
        </row>
        <row r="17">
          <cell r="B17" t="str">
            <v>MECHANICS</v>
          </cell>
          <cell r="E17" t="str">
            <v>MECHANICS</v>
          </cell>
        </row>
        <row r="18">
          <cell r="B18" t="str">
            <v>MECHANICS</v>
          </cell>
          <cell r="E18" t="str">
            <v>MECHANICS</v>
          </cell>
        </row>
        <row r="19">
          <cell r="B19" t="str">
            <v>MECHANICS</v>
          </cell>
          <cell r="E19" t="str">
            <v>ABOUT_THE_GAME</v>
          </cell>
        </row>
        <row r="20">
          <cell r="B20" t="str">
            <v>MECHANICS</v>
          </cell>
          <cell r="E20" t="str">
            <v>MECHANICS</v>
          </cell>
        </row>
        <row r="21">
          <cell r="B21" t="str">
            <v>MECHANICS</v>
          </cell>
          <cell r="E21" t="str">
            <v>MECHANICS</v>
          </cell>
        </row>
        <row r="22">
          <cell r="B22" t="str">
            <v>MECHANICS</v>
          </cell>
          <cell r="E22" t="str">
            <v>MECHANICS</v>
          </cell>
        </row>
        <row r="23">
          <cell r="B23" t="str">
            <v>ABOUT_THE_GAME</v>
          </cell>
          <cell r="E23" t="str">
            <v>ABOUT_THE_GAME</v>
          </cell>
        </row>
        <row r="24">
          <cell r="B24" t="str">
            <v>ABOUT_THE_GAME</v>
          </cell>
          <cell r="E24" t="str">
            <v>NON-CONTENT</v>
          </cell>
        </row>
        <row r="25">
          <cell r="B25" t="str">
            <v>ABOUT_THE_GAME</v>
          </cell>
          <cell r="E25" t="str">
            <v>NON-CONTENT</v>
          </cell>
        </row>
        <row r="26">
          <cell r="B26" t="str">
            <v>NON-GAME_RELATED</v>
          </cell>
          <cell r="E26" t="str">
            <v>MECHANICS</v>
          </cell>
        </row>
        <row r="27">
          <cell r="B27" t="str">
            <v>NON-GAME_RELATED</v>
          </cell>
          <cell r="E27" t="str">
            <v>NON-GAME_RELATED</v>
          </cell>
        </row>
        <row r="28">
          <cell r="B28" t="str">
            <v>MECHANICS</v>
          </cell>
          <cell r="E28" t="str">
            <v>MECHANICS</v>
          </cell>
        </row>
        <row r="29">
          <cell r="B29" t="str">
            <v>MECHANICS</v>
          </cell>
          <cell r="E29" t="str">
            <v>NON-CONTENT</v>
          </cell>
        </row>
        <row r="30">
          <cell r="B30" t="str">
            <v>NARRATION_AND_DESCRIPTION</v>
          </cell>
          <cell r="E30" t="str">
            <v>NARRATION_AND_DESCRIPTION</v>
          </cell>
        </row>
        <row r="31">
          <cell r="B31" t="str">
            <v>NON-CONTENT</v>
          </cell>
          <cell r="E31" t="str">
            <v>NON-CONTENT</v>
          </cell>
        </row>
        <row r="32">
          <cell r="B32" t="str">
            <v>NARRATION_AND_DESCRIPTION</v>
          </cell>
          <cell r="E32" t="str">
            <v>NARRATION_AND_DESCRIPTION</v>
          </cell>
        </row>
        <row r="33">
          <cell r="B33" t="str">
            <v>NARRATION_AND_DESCRIPTION</v>
          </cell>
          <cell r="E33" t="str">
            <v>ABOUT_THE_GAME</v>
          </cell>
        </row>
        <row r="34">
          <cell r="B34" t="str">
            <v>ABOUT_THE_GAME</v>
          </cell>
          <cell r="E34" t="str">
            <v>STAGE_DIRECTIONS</v>
          </cell>
        </row>
        <row r="35">
          <cell r="B35" t="str">
            <v>NARRATION_AND_DESCRIPTION</v>
          </cell>
          <cell r="E35" t="str">
            <v>ABOUT_THE_GAME</v>
          </cell>
        </row>
        <row r="36">
          <cell r="B36" t="str">
            <v>NARRATION_AND_DESCRIPTION</v>
          </cell>
          <cell r="E36" t="str">
            <v>ABOUT_THE_GAME</v>
          </cell>
        </row>
        <row r="37">
          <cell r="B37" t="str">
            <v>NARRATION_AND_DESCRIPTION</v>
          </cell>
          <cell r="E37" t="str">
            <v>NARRATION_AND_DESCRIPTION</v>
          </cell>
        </row>
        <row r="38">
          <cell r="B38" t="str">
            <v>NARRATION_AND_DESCRIPTION</v>
          </cell>
          <cell r="E38" t="str">
            <v>ABOUT_THE_GAME</v>
          </cell>
        </row>
        <row r="39">
          <cell r="B39" t="str">
            <v>NARRATION_AND_DESCRIPTION</v>
          </cell>
          <cell r="E39" t="str">
            <v>NARRATION_AND_DESCRIPTION</v>
          </cell>
        </row>
        <row r="40">
          <cell r="B40" t="str">
            <v>NON-CONTENT</v>
          </cell>
          <cell r="E40" t="str">
            <v>ABOUT_THE_GAME</v>
          </cell>
        </row>
        <row r="41">
          <cell r="B41" t="str">
            <v>ABOUT_THE_GAME</v>
          </cell>
          <cell r="E41" t="str">
            <v>ABOUT_THE_GAME</v>
          </cell>
        </row>
        <row r="42">
          <cell r="B42" t="str">
            <v>NARRATION_AND_DESCRIPTION</v>
          </cell>
          <cell r="E42" t="str">
            <v>NARRATION_AND_DESCRIPTION</v>
          </cell>
        </row>
        <row r="43">
          <cell r="B43" t="str">
            <v>NARRATION_AND_DESCRIPTION</v>
          </cell>
          <cell r="E43" t="str">
            <v>MECHANICS</v>
          </cell>
        </row>
        <row r="44">
          <cell r="B44" t="str">
            <v>MECHANICS</v>
          </cell>
          <cell r="E44" t="str">
            <v>MECHANICS</v>
          </cell>
        </row>
        <row r="45">
          <cell r="B45" t="str">
            <v>ABOUT_THE_GAME</v>
          </cell>
          <cell r="E45" t="str">
            <v>ABOUT_THE_GAME</v>
          </cell>
        </row>
        <row r="46">
          <cell r="B46" t="str">
            <v>ABOUT_THE_GAME</v>
          </cell>
          <cell r="E46" t="str">
            <v>ABOUT_THE_GAME</v>
          </cell>
        </row>
        <row r="47">
          <cell r="B47" t="str">
            <v>NARRATION_AND_DESCRIPTION</v>
          </cell>
          <cell r="E47" t="str">
            <v>NARRATION_AND_DESCRIPTION</v>
          </cell>
        </row>
        <row r="48">
          <cell r="B48" t="str">
            <v xml:space="preserve"> </v>
          </cell>
          <cell r="E48" t="str">
            <v>NARRATION_AND_DESCRIPTION</v>
          </cell>
        </row>
        <row r="49">
          <cell r="B49" t="str">
            <v>NARRATION_AND_DESCRIPTION</v>
          </cell>
          <cell r="E49" t="str">
            <v>NARRATION_AND_DESCRIPTION</v>
          </cell>
        </row>
        <row r="50">
          <cell r="B50" t="str">
            <v>MECHANICS</v>
          </cell>
          <cell r="E50" t="str">
            <v>ABOUT_THE_GAME</v>
          </cell>
        </row>
        <row r="51">
          <cell r="B51" t="str">
            <v>MECHANICS</v>
          </cell>
          <cell r="E51" t="str">
            <v>MECHANICS</v>
          </cell>
        </row>
        <row r="52">
          <cell r="B52" t="str">
            <v>MECHANICS</v>
          </cell>
          <cell r="E52" t="str">
            <v>MECHANICS</v>
          </cell>
        </row>
        <row r="53">
          <cell r="B53" t="str">
            <v>MECHANICS</v>
          </cell>
          <cell r="E53" t="str">
            <v>MECHANICS</v>
          </cell>
        </row>
        <row r="54">
          <cell r="B54" t="str">
            <v>MECHANICS</v>
          </cell>
          <cell r="E54" t="str">
            <v>MECHANICS</v>
          </cell>
        </row>
        <row r="55">
          <cell r="B55" t="str">
            <v>ABOUT_THE_GAME</v>
          </cell>
          <cell r="E55" t="str">
            <v>ABOUT_THE_GAME</v>
          </cell>
        </row>
        <row r="56">
          <cell r="B56" t="str">
            <v>ABOUT_THE_GAME</v>
          </cell>
          <cell r="E56" t="str">
            <v>ABOUT_THE_GAME</v>
          </cell>
        </row>
        <row r="57">
          <cell r="B57" t="str">
            <v>MECHANICS</v>
          </cell>
          <cell r="E57" t="str">
            <v>MECHANICS</v>
          </cell>
        </row>
        <row r="58">
          <cell r="B58" t="str">
            <v>MECHANICS</v>
          </cell>
          <cell r="E58" t="str">
            <v>MECHANICS</v>
          </cell>
        </row>
        <row r="59">
          <cell r="B59" t="str">
            <v>ABOUT_THE_GAME</v>
          </cell>
          <cell r="E59" t="str">
            <v>ABOUT_THE_GAME</v>
          </cell>
        </row>
        <row r="60">
          <cell r="B60" t="str">
            <v>ABOUT_THE_GAME</v>
          </cell>
          <cell r="E60" t="str">
            <v>NON-CONTENT</v>
          </cell>
        </row>
        <row r="61">
          <cell r="B61" t="str">
            <v>MECHANICS</v>
          </cell>
          <cell r="E61" t="str">
            <v>ABOUT_THE_GAME</v>
          </cell>
        </row>
        <row r="62">
          <cell r="B62" t="str">
            <v>ABOUT_THE_GAME</v>
          </cell>
          <cell r="E62" t="str">
            <v>NON-CONTENT</v>
          </cell>
        </row>
        <row r="63">
          <cell r="B63" t="str">
            <v>MECHANICS</v>
          </cell>
          <cell r="E63" t="str">
            <v>NARRATION_AND_DESCRIPTION</v>
          </cell>
        </row>
        <row r="64">
          <cell r="B64" t="str">
            <v>NARRATION_AND_DESCRIPTION</v>
          </cell>
          <cell r="E64" t="str">
            <v>NARRATION_AND_DESCRIPTION</v>
          </cell>
        </row>
        <row r="65">
          <cell r="B65" t="str">
            <v>NARRATION_AND_DESCRIPTION</v>
          </cell>
          <cell r="E65" t="str">
            <v>NARRATION_AND_DESCRIPTION</v>
          </cell>
        </row>
        <row r="66">
          <cell r="B66" t="str">
            <v>ABOUT_THE_GAME</v>
          </cell>
          <cell r="E66" t="str">
            <v>ABOUT_THE_GAME</v>
          </cell>
        </row>
        <row r="67">
          <cell r="B67" t="str">
            <v>MECHANICS</v>
          </cell>
          <cell r="E67" t="str">
            <v>ABOUT_THE_GAME</v>
          </cell>
        </row>
        <row r="68">
          <cell r="B68" t="str">
            <v>MECHANICS</v>
          </cell>
          <cell r="E68" t="str">
            <v>ABOUT_THE_GAME</v>
          </cell>
        </row>
        <row r="69">
          <cell r="B69" t="str">
            <v>MECHANICS</v>
          </cell>
          <cell r="E69" t="str">
            <v>MECHANICS</v>
          </cell>
        </row>
        <row r="70">
          <cell r="B70" t="str">
            <v>MECHANICS</v>
          </cell>
          <cell r="E70" t="str">
            <v>MECHANICS</v>
          </cell>
        </row>
        <row r="71">
          <cell r="B71" t="str">
            <v>MECHANICS</v>
          </cell>
          <cell r="E71" t="str">
            <v>NARRATION_AND_DESCRIPTION</v>
          </cell>
        </row>
        <row r="72">
          <cell r="B72" t="str">
            <v>ABOUT_THE_GAME</v>
          </cell>
          <cell r="E72" t="str">
            <v>ABOUT_THE_GAME</v>
          </cell>
        </row>
        <row r="73">
          <cell r="B73" t="str">
            <v>NARRATION_AND_DESCRIPTION</v>
          </cell>
          <cell r="E73" t="str">
            <v>ABOUT_THE_GAME</v>
          </cell>
        </row>
        <row r="74">
          <cell r="B74" t="str">
            <v>NARRATION_AND_DESCRIPTION</v>
          </cell>
          <cell r="E74" t="str">
            <v>ABOUT_THE_GAME</v>
          </cell>
        </row>
        <row r="75">
          <cell r="B75" t="str">
            <v>ABOUT_THE_GAME</v>
          </cell>
          <cell r="E75" t="str">
            <v>ABOUT_THE_GAME</v>
          </cell>
        </row>
        <row r="76">
          <cell r="B76" t="str">
            <v>ABOUT_THE_GAME</v>
          </cell>
          <cell r="E76" t="str">
            <v>ABOUT_THE_GAME</v>
          </cell>
        </row>
        <row r="77">
          <cell r="B77" t="str">
            <v>NARRATION_AND_DESCRIPTION</v>
          </cell>
          <cell r="E77" t="str">
            <v>NARRATION_AND_DESCRIPTION</v>
          </cell>
        </row>
        <row r="78">
          <cell r="B78" t="str">
            <v>ABOUT_THE_GAME</v>
          </cell>
          <cell r="E78" t="str">
            <v>NON-CONTENT</v>
          </cell>
        </row>
        <row r="79">
          <cell r="B79" t="str">
            <v>NARRATION_AND_DESCRIPTION</v>
          </cell>
          <cell r="E79" t="str">
            <v>NARRATION_AND_DESCRIPTION</v>
          </cell>
        </row>
        <row r="80">
          <cell r="B80" t="str">
            <v>NARRATION_AND_DESCRIPTION</v>
          </cell>
          <cell r="E80" t="str">
            <v>NARRATION_AND_DESCRIPTION</v>
          </cell>
        </row>
        <row r="81">
          <cell r="B81" t="str">
            <v>ABOUT_THE_GAME</v>
          </cell>
          <cell r="E81" t="str">
            <v>ABOUT_THE_GAME</v>
          </cell>
        </row>
        <row r="82">
          <cell r="B82" t="str">
            <v>ABOUT_THE_GAME</v>
          </cell>
          <cell r="E82" t="str">
            <v>ABOUT_THE_GAME</v>
          </cell>
        </row>
        <row r="83">
          <cell r="B83" t="str">
            <v>NARRATION_AND_DESCRIPTION</v>
          </cell>
          <cell r="E83" t="str">
            <v>NARRATION_AND_DESCRIPTION</v>
          </cell>
        </row>
        <row r="84">
          <cell r="B84" t="str">
            <v>NARRATION_AND_DESCRIPTION</v>
          </cell>
          <cell r="E84" t="str">
            <v>NARRATION_AND_DESCRIPTION</v>
          </cell>
        </row>
        <row r="85">
          <cell r="B85" t="str">
            <v>NARRATION_AND_DESCRIPTION</v>
          </cell>
          <cell r="E85" t="str">
            <v>NARRATION_AND_DESCRIPTION</v>
          </cell>
        </row>
        <row r="86">
          <cell r="B86" t="str">
            <v>NARRATION_AND_DESCRIPTION</v>
          </cell>
          <cell r="E86" t="str">
            <v>MECHANICS</v>
          </cell>
        </row>
        <row r="87">
          <cell r="B87" t="str">
            <v>MECHANICS</v>
          </cell>
          <cell r="E87" t="str">
            <v>NARRATION_AND_DESCRIPTION</v>
          </cell>
        </row>
        <row r="88">
          <cell r="B88" t="str">
            <v>ABOUT_THE_GAME</v>
          </cell>
          <cell r="E88" t="str">
            <v>ABOUT_THE_GAME</v>
          </cell>
        </row>
        <row r="89">
          <cell r="B89" t="str">
            <v>ABOUT_THE_GAME</v>
          </cell>
          <cell r="E89" t="str">
            <v>MECHANICS</v>
          </cell>
        </row>
        <row r="90">
          <cell r="B90" t="str">
            <v>NARRATION_AND_DESCRIPTION</v>
          </cell>
          <cell r="E90" t="str">
            <v>NARRATION_AND_DESCRIPTION</v>
          </cell>
        </row>
        <row r="91">
          <cell r="B91" t="str">
            <v>NARRATION_AND_DESCRIPTION</v>
          </cell>
          <cell r="E91" t="str">
            <v>MECHANICS</v>
          </cell>
        </row>
        <row r="92">
          <cell r="B92" t="str">
            <v>ABOUT_THE_GAME</v>
          </cell>
          <cell r="E92" t="str">
            <v>NON-CONTENT</v>
          </cell>
        </row>
        <row r="93">
          <cell r="B93" t="str">
            <v>NARRATION_AND_DESCRIPTION</v>
          </cell>
          <cell r="E93" t="str">
            <v>MECHANICS</v>
          </cell>
        </row>
        <row r="94">
          <cell r="B94" t="str">
            <v>MECHANICS</v>
          </cell>
          <cell r="E94" t="str">
            <v>MECHANICS</v>
          </cell>
        </row>
        <row r="95">
          <cell r="B95" t="str">
            <v>NARRATION_AND_DESCRIPTION</v>
          </cell>
          <cell r="E95" t="str">
            <v>ABOUT_THE_GAME</v>
          </cell>
        </row>
        <row r="96">
          <cell r="B96" t="str">
            <v>NARRATION_AND_DESCRIPTION</v>
          </cell>
          <cell r="E96" t="str">
            <v>ABOUT_THE_GAME</v>
          </cell>
        </row>
        <row r="97">
          <cell r="B97" t="str">
            <v>ABOUT_THE_GAME</v>
          </cell>
          <cell r="E97" t="str">
            <v>NON-CONTENT</v>
          </cell>
        </row>
        <row r="98">
          <cell r="B98" t="str">
            <v>NARRATION_AND_DESCRIPTION</v>
          </cell>
          <cell r="E98" t="str">
            <v>MECHANICS</v>
          </cell>
        </row>
        <row r="99">
          <cell r="B99" t="str">
            <v>MECHANICS</v>
          </cell>
          <cell r="E99" t="str">
            <v>NARRATION_AND_DESCRIPTION</v>
          </cell>
        </row>
        <row r="100">
          <cell r="B100" t="str">
            <v>ABOUT_THE_GAME</v>
          </cell>
          <cell r="E100" t="str">
            <v>ABOUT_THE_GAME</v>
          </cell>
        </row>
        <row r="101">
          <cell r="B101" t="str">
            <v>NARRATION_AND_DESCRIPTION</v>
          </cell>
          <cell r="E101" t="str">
            <v>NARRATION_AND_DESCRIPTION</v>
          </cell>
        </row>
        <row r="102">
          <cell r="B102" t="str">
            <v>ABOUT_THE_GAME</v>
          </cell>
          <cell r="E102" t="str">
            <v>NARRATION_AND_DESCRIPTION</v>
          </cell>
        </row>
        <row r="103">
          <cell r="B103" t="str">
            <v>NARRATION_AND_DESCRIPTION</v>
          </cell>
          <cell r="E103" t="str">
            <v>NARRATION_AND_DESCRIPTION</v>
          </cell>
        </row>
        <row r="104">
          <cell r="B104" t="str">
            <v>ABOUT_THE_GAME</v>
          </cell>
          <cell r="E104" t="str">
            <v>ABOUT_THE_GAME</v>
          </cell>
        </row>
        <row r="105">
          <cell r="B105" t="str">
            <v>NARRATION_AND_DESCRIPTION</v>
          </cell>
          <cell r="E105" t="str">
            <v>NARRATION_AND_DESCRIPTION</v>
          </cell>
        </row>
        <row r="106">
          <cell r="B106" t="str">
            <v>NARRATION_AND_DESCRIPTION</v>
          </cell>
          <cell r="E106" t="str">
            <v>NARRATION_AND_DESCRIPTION</v>
          </cell>
        </row>
        <row r="107">
          <cell r="B107" t="str">
            <v>NARRATION_AND_DESCRIPTION</v>
          </cell>
          <cell r="E107" t="str">
            <v>NARRATION_AND_DESCRIPTION</v>
          </cell>
        </row>
        <row r="108">
          <cell r="B108" t="str">
            <v>NARRATION_AND_DESCRIPTION</v>
          </cell>
          <cell r="E108" t="str">
            <v>NARRATION_AND_DESCRIPTION</v>
          </cell>
        </row>
        <row r="109">
          <cell r="B109" t="str">
            <v>NARRATION_AND_DESCRIPTION</v>
          </cell>
          <cell r="E109" t="str">
            <v>NARRATION_AND_DESCRIPTION</v>
          </cell>
        </row>
        <row r="110">
          <cell r="B110" t="str">
            <v>NARRATION_AND_DESCRIPTION</v>
          </cell>
          <cell r="E110" t="str">
            <v>NARRATION_AND_DESCRIPTION</v>
          </cell>
        </row>
        <row r="111">
          <cell r="B111" t="str">
            <v>ABOUT_THE_GAME</v>
          </cell>
          <cell r="E111" t="str">
            <v>ABOUT_THE_GAME</v>
          </cell>
        </row>
        <row r="112">
          <cell r="B112" t="str">
            <v>NARRATION_AND_DESCRIPTION</v>
          </cell>
          <cell r="E112" t="str">
            <v>MECHANICS</v>
          </cell>
        </row>
        <row r="113">
          <cell r="B113" t="str">
            <v>MECHANICS</v>
          </cell>
          <cell r="E113" t="str">
            <v>NARRATION_AND_DESCRIPTION</v>
          </cell>
        </row>
        <row r="114">
          <cell r="B114" t="str">
            <v>NARRATION_AND_DESCRIPTION</v>
          </cell>
          <cell r="E114" t="str">
            <v>MECHANICS</v>
          </cell>
        </row>
        <row r="115">
          <cell r="B115" t="str">
            <v>NARRATION_AND_DESCRIPTION</v>
          </cell>
          <cell r="E115" t="str">
            <v>NARRATION_AND_DESCRIPTION</v>
          </cell>
        </row>
        <row r="116">
          <cell r="B116" t="str">
            <v>ABOUT_THE_GAME</v>
          </cell>
          <cell r="E116" t="str">
            <v>ABOUT_THE_GAME</v>
          </cell>
        </row>
        <row r="117">
          <cell r="B117" t="str">
            <v>ABOUT_THE_GAME</v>
          </cell>
          <cell r="E117" t="str">
            <v>ABOUT_THE_GAME</v>
          </cell>
        </row>
        <row r="118">
          <cell r="B118" t="str">
            <v>NARRATION_AND_DESCRIPTION</v>
          </cell>
          <cell r="E118" t="str">
            <v>NARRATION_AND_DESCRIPTION</v>
          </cell>
        </row>
        <row r="119">
          <cell r="B119" t="str">
            <v>ABOUT_THE_GAME</v>
          </cell>
          <cell r="E119" t="str">
            <v>NON-CONTENT</v>
          </cell>
        </row>
        <row r="120">
          <cell r="B120" t="str">
            <v>MECHANICS</v>
          </cell>
          <cell r="E120" t="str">
            <v>MECHANICS</v>
          </cell>
        </row>
        <row r="121">
          <cell r="B121" t="str">
            <v>ABOUT_THE_GAME</v>
          </cell>
          <cell r="E121" t="str">
            <v>ABOUT_THE_GAME</v>
          </cell>
        </row>
        <row r="122">
          <cell r="B122" t="str">
            <v>ABOUT_THE_GAME</v>
          </cell>
          <cell r="E122" t="str">
            <v>ABOUT_THE_GAME</v>
          </cell>
        </row>
        <row r="123">
          <cell r="B123" t="str">
            <v>ABOUT_THE_GAME</v>
          </cell>
          <cell r="E123" t="str">
            <v>ABOUT_THE_GAME</v>
          </cell>
        </row>
        <row r="124">
          <cell r="B124" t="str">
            <v>ABOUT_THE_GAME</v>
          </cell>
          <cell r="E124" t="str">
            <v>ABOUT_THE_GAME</v>
          </cell>
        </row>
        <row r="125">
          <cell r="B125" t="str">
            <v>NARRATION_AND_DESCRIPTION</v>
          </cell>
          <cell r="E125" t="str">
            <v>ABOUT_THE_GAME</v>
          </cell>
        </row>
        <row r="126">
          <cell r="B126" t="str">
            <v>ABOUT_THE_GAME</v>
          </cell>
          <cell r="E126" t="str">
            <v>NON-GAME_RELATED</v>
          </cell>
        </row>
        <row r="127">
          <cell r="B127" t="str">
            <v>ABOUT_THE_GAME</v>
          </cell>
          <cell r="E127" t="str">
            <v>NON-GAME_RELATED</v>
          </cell>
        </row>
        <row r="128">
          <cell r="B128" t="str">
            <v>ABOUT_THE_GAME</v>
          </cell>
          <cell r="E128" t="str">
            <v>NON-GAME_RELATED</v>
          </cell>
        </row>
        <row r="129">
          <cell r="B129" t="str">
            <v>ABOUT_THE_GAME</v>
          </cell>
          <cell r="E129" t="str">
            <v>NARRATION_AND_DESCRIPTION</v>
          </cell>
        </row>
        <row r="130">
          <cell r="B130" t="str">
            <v>ABOUT_THE_GAME</v>
          </cell>
          <cell r="E130" t="str">
            <v>MECHANICS</v>
          </cell>
        </row>
        <row r="131">
          <cell r="B131" t="str">
            <v>NARRATION_AND_DESCRIPTION</v>
          </cell>
          <cell r="E131" t="str">
            <v>ABOUT_THE_GAME</v>
          </cell>
        </row>
        <row r="132">
          <cell r="B132" t="str">
            <v>ABOUT_THE_GAME</v>
          </cell>
          <cell r="E132" t="str">
            <v>ABOUT_THE_GAME</v>
          </cell>
        </row>
        <row r="133">
          <cell r="B133" t="str">
            <v>MECHANICS</v>
          </cell>
          <cell r="E133" t="str">
            <v>NARRATION_AND_DESCRIPTION</v>
          </cell>
        </row>
        <row r="134">
          <cell r="B134" t="str">
            <v>ABOUT_THE_GAME</v>
          </cell>
          <cell r="E134" t="str">
            <v>ABOUT_THE_GAME</v>
          </cell>
        </row>
        <row r="135">
          <cell r="B135" t="str">
            <v>NON-CONTENT</v>
          </cell>
          <cell r="E135" t="str">
            <v>NON-CONTENT</v>
          </cell>
        </row>
        <row r="136">
          <cell r="B136" t="str">
            <v>ABOUT_THE_GAME</v>
          </cell>
          <cell r="E136" t="str">
            <v>NARRATION_AND_DESCRIPTION</v>
          </cell>
        </row>
        <row r="137">
          <cell r="B137" t="str">
            <v>ABOUT_THE_GAME</v>
          </cell>
          <cell r="E137" t="str">
            <v>ABOUT_THE_GAME</v>
          </cell>
        </row>
        <row r="138">
          <cell r="B138" t="str">
            <v>NON-CONTENT</v>
          </cell>
          <cell r="E138" t="str">
            <v>NON-CONTENT</v>
          </cell>
        </row>
        <row r="139">
          <cell r="B139" t="str">
            <v>ABOUT_THE_GAME</v>
          </cell>
          <cell r="E139" t="str">
            <v>ABOUT_THE_GAME</v>
          </cell>
        </row>
        <row r="140">
          <cell r="B140" t="str">
            <v>NON-CONTENT</v>
          </cell>
          <cell r="E140" t="str">
            <v>NON-CONTENT</v>
          </cell>
        </row>
        <row r="141">
          <cell r="B141" t="str">
            <v>ABOUT_THE_GAME</v>
          </cell>
          <cell r="E141" t="str">
            <v>ABOUT_THE_GAME</v>
          </cell>
        </row>
        <row r="142">
          <cell r="B142" t="str">
            <v>NON-GAME_RELATED</v>
          </cell>
          <cell r="E142" t="str">
            <v>ABOUT_THE_GAME</v>
          </cell>
        </row>
        <row r="143">
          <cell r="B143" t="str">
            <v>NON-GAME_RELATED</v>
          </cell>
          <cell r="E143" t="str">
            <v>NON-CONTENT</v>
          </cell>
        </row>
        <row r="144">
          <cell r="B144" t="str">
            <v>MECHANICS</v>
          </cell>
          <cell r="E144" t="str">
            <v>MECHANICS</v>
          </cell>
        </row>
        <row r="145">
          <cell r="B145" t="str">
            <v>NARRATION_AND_DESCRIPTION</v>
          </cell>
          <cell r="E145" t="str">
            <v>MECHANICS</v>
          </cell>
        </row>
        <row r="146">
          <cell r="B146" t="str">
            <v>MECHANICS</v>
          </cell>
          <cell r="E146" t="str">
            <v>ABOUT_THE_GAME</v>
          </cell>
        </row>
        <row r="147">
          <cell r="B147" t="str">
            <v>ABOUT_THE_GAME</v>
          </cell>
          <cell r="E147" t="str">
            <v>ABOUT_THE_GAME</v>
          </cell>
        </row>
        <row r="148">
          <cell r="B148" t="str">
            <v>NARRATION_AND_DESCRIPTION</v>
          </cell>
          <cell r="E148" t="str">
            <v>MECHANICS</v>
          </cell>
        </row>
        <row r="149">
          <cell r="B149" t="str">
            <v>NON-CONTENT</v>
          </cell>
          <cell r="E149" t="str">
            <v>NON-CONTENT</v>
          </cell>
        </row>
        <row r="150">
          <cell r="B150" t="str">
            <v>MECHANICS</v>
          </cell>
          <cell r="E150" t="str">
            <v>MECHANICS</v>
          </cell>
        </row>
        <row r="151">
          <cell r="B151" t="str">
            <v>ABOUT_THE_GAME</v>
          </cell>
          <cell r="E151" t="str">
            <v>STAGE_DIRECTIONS</v>
          </cell>
        </row>
        <row r="152">
          <cell r="B152" t="str">
            <v>ABOUT_THE_GAME</v>
          </cell>
          <cell r="E152" t="str">
            <v>NON-GAME_RELATED</v>
          </cell>
        </row>
        <row r="153">
          <cell r="B153" t="str">
            <v>ABOUT_THE_GAME</v>
          </cell>
          <cell r="E153" t="str">
            <v>NON-GAME_RELATED</v>
          </cell>
        </row>
        <row r="154">
          <cell r="B154" t="str">
            <v>ABOUT_THE_GAME</v>
          </cell>
          <cell r="E154" t="str">
            <v>NON-GAME_RELATED</v>
          </cell>
        </row>
        <row r="155">
          <cell r="B155" t="str">
            <v>NARRATION_AND_DESCRIPTION</v>
          </cell>
          <cell r="E155" t="str">
            <v>MECHANICS</v>
          </cell>
        </row>
        <row r="156">
          <cell r="B156" t="str">
            <v>NON-CONTENT</v>
          </cell>
          <cell r="E156" t="str">
            <v>NON-CONTENT</v>
          </cell>
        </row>
        <row r="157">
          <cell r="B157" t="str">
            <v>ABOUT_THE_GAME</v>
          </cell>
          <cell r="E157" t="str">
            <v>NARRATION_AND_DESCRIPTION</v>
          </cell>
        </row>
        <row r="158">
          <cell r="B158" t="str">
            <v>MECHANICS</v>
          </cell>
          <cell r="E158" t="str">
            <v>MECHANICS</v>
          </cell>
        </row>
        <row r="159">
          <cell r="B159" t="str">
            <v>MECHANICS</v>
          </cell>
          <cell r="E159" t="str">
            <v>MECHANICS</v>
          </cell>
        </row>
        <row r="160">
          <cell r="B160" t="str">
            <v>NARRATION_AND_DESCRIPTION</v>
          </cell>
          <cell r="E160" t="str">
            <v>NON-CONTENT</v>
          </cell>
        </row>
        <row r="161">
          <cell r="B161" t="str">
            <v>ABOUT_THE_GAME</v>
          </cell>
          <cell r="E161" t="str">
            <v>ABOUT_THE_GAME</v>
          </cell>
        </row>
        <row r="162">
          <cell r="B162" t="str">
            <v>ABOUT_THE_GAME</v>
          </cell>
          <cell r="E162" t="str">
            <v>ABOUT_THE_GAME</v>
          </cell>
        </row>
        <row r="163">
          <cell r="B163" t="str">
            <v>ABOUT_THE_GAME</v>
          </cell>
          <cell r="E163" t="str">
            <v>ABOUT_THE_GAME</v>
          </cell>
        </row>
        <row r="164">
          <cell r="B164" t="str">
            <v>ABOUT_THE_GAME</v>
          </cell>
          <cell r="E164" t="str">
            <v>ABOUT_THE_GAME</v>
          </cell>
        </row>
        <row r="165">
          <cell r="B165" t="str">
            <v>MECHANICS</v>
          </cell>
          <cell r="E165" t="str">
            <v>MECHANICS</v>
          </cell>
        </row>
        <row r="166">
          <cell r="B166" t="str">
            <v>ABOUT_THE_GAME</v>
          </cell>
          <cell r="E166" t="str">
            <v>ABOUT_THE_GAME</v>
          </cell>
        </row>
        <row r="167">
          <cell r="B167" t="str">
            <v>MECHANICS</v>
          </cell>
          <cell r="E167" t="str">
            <v>MECHANICS</v>
          </cell>
        </row>
        <row r="168">
          <cell r="B168" t="str">
            <v>ABOUT_THE_GAME</v>
          </cell>
          <cell r="E168" t="str">
            <v>ABOUT_THE_GAME</v>
          </cell>
        </row>
        <row r="169">
          <cell r="B169" t="str">
            <v>MECHANICS</v>
          </cell>
          <cell r="E169" t="str">
            <v>MECHANICS</v>
          </cell>
        </row>
        <row r="170">
          <cell r="B170" t="str">
            <v>MECHANICS</v>
          </cell>
          <cell r="E170" t="str">
            <v>MECHANICS</v>
          </cell>
        </row>
        <row r="171">
          <cell r="B171" t="str">
            <v>MECHANICS</v>
          </cell>
          <cell r="E171" t="str">
            <v>MECHANICS</v>
          </cell>
        </row>
        <row r="172">
          <cell r="B172" t="str">
            <v>NARRATION_AND_DESCRIPTION</v>
          </cell>
          <cell r="E172" t="str">
            <v>MECHANICS</v>
          </cell>
        </row>
        <row r="173">
          <cell r="B173" t="str">
            <v>MECHANICS</v>
          </cell>
          <cell r="E173" t="str">
            <v>MECHANICS</v>
          </cell>
        </row>
        <row r="174">
          <cell r="B174" t="str">
            <v>MECHANICS</v>
          </cell>
          <cell r="E174" t="str">
            <v>MECHANICS</v>
          </cell>
        </row>
        <row r="175">
          <cell r="B175" t="str">
            <v>ABOUT_THE_GAME</v>
          </cell>
          <cell r="E175" t="str">
            <v>NARRATION_AND_DESCRIPTION</v>
          </cell>
        </row>
        <row r="176">
          <cell r="B176" t="str">
            <v>NARRATION_AND_DESCRIPTION</v>
          </cell>
          <cell r="E176" t="str">
            <v>NARRATION_AND_DESCRIPTION</v>
          </cell>
        </row>
        <row r="177">
          <cell r="B177" t="str">
            <v>NARRATION_AND_DESCRIPTION</v>
          </cell>
          <cell r="E177" t="str">
            <v>NARRATION_AND_DESCRIPTION</v>
          </cell>
        </row>
        <row r="178">
          <cell r="B178" t="str">
            <v>NARRATION_AND_DESCRIPTION</v>
          </cell>
          <cell r="E178" t="str">
            <v>NARRATION_AND_DESCRIPTION</v>
          </cell>
        </row>
        <row r="179">
          <cell r="B179" t="str">
            <v>ABOUT_THE_GAME</v>
          </cell>
          <cell r="E179" t="str">
            <v>NARRATION_AND_DESCRIPTION</v>
          </cell>
        </row>
        <row r="180">
          <cell r="B180" t="str">
            <v>ABOUT_THE_GAME</v>
          </cell>
          <cell r="E180" t="str">
            <v>ABOUT_THE_GAME</v>
          </cell>
        </row>
        <row r="181">
          <cell r="B181" t="str">
            <v>NARRATION_AND_DESCRIPTION</v>
          </cell>
          <cell r="E181" t="str">
            <v>NARRATION_AND_DESCRIPTION</v>
          </cell>
        </row>
        <row r="182">
          <cell r="B182" t="str">
            <v>ABOUT_THE_GAME</v>
          </cell>
          <cell r="E182" t="str">
            <v>ABOUT_THE_GAME</v>
          </cell>
        </row>
        <row r="183">
          <cell r="B183" t="str">
            <v>NARRATION_AND_DESCRIPTION</v>
          </cell>
          <cell r="E183" t="str">
            <v>NARRATION_AND_DESCRIPTION</v>
          </cell>
        </row>
        <row r="184">
          <cell r="B184" t="str">
            <v>ABOUT_THE_GAME</v>
          </cell>
          <cell r="E184" t="str">
            <v>ABOUT_THE_GAME</v>
          </cell>
        </row>
        <row r="185">
          <cell r="B185" t="str">
            <v>NON-CONTENT</v>
          </cell>
          <cell r="E185" t="str">
            <v>NON-CONTENT</v>
          </cell>
        </row>
        <row r="186">
          <cell r="B186" t="str">
            <v>ABOUT_THE_GAME</v>
          </cell>
          <cell r="E186" t="str">
            <v>ABOUT_THE_GAME</v>
          </cell>
        </row>
        <row r="187">
          <cell r="B187" t="str">
            <v>ABOUT_THE_GAME</v>
          </cell>
          <cell r="E187" t="str">
            <v>ABOUT_THE_GAME</v>
          </cell>
        </row>
        <row r="188">
          <cell r="B188" t="str">
            <v>ABOUT_THE_GAME</v>
          </cell>
          <cell r="E188" t="str">
            <v>NON-CONTENT</v>
          </cell>
        </row>
        <row r="189">
          <cell r="B189" t="str">
            <v>ABOUT_THE_GAME</v>
          </cell>
          <cell r="E189" t="str">
            <v>ABOUT_THE_GAME</v>
          </cell>
        </row>
        <row r="190">
          <cell r="B190" t="str">
            <v>ABOUT_THE_GAME</v>
          </cell>
          <cell r="E190" t="str">
            <v>ABOUT_THE_GAME</v>
          </cell>
        </row>
        <row r="191">
          <cell r="B191" t="str">
            <v>ABOUT_THE_GAME</v>
          </cell>
          <cell r="E191" t="str">
            <v>NON-CONTENT</v>
          </cell>
        </row>
        <row r="192">
          <cell r="B192" t="str">
            <v>ABOUT_THE_GAME</v>
          </cell>
          <cell r="E192" t="str">
            <v>ABOUT_THE_GAME</v>
          </cell>
        </row>
        <row r="193">
          <cell r="B193" t="str">
            <v>ABOUT_THE_GAME</v>
          </cell>
          <cell r="E193" t="str">
            <v>ABOUT_THE_GAME</v>
          </cell>
        </row>
        <row r="194">
          <cell r="B194" t="str">
            <v>ABOUT_THE_GAME</v>
          </cell>
          <cell r="E194" t="str">
            <v>NON-CONTENT</v>
          </cell>
        </row>
        <row r="195">
          <cell r="B195" t="str">
            <v>MECHANICS</v>
          </cell>
          <cell r="E195" t="str">
            <v>NON-CONTENT</v>
          </cell>
        </row>
        <row r="196">
          <cell r="B196" t="str">
            <v>ABOUT_THE_GAME</v>
          </cell>
          <cell r="E196" t="str">
            <v>ABOUT_THE_GAME</v>
          </cell>
        </row>
        <row r="197">
          <cell r="B197" t="str">
            <v>ABOUT_THE_GAME</v>
          </cell>
          <cell r="E197" t="str">
            <v>ABOUT_THE_GAME</v>
          </cell>
        </row>
        <row r="198">
          <cell r="B198" t="str">
            <v>ABOUT_THE_GAME</v>
          </cell>
          <cell r="E198" t="str">
            <v>ABOUT_THE_GAME</v>
          </cell>
        </row>
        <row r="199">
          <cell r="B199" t="str">
            <v>ABOUT_THE_GAME</v>
          </cell>
          <cell r="E199" t="str">
            <v>ABOUT_THE_GAME</v>
          </cell>
        </row>
        <row r="200">
          <cell r="B200" t="str">
            <v>ABOUT_THE_GAME</v>
          </cell>
          <cell r="E200" t="str">
            <v>ABOUT_THE_GAME</v>
          </cell>
        </row>
        <row r="201">
          <cell r="B201" t="str">
            <v>ABOUT_THE_GAME</v>
          </cell>
          <cell r="E201" t="str">
            <v>ABOUT_THE_GAME</v>
          </cell>
        </row>
        <row r="202">
          <cell r="B202" t="str">
            <v>ABOUT_THE_GAME</v>
          </cell>
          <cell r="E202" t="str">
            <v>ABOUT_THE_GAME</v>
          </cell>
        </row>
        <row r="203">
          <cell r="B203" t="str">
            <v>MECHANICS</v>
          </cell>
          <cell r="E203" t="str">
            <v>MECHANICS</v>
          </cell>
        </row>
        <row r="204">
          <cell r="B204" t="str">
            <v>NARRATION_AND_DESCRIPTION</v>
          </cell>
          <cell r="E204" t="str">
            <v>NARRATION_AND_DESCRIPTION</v>
          </cell>
        </row>
        <row r="205">
          <cell r="B205" t="str">
            <v>NARRATION_AND_DESCRIPTION</v>
          </cell>
          <cell r="E205" t="str">
            <v>NARRATION_AND_DESCRIPTION</v>
          </cell>
        </row>
        <row r="206">
          <cell r="B206" t="str">
            <v>NARRATION_AND_DESCRIPTION</v>
          </cell>
          <cell r="E206" t="str">
            <v>NARRATION_AND_DESCRIPTION</v>
          </cell>
        </row>
        <row r="207">
          <cell r="B207" t="str">
            <v>MECHANICS</v>
          </cell>
          <cell r="E207" t="str">
            <v>MECHANICS</v>
          </cell>
        </row>
        <row r="208">
          <cell r="B208" t="str">
            <v>NARRATION_AND_DESCRIPTION</v>
          </cell>
          <cell r="E208" t="str">
            <v>NARRATION_AND_DESCRIPTION</v>
          </cell>
        </row>
        <row r="209">
          <cell r="B209" t="str">
            <v>ABOUT_THE_GAME</v>
          </cell>
          <cell r="E209" t="str">
            <v>NARRATION_AND_DESCRIPTION</v>
          </cell>
        </row>
        <row r="210">
          <cell r="B210" t="str">
            <v>NARRATION_AND_DESCRIPTION</v>
          </cell>
          <cell r="E210" t="str">
            <v>NARRATION_AND_DESCRIPTION</v>
          </cell>
        </row>
        <row r="211">
          <cell r="B211" t="str">
            <v>ABOUT_THE_GAME</v>
          </cell>
          <cell r="E211" t="str">
            <v>ABOUT_THE_GAME</v>
          </cell>
        </row>
        <row r="212">
          <cell r="B212" t="str">
            <v>NARRATION_AND_DESCRIPTION</v>
          </cell>
          <cell r="E212" t="str">
            <v>NARRATION_AND_DESCRIPTION</v>
          </cell>
        </row>
        <row r="213">
          <cell r="B213" t="str">
            <v xml:space="preserve"> </v>
          </cell>
          <cell r="E213" t="str">
            <v>ABOUT_THE_GAME</v>
          </cell>
        </row>
        <row r="214">
          <cell r="B214" t="str">
            <v>ABOUT_THE_GAME</v>
          </cell>
          <cell r="E214" t="str">
            <v>ABOUT_THE_GAME</v>
          </cell>
        </row>
        <row r="215">
          <cell r="B215" t="str">
            <v>ABOUT_THE_GAME</v>
          </cell>
          <cell r="E215" t="str">
            <v>ABOUT_THE_GAME</v>
          </cell>
        </row>
        <row r="216">
          <cell r="B216" t="str">
            <v>ABOUT_THE_GAME</v>
          </cell>
          <cell r="E216" t="str">
            <v>NON-CONTENT</v>
          </cell>
        </row>
        <row r="217">
          <cell r="B217" t="str">
            <v>ABOUT_THE_GAME</v>
          </cell>
          <cell r="E217" t="str">
            <v>ABOUT_THE_GAME</v>
          </cell>
        </row>
        <row r="218">
          <cell r="B218" t="str">
            <v>ABOUT_THE_GAME</v>
          </cell>
          <cell r="E218" t="str">
            <v>ABOUT_THE_GAME</v>
          </cell>
        </row>
        <row r="219">
          <cell r="B219" t="str">
            <v>MECHANICS</v>
          </cell>
          <cell r="E219" t="str">
            <v>MECHANICS</v>
          </cell>
        </row>
        <row r="220">
          <cell r="B220" t="str">
            <v>MECHANICS</v>
          </cell>
          <cell r="E220" t="str">
            <v>MECHANICS</v>
          </cell>
        </row>
        <row r="221">
          <cell r="B221" t="str">
            <v>MECHANICS</v>
          </cell>
          <cell r="E221" t="str">
            <v>MECHANICS</v>
          </cell>
        </row>
        <row r="222">
          <cell r="B222" t="str">
            <v>MECHANICS</v>
          </cell>
          <cell r="E222" t="str">
            <v>MECHANICS</v>
          </cell>
        </row>
        <row r="223">
          <cell r="B223" t="str">
            <v>NARRATION_AND_DESCRIPTION</v>
          </cell>
          <cell r="E223" t="str">
            <v>MECHANICS</v>
          </cell>
        </row>
        <row r="224">
          <cell r="B224" t="str">
            <v>MECHANICS</v>
          </cell>
          <cell r="E224" t="str">
            <v>MECHANICS</v>
          </cell>
        </row>
        <row r="225">
          <cell r="B225" t="str">
            <v>ABOUT_THE_GAME</v>
          </cell>
          <cell r="E225" t="str">
            <v>ABOUT_THE_GAME</v>
          </cell>
        </row>
        <row r="226">
          <cell r="B226" t="str">
            <v>MECHANICS</v>
          </cell>
          <cell r="E226" t="str">
            <v>ABOUT_THE_GAME</v>
          </cell>
        </row>
        <row r="227">
          <cell r="B227" t="str">
            <v>NARRATION_AND_DESCRIPTION</v>
          </cell>
          <cell r="E227" t="str">
            <v>ABOUT_THE_GAME</v>
          </cell>
        </row>
        <row r="228">
          <cell r="B228" t="str">
            <v>NARRATION_AND_DESCRIPTION</v>
          </cell>
          <cell r="E228" t="str">
            <v>NARRATION_AND_DESCRIPTION</v>
          </cell>
        </row>
        <row r="229">
          <cell r="B229" t="str">
            <v>ABOUT_THE_GAME</v>
          </cell>
          <cell r="E229" t="str">
            <v>ABOUT_THE_GAME</v>
          </cell>
        </row>
        <row r="230">
          <cell r="B230" t="str">
            <v>NARRATION_AND_DESCRIPTION</v>
          </cell>
          <cell r="E230" t="str">
            <v>NARRATION_AND_DESCRIPTION</v>
          </cell>
        </row>
        <row r="231">
          <cell r="B231" t="str">
            <v>ABOUT_THE_GAME</v>
          </cell>
          <cell r="E231" t="str">
            <v>ABOUT_THE_GAME</v>
          </cell>
        </row>
        <row r="232">
          <cell r="B232" t="str">
            <v>MECHANICS</v>
          </cell>
          <cell r="E232" t="str">
            <v>NON-CONTENT</v>
          </cell>
        </row>
        <row r="233">
          <cell r="B233" t="str">
            <v>ABOUT_THE_GAME</v>
          </cell>
          <cell r="E233" t="str">
            <v>ABOUT_THE_GAME</v>
          </cell>
        </row>
        <row r="234">
          <cell r="B234" t="str">
            <v>MECHANICS</v>
          </cell>
          <cell r="E234" t="str">
            <v>MECHANICS</v>
          </cell>
        </row>
        <row r="235">
          <cell r="B235" t="str">
            <v>ABOUT_THE_GAME</v>
          </cell>
          <cell r="E235" t="str">
            <v>ABOUT_THE_GAME</v>
          </cell>
        </row>
        <row r="236">
          <cell r="B236" t="str">
            <v>MECHANICS</v>
          </cell>
          <cell r="E236" t="str">
            <v>ABOUT_THE_GAME</v>
          </cell>
        </row>
        <row r="237">
          <cell r="B237" t="str">
            <v>NARRATION_AND_DESCRIPTION</v>
          </cell>
          <cell r="E237" t="str">
            <v>NON-CONTENT</v>
          </cell>
        </row>
        <row r="238">
          <cell r="B238" t="str">
            <v>ABOUT_THE_GAME</v>
          </cell>
          <cell r="E238" t="str">
            <v>NON-CONTENT</v>
          </cell>
        </row>
        <row r="239">
          <cell r="B239" t="str">
            <v>NON-CONTENT</v>
          </cell>
          <cell r="E239" t="str">
            <v>NON-CONTENT</v>
          </cell>
        </row>
        <row r="240">
          <cell r="B240" t="str">
            <v>NARRATION_AND_DESCRIPTION</v>
          </cell>
          <cell r="E240" t="str">
            <v>NARRATION_AND_DESCRIPTION</v>
          </cell>
        </row>
        <row r="241">
          <cell r="B241" t="str">
            <v>NARRATION_AND_DESCRIPTION</v>
          </cell>
          <cell r="E241" t="str">
            <v>NARRATION_AND_DESCRIPTION</v>
          </cell>
        </row>
        <row r="242">
          <cell r="B242" t="str">
            <v>NARRATION_AND_DESCRIPTION</v>
          </cell>
          <cell r="E242" t="str">
            <v>NARRATION_AND_DESCRIPTION</v>
          </cell>
        </row>
        <row r="243">
          <cell r="B243" t="str">
            <v>NARRATION_AND_DESCRIPTION</v>
          </cell>
          <cell r="E243" t="str">
            <v>NARRATION_AND_DESCRIPTION</v>
          </cell>
        </row>
        <row r="244">
          <cell r="B244" t="str">
            <v>NARRATION_AND_DESCRIPTION</v>
          </cell>
          <cell r="E244" t="str">
            <v>NARRATION_AND_DESCRIPTION</v>
          </cell>
        </row>
        <row r="245">
          <cell r="B245" t="str">
            <v>ABOUT_THE_GAME</v>
          </cell>
          <cell r="E245" t="str">
            <v>ABOUT_THE_GAME</v>
          </cell>
        </row>
        <row r="246">
          <cell r="B246" t="str">
            <v>NARRATION_AND_DESCRIPTION</v>
          </cell>
          <cell r="E246" t="str">
            <v>ABOUT_THE_GAME</v>
          </cell>
        </row>
        <row r="247">
          <cell r="B247" t="str">
            <v>ABOUT_THE_GAME</v>
          </cell>
          <cell r="E247" t="str">
            <v>ABOUT_THE_GAME</v>
          </cell>
        </row>
        <row r="248">
          <cell r="B248" t="str">
            <v>ABOUT_THE_GAME</v>
          </cell>
          <cell r="E248" t="str">
            <v>ABOUT_THE_GAME</v>
          </cell>
        </row>
        <row r="249">
          <cell r="B249" t="str">
            <v>NARRATION_AND_DESCRIPTION</v>
          </cell>
          <cell r="E249" t="str">
            <v>NON-CONTENT</v>
          </cell>
        </row>
        <row r="250">
          <cell r="B250" t="str">
            <v>NARRATION_AND_DESCRIPTION</v>
          </cell>
          <cell r="E250" t="str">
            <v>NARRATION_AND_DESCRIPTION</v>
          </cell>
        </row>
        <row r="251">
          <cell r="B251" t="str">
            <v>NARRATION_AND_DESCRIPTION</v>
          </cell>
          <cell r="E251" t="str">
            <v>NARRATION_AND_DESCRIPTION</v>
          </cell>
        </row>
        <row r="252">
          <cell r="B252" t="str">
            <v>ABOUT_THE_GAME</v>
          </cell>
          <cell r="E252" t="str">
            <v>NON-CONTENT</v>
          </cell>
        </row>
        <row r="253">
          <cell r="B253" t="str">
            <v>ABOUT_THE_GAME</v>
          </cell>
          <cell r="E253" t="str">
            <v>ABOUT_THE_GAME</v>
          </cell>
        </row>
        <row r="254">
          <cell r="B254" t="str">
            <v>ABOUT_THE_GAME</v>
          </cell>
          <cell r="E254" t="str">
            <v>NON-CONTENT</v>
          </cell>
        </row>
        <row r="255">
          <cell r="B255" t="str">
            <v>MECHANICS</v>
          </cell>
          <cell r="E255" t="str">
            <v>MECHANICS</v>
          </cell>
        </row>
        <row r="256">
          <cell r="B256" t="str">
            <v>MECHANICS</v>
          </cell>
          <cell r="E256" t="str">
            <v>ABOUT_THE_GAME</v>
          </cell>
        </row>
        <row r="257">
          <cell r="B257" t="str">
            <v>NARRATION_AND_DESCRIPTION</v>
          </cell>
          <cell r="E257" t="str">
            <v>ABOUT_THE_GAME</v>
          </cell>
        </row>
        <row r="258">
          <cell r="B258" t="str">
            <v>MECHANICS</v>
          </cell>
          <cell r="E258" t="str">
            <v>MECHANICS</v>
          </cell>
        </row>
        <row r="259">
          <cell r="B259" t="str">
            <v>ABOUT_THE_GAME</v>
          </cell>
          <cell r="E259" t="str">
            <v>ABOUT_THE_GAME</v>
          </cell>
        </row>
        <row r="260">
          <cell r="B260" t="str">
            <v>ABOUT_THE_GAME</v>
          </cell>
          <cell r="E260" t="str">
            <v>NARRATION_AND_DESCRIPTION</v>
          </cell>
        </row>
        <row r="261">
          <cell r="B261" t="str">
            <v>ABOUT_THE_GAME</v>
          </cell>
          <cell r="E261" t="str">
            <v>NARRATION_AND_DESCRIPTION</v>
          </cell>
        </row>
        <row r="262">
          <cell r="B262" t="str">
            <v>ABOUT_THE_GAME</v>
          </cell>
          <cell r="E262" t="str">
            <v>ABOUT_THE_GAME</v>
          </cell>
        </row>
        <row r="263">
          <cell r="B263" t="str">
            <v>NARRATION_AND_DESCRIPTION</v>
          </cell>
          <cell r="E263" t="str">
            <v>ABOUT_THE_GAME</v>
          </cell>
        </row>
        <row r="264">
          <cell r="B264" t="str">
            <v>NARRATION_AND_DESCRIPTION</v>
          </cell>
          <cell r="E264" t="str">
            <v>NON-CONTENT</v>
          </cell>
        </row>
        <row r="265">
          <cell r="B265" t="str">
            <v>ABOUT_THE_GAME</v>
          </cell>
          <cell r="E265" t="str">
            <v>ABOUT_THE_GAME</v>
          </cell>
        </row>
        <row r="266">
          <cell r="B266" t="str">
            <v>ABOUT_THE_GAME</v>
          </cell>
          <cell r="E266" t="str">
            <v>ABOUT_THE_GAME</v>
          </cell>
        </row>
        <row r="267">
          <cell r="B267" t="str">
            <v>ABOUT_THE_GAME</v>
          </cell>
          <cell r="E267" t="str">
            <v>ABOUT_THE_GAME</v>
          </cell>
        </row>
        <row r="268">
          <cell r="B268" t="str">
            <v>NON-CONTENT</v>
          </cell>
          <cell r="E268" t="str">
            <v>NON-CONTENT</v>
          </cell>
        </row>
        <row r="269">
          <cell r="B269" t="str">
            <v>ABOUT_THE_GAME</v>
          </cell>
          <cell r="E269" t="str">
            <v>ABOUT_THE_GAME</v>
          </cell>
        </row>
        <row r="270">
          <cell r="B270" t="str">
            <v>ABOUT_THE_GAME</v>
          </cell>
          <cell r="E270" t="str">
            <v>ABOUT_THE_GAME</v>
          </cell>
        </row>
        <row r="271">
          <cell r="B271" t="str">
            <v>MECHANICS</v>
          </cell>
          <cell r="E271" t="str">
            <v>NARRATION_AND_DESCRIPTION</v>
          </cell>
        </row>
        <row r="272">
          <cell r="B272" t="str">
            <v>NARRATION_AND_DESCRIPTION</v>
          </cell>
          <cell r="E272" t="str">
            <v>NARRATION_AND_DESCRIPTION</v>
          </cell>
        </row>
        <row r="273">
          <cell r="B273" t="str">
            <v>MECHANICS</v>
          </cell>
          <cell r="E273" t="str">
            <v>NARRATION_AND_DESCRIPTION</v>
          </cell>
        </row>
        <row r="274">
          <cell r="B274" t="str">
            <v>NARRATION_AND_DESCRIPTION</v>
          </cell>
          <cell r="E274" t="str">
            <v>NARRATION_AND_DESCRIPTION</v>
          </cell>
        </row>
        <row r="275">
          <cell r="B275" t="str">
            <v>MECHANICS</v>
          </cell>
          <cell r="E275" t="str">
            <v>MECHANICS</v>
          </cell>
        </row>
        <row r="276">
          <cell r="B276" t="str">
            <v>ABOUT_THE_GAME</v>
          </cell>
          <cell r="E276" t="str">
            <v>ABOUT_THE_GAME</v>
          </cell>
        </row>
        <row r="277">
          <cell r="B277" t="str">
            <v>MECHANICS</v>
          </cell>
          <cell r="E277" t="str">
            <v>ABOUT_THE_GAME</v>
          </cell>
        </row>
        <row r="278">
          <cell r="B278" t="str">
            <v>MECHANICS</v>
          </cell>
          <cell r="E278" t="str">
            <v>MECHANICS</v>
          </cell>
        </row>
        <row r="279">
          <cell r="B279" t="str">
            <v>ABOUT_THE_GAME</v>
          </cell>
          <cell r="E279" t="str">
            <v>ABOUT_THE_GAME</v>
          </cell>
        </row>
        <row r="280">
          <cell r="B280" t="str">
            <v>ABOUT_THE_GAME</v>
          </cell>
          <cell r="E280" t="str">
            <v>ABOUT_THE_GAME</v>
          </cell>
        </row>
        <row r="281">
          <cell r="B281" t="str">
            <v>ABOUT_THE_GAME</v>
          </cell>
          <cell r="E281" t="str">
            <v>ABOUT_THE_GAME</v>
          </cell>
        </row>
        <row r="282">
          <cell r="B282" t="str">
            <v>ABOUT_THE_GAME</v>
          </cell>
          <cell r="E282" t="str">
            <v>ABOUT_THE_GAME</v>
          </cell>
        </row>
        <row r="283">
          <cell r="B283" t="str">
            <v>ABOUT_THE_GAME</v>
          </cell>
          <cell r="E283" t="str">
            <v>ABOUT_THE_GAME</v>
          </cell>
        </row>
        <row r="284">
          <cell r="B284" t="str">
            <v>ABOUT_THE_GAME</v>
          </cell>
          <cell r="E284" t="str">
            <v>ABOUT_THE_GAME</v>
          </cell>
        </row>
        <row r="285">
          <cell r="B285" t="str">
            <v>MECHANICS</v>
          </cell>
          <cell r="E285" t="str">
            <v>MECHANICS</v>
          </cell>
        </row>
        <row r="286">
          <cell r="B286" t="str">
            <v>MECHANICS</v>
          </cell>
          <cell r="E286" t="str">
            <v>MECHANICS</v>
          </cell>
        </row>
        <row r="287">
          <cell r="B287" t="str">
            <v>NARRATION_AND_DESCRIPTION</v>
          </cell>
          <cell r="E287" t="str">
            <v>NARRATION_AND_DESCRIPTION</v>
          </cell>
        </row>
        <row r="288">
          <cell r="B288" t="str">
            <v>MECHANICS</v>
          </cell>
          <cell r="E288" t="str">
            <v>MECHANICS</v>
          </cell>
        </row>
        <row r="289">
          <cell r="B289" t="str">
            <v>NARRATION_AND_DESCRIPTION</v>
          </cell>
          <cell r="E289" t="str">
            <v>NARRATION_AND_DESCRIPTION</v>
          </cell>
        </row>
        <row r="290">
          <cell r="B290" t="str">
            <v>ABOUT_THE_GAME</v>
          </cell>
          <cell r="E290" t="str">
            <v>ABOUT_THE_GAME</v>
          </cell>
        </row>
        <row r="291">
          <cell r="B291" t="str">
            <v>MECHANICS</v>
          </cell>
          <cell r="E291" t="str">
            <v>NARRATION_AND_DESCRIPTION</v>
          </cell>
        </row>
        <row r="292">
          <cell r="B292" t="str">
            <v>ABOUT_THE_GAME</v>
          </cell>
          <cell r="E292" t="str">
            <v>ABOUT_THE_GAME</v>
          </cell>
        </row>
        <row r="293">
          <cell r="B293" t="str">
            <v>ABOUT_THE_GAME</v>
          </cell>
          <cell r="E293" t="str">
            <v>ABOUT_THE_GAME</v>
          </cell>
        </row>
        <row r="294">
          <cell r="B294" t="str">
            <v>ABOUT_THE_GAME</v>
          </cell>
          <cell r="E294" t="str">
            <v>ABOUT_THE_GAME</v>
          </cell>
        </row>
        <row r="295">
          <cell r="B295" t="str">
            <v>ABOUT_THE_GAME</v>
          </cell>
          <cell r="E295" t="str">
            <v>MECHANICS</v>
          </cell>
        </row>
        <row r="296">
          <cell r="B296" t="str">
            <v>ABOUT_THE_GAME</v>
          </cell>
          <cell r="E296" t="str">
            <v>ABOUT_THE_GAME</v>
          </cell>
        </row>
        <row r="297">
          <cell r="B297" t="str">
            <v>ABOUT_THE_GAME</v>
          </cell>
          <cell r="E297" t="str">
            <v>MECHANICS</v>
          </cell>
        </row>
        <row r="298">
          <cell r="B298" t="str">
            <v>ABOUT_THE_GAME</v>
          </cell>
          <cell r="E298" t="str">
            <v>ABOUT_THE_GAME</v>
          </cell>
        </row>
        <row r="299">
          <cell r="B299" t="str">
            <v>ABOUT_THE_GAME</v>
          </cell>
          <cell r="E299" t="str">
            <v>ABOUT_THE_GAME</v>
          </cell>
        </row>
        <row r="300">
          <cell r="B300" t="str">
            <v>MECHANICS</v>
          </cell>
          <cell r="E300" t="str">
            <v>MECHANICS</v>
          </cell>
        </row>
        <row r="301">
          <cell r="B301" t="str">
            <v>ABOUT_THE_GAME</v>
          </cell>
          <cell r="E301" t="str">
            <v>ABOUT_THE_GAME</v>
          </cell>
        </row>
        <row r="302">
          <cell r="B302" t="str">
            <v>ABOUT_THE_GAME</v>
          </cell>
          <cell r="E302" t="str">
            <v>ABOUT_THE_GAME</v>
          </cell>
        </row>
        <row r="303">
          <cell r="B303" t="str">
            <v>NARRATION_AND_DESCRIPTION</v>
          </cell>
          <cell r="E303" t="str">
            <v>NON-CONTENT</v>
          </cell>
        </row>
        <row r="304">
          <cell r="B304" t="str">
            <v>MECHANICS</v>
          </cell>
          <cell r="E304" t="str">
            <v>MECHANICS</v>
          </cell>
        </row>
        <row r="305">
          <cell r="B305" t="str">
            <v>MECHANICS</v>
          </cell>
          <cell r="E305" t="str">
            <v>MECHANICS</v>
          </cell>
        </row>
        <row r="306">
          <cell r="B306" t="str">
            <v>MECHANICS</v>
          </cell>
          <cell r="E306" t="str">
            <v>MECHANICS</v>
          </cell>
        </row>
        <row r="307">
          <cell r="B307" t="str">
            <v>MECHANICS</v>
          </cell>
          <cell r="E307" t="str">
            <v>MECHANICS</v>
          </cell>
        </row>
        <row r="308">
          <cell r="B308" t="str">
            <v>MECHANICS</v>
          </cell>
          <cell r="E308" t="str">
            <v>NARRATION_AND_DESCRIPTION</v>
          </cell>
        </row>
        <row r="309">
          <cell r="B309" t="str">
            <v>MECHANICS</v>
          </cell>
          <cell r="E309" t="str">
            <v>NARRATION_AND_DESCRIPTION</v>
          </cell>
        </row>
        <row r="310">
          <cell r="B310" t="str">
            <v>NARRATION_AND_DESCRIPTION</v>
          </cell>
          <cell r="E310" t="str">
            <v>NARRATION_AND_DESCRIPTION</v>
          </cell>
        </row>
        <row r="311">
          <cell r="B311" t="str">
            <v>NARRATION_AND_DESCRIPTION</v>
          </cell>
          <cell r="E311" t="str">
            <v>NARRATION_AND_DESCRIPTION</v>
          </cell>
        </row>
        <row r="312">
          <cell r="B312" t="str">
            <v>NARRATION_AND_DESCRIPTION</v>
          </cell>
          <cell r="E312" t="str">
            <v>NARRATION_AND_DESCRIPTION</v>
          </cell>
        </row>
        <row r="313">
          <cell r="B313" t="str">
            <v>NARRATION_AND_DESCRIPTION</v>
          </cell>
          <cell r="E313" t="str">
            <v>NARRATION_AND_DESCRIPTION</v>
          </cell>
        </row>
        <row r="314">
          <cell r="B314" t="str">
            <v>ABOUT_THE_GAME</v>
          </cell>
          <cell r="E314" t="str">
            <v>NARRATION_AND_DESCRIPTION</v>
          </cell>
        </row>
        <row r="315">
          <cell r="B315" t="str">
            <v>ABOUT_THE_GAME</v>
          </cell>
          <cell r="E315" t="str">
            <v>ABOUT_THE_GAME</v>
          </cell>
        </row>
        <row r="316">
          <cell r="B316" t="str">
            <v>ABOUT_THE_GAME</v>
          </cell>
          <cell r="E316" t="str">
            <v>ABOUT_THE_GAME</v>
          </cell>
        </row>
        <row r="317">
          <cell r="B317" t="str">
            <v>NARRATION_AND_DESCRIPTION</v>
          </cell>
          <cell r="E317" t="str">
            <v>ABOUT_THE_GAME</v>
          </cell>
        </row>
        <row r="318">
          <cell r="B318" t="str">
            <v>NARRATION_AND_DESCRIPTION</v>
          </cell>
          <cell r="E318" t="str">
            <v>ABOUT_THE_GAME</v>
          </cell>
        </row>
        <row r="319">
          <cell r="B319" t="str">
            <v>ABOUT_THE_GAME</v>
          </cell>
          <cell r="E319" t="str">
            <v>ABOUT_THE_GAME</v>
          </cell>
        </row>
        <row r="320">
          <cell r="B320" t="str">
            <v>ABOUT_THE_GAME</v>
          </cell>
          <cell r="E320" t="str">
            <v>ABOUT_THE_GAME</v>
          </cell>
        </row>
        <row r="321">
          <cell r="B321" t="str">
            <v>NARRATION_AND_DESCRIPTION</v>
          </cell>
          <cell r="E321" t="str">
            <v>ABOUT_THE_GAME</v>
          </cell>
        </row>
        <row r="322">
          <cell r="B322" t="str">
            <v>NON-CONTENT</v>
          </cell>
          <cell r="E322" t="str">
            <v>NON-CONTENT</v>
          </cell>
        </row>
        <row r="323">
          <cell r="B323" t="str">
            <v>ABOUT_THE_GAME</v>
          </cell>
          <cell r="E323" t="str">
            <v>ABOUT_THE_GAME</v>
          </cell>
        </row>
        <row r="324">
          <cell r="B324" t="str">
            <v>NARRATION_AND_DESCRIPTION</v>
          </cell>
          <cell r="E324" t="str">
            <v>MECHANICS</v>
          </cell>
        </row>
        <row r="325">
          <cell r="B325" t="str">
            <v>NARRATION_AND_DESCRIPTION</v>
          </cell>
          <cell r="E325" t="str">
            <v>ABOUT_THE_GAME</v>
          </cell>
        </row>
        <row r="326">
          <cell r="B326" t="str">
            <v>NARRATION_AND_DESCRIPTION</v>
          </cell>
          <cell r="E326" t="str">
            <v>NARRATION_AND_DESCRIPTION</v>
          </cell>
        </row>
        <row r="327">
          <cell r="B327" t="str">
            <v>NARRATION_AND_DESCRIPTION</v>
          </cell>
          <cell r="E327" t="str">
            <v>MECHANICS</v>
          </cell>
        </row>
        <row r="328">
          <cell r="B328" t="str">
            <v>NARRATION_AND_DESCRIPTION</v>
          </cell>
          <cell r="E328" t="str">
            <v>MECHANICS</v>
          </cell>
        </row>
        <row r="329">
          <cell r="B329" t="str">
            <v>MECHANICS</v>
          </cell>
          <cell r="E329" t="str">
            <v>MECHANICS</v>
          </cell>
        </row>
        <row r="330">
          <cell r="B330" t="str">
            <v>MECHANICS</v>
          </cell>
          <cell r="E330" t="str">
            <v>ABOUT_THE_GAME</v>
          </cell>
        </row>
        <row r="331">
          <cell r="B331" t="str">
            <v>ABOUT_THE_GAME</v>
          </cell>
          <cell r="E331" t="str">
            <v>ABOUT_THE_GAME</v>
          </cell>
        </row>
        <row r="332">
          <cell r="B332" t="str">
            <v>ABOUT_THE_GAME</v>
          </cell>
          <cell r="E332" t="str">
            <v>NON-CONTENT</v>
          </cell>
        </row>
        <row r="333">
          <cell r="B333" t="str">
            <v>ABOUT_THE_GAME</v>
          </cell>
          <cell r="E333" t="str">
            <v>ABOUT_THE_GAME</v>
          </cell>
        </row>
        <row r="334">
          <cell r="B334" t="str">
            <v>MECHANICS</v>
          </cell>
          <cell r="E334" t="str">
            <v>MECHANICS</v>
          </cell>
        </row>
        <row r="335">
          <cell r="B335" t="str">
            <v>ABOUT_THE_GAME</v>
          </cell>
          <cell r="E335" t="str">
            <v>ABOUT_THE_GAME</v>
          </cell>
        </row>
        <row r="336">
          <cell r="B336" t="str">
            <v>MECHANICS</v>
          </cell>
          <cell r="E336" t="str">
            <v>MECHANICS</v>
          </cell>
        </row>
        <row r="337">
          <cell r="B337" t="str">
            <v>MECHANICS</v>
          </cell>
          <cell r="E337" t="str">
            <v>MECHANICS</v>
          </cell>
        </row>
        <row r="338">
          <cell r="B338" t="str">
            <v>MECHANICS</v>
          </cell>
          <cell r="E338" t="str">
            <v>MECHANICS</v>
          </cell>
        </row>
        <row r="339">
          <cell r="B339" t="str">
            <v>MECHANICS</v>
          </cell>
          <cell r="E339" t="str">
            <v>MECHANICS</v>
          </cell>
        </row>
        <row r="340">
          <cell r="B340" t="str">
            <v>NARRATION_AND_DESCRIPTION</v>
          </cell>
          <cell r="E340" t="str">
            <v>NARRATION_AND_DESCRIPTION</v>
          </cell>
        </row>
        <row r="341">
          <cell r="B341" t="str">
            <v>NARRATION_AND_DESCRIPTION</v>
          </cell>
          <cell r="E341" t="str">
            <v>NARRATION_AND_DESCRIPTION</v>
          </cell>
        </row>
        <row r="342">
          <cell r="B342" t="str">
            <v>ABOUT_THE_GAME</v>
          </cell>
          <cell r="E342" t="str">
            <v>NON-CONTENT</v>
          </cell>
        </row>
        <row r="343">
          <cell r="B343" t="str">
            <v xml:space="preserve"> </v>
          </cell>
          <cell r="E343" t="str">
            <v>NARRATION_AND_DESCRIPTION</v>
          </cell>
        </row>
        <row r="344">
          <cell r="B344" t="str">
            <v>ABOUT_THE_GAME</v>
          </cell>
          <cell r="E344" t="str">
            <v>NON-CONTENT</v>
          </cell>
        </row>
        <row r="345">
          <cell r="B345" t="str">
            <v>NARRATION_AND_DESCRIPTION</v>
          </cell>
          <cell r="E345" t="str">
            <v>NARRATION_AND_DESCRIPTION</v>
          </cell>
        </row>
        <row r="346">
          <cell r="B346" t="str">
            <v>ABOUT_THE_GAME</v>
          </cell>
          <cell r="E346" t="str">
            <v>ABOUT_THE_GAME</v>
          </cell>
        </row>
        <row r="347">
          <cell r="B347" t="str">
            <v>NARRATION_AND_DESCRIPTION</v>
          </cell>
          <cell r="E347" t="str">
            <v>ABOUT_THE_GAME</v>
          </cell>
        </row>
        <row r="348">
          <cell r="B348" t="str">
            <v>NON-CONTENT</v>
          </cell>
          <cell r="E348" t="str">
            <v>NON-CONTENT</v>
          </cell>
        </row>
        <row r="349">
          <cell r="B349" t="str">
            <v>MECHANICS</v>
          </cell>
          <cell r="E349" t="str">
            <v>MECHANICS</v>
          </cell>
        </row>
        <row r="350">
          <cell r="B350" t="str">
            <v>MECHANICS</v>
          </cell>
          <cell r="E350" t="str">
            <v>MECHANICS</v>
          </cell>
        </row>
        <row r="351">
          <cell r="B351" t="str">
            <v>ABOUT_THE_GAME</v>
          </cell>
          <cell r="E351" t="str">
            <v>ABOUT_THE_GAME</v>
          </cell>
        </row>
        <row r="352">
          <cell r="B352" t="str">
            <v>ABOUT_THE_GAME</v>
          </cell>
          <cell r="E352" t="str">
            <v>ABOUT_THE_GAME</v>
          </cell>
        </row>
        <row r="353">
          <cell r="B353" t="str">
            <v>NARRATION_AND_DESCRIPTION</v>
          </cell>
          <cell r="E353" t="str">
            <v>ABOUT_THE_GAME</v>
          </cell>
        </row>
        <row r="354">
          <cell r="B354" t="str">
            <v>NARRATION_AND_DESCRIPTION</v>
          </cell>
          <cell r="E354" t="str">
            <v>ABOUT_THE_GAME</v>
          </cell>
        </row>
        <row r="355">
          <cell r="B355" t="str">
            <v>ABOUT_THE_GAME</v>
          </cell>
          <cell r="E355" t="str">
            <v>NON-CONTENT</v>
          </cell>
        </row>
        <row r="356">
          <cell r="B356" t="str">
            <v>MECHANICS</v>
          </cell>
          <cell r="E356" t="str">
            <v>MECHANICS</v>
          </cell>
        </row>
        <row r="357">
          <cell r="B357" t="str">
            <v>MECHANICS</v>
          </cell>
          <cell r="E357" t="str">
            <v>MECHANICS</v>
          </cell>
        </row>
        <row r="358">
          <cell r="B358" t="str">
            <v>NON-CONTENT</v>
          </cell>
          <cell r="E358" t="str">
            <v>NON-CONTENT</v>
          </cell>
        </row>
        <row r="359">
          <cell r="B359" t="str">
            <v>ABOUT_THE_GAME</v>
          </cell>
          <cell r="E359" t="str">
            <v>STAGE_DIRECTIONS</v>
          </cell>
        </row>
        <row r="360">
          <cell r="B360" t="str">
            <v>NARRATION_AND_DESCRIPTION</v>
          </cell>
          <cell r="E360" t="str">
            <v>NARRATION_AND_DESCRIPTION</v>
          </cell>
        </row>
        <row r="361">
          <cell r="B361" t="str">
            <v>NARRATION_AND_DESCRIPTION</v>
          </cell>
          <cell r="E361" t="str">
            <v>NARRATION_AND_DESCRIPTION</v>
          </cell>
        </row>
        <row r="362">
          <cell r="B362" t="str">
            <v>ABOUT_THE_GAME</v>
          </cell>
          <cell r="E362" t="str">
            <v>NON-CONTENT</v>
          </cell>
        </row>
        <row r="363">
          <cell r="B363" t="str">
            <v>ABOUT_THE_GAME</v>
          </cell>
          <cell r="E363" t="str">
            <v>NARRATION_AND_DESCRIPTION</v>
          </cell>
        </row>
        <row r="364">
          <cell r="B364" t="str">
            <v>ABOUT_THE_GAME</v>
          </cell>
          <cell r="E364" t="str">
            <v>ABOUT_THE_GAME</v>
          </cell>
        </row>
        <row r="365">
          <cell r="B365" t="str">
            <v>MECHANICS</v>
          </cell>
          <cell r="E365" t="str">
            <v>MECHANICS</v>
          </cell>
        </row>
        <row r="366">
          <cell r="B366" t="str">
            <v>MECHANICS</v>
          </cell>
          <cell r="E366" t="str">
            <v>MECHANICS</v>
          </cell>
        </row>
        <row r="367">
          <cell r="B367" t="str">
            <v>ABOUT_THE_GAME</v>
          </cell>
          <cell r="E367" t="str">
            <v>ABOUT_THE_GAME</v>
          </cell>
        </row>
        <row r="368">
          <cell r="B368" t="str">
            <v>ABOUT_THE_GAME</v>
          </cell>
          <cell r="E368" t="str">
            <v>ABOUT_THE_GAME</v>
          </cell>
        </row>
        <row r="369">
          <cell r="B369" t="str">
            <v>ABOUT_THE_GAME</v>
          </cell>
          <cell r="E369" t="str">
            <v>NON-CONTENT</v>
          </cell>
        </row>
        <row r="370">
          <cell r="B370" t="str">
            <v>NARRATION_AND_DESCRIPTION</v>
          </cell>
          <cell r="E370" t="str">
            <v>NARRATION_AND_DESCRIPTION</v>
          </cell>
        </row>
        <row r="371">
          <cell r="B371" t="str">
            <v>NARRATION_AND_DESCRIPTION</v>
          </cell>
          <cell r="E371" t="str">
            <v>NARRATION_AND_DESCRIPTION</v>
          </cell>
        </row>
        <row r="372">
          <cell r="B372" t="str">
            <v>NARRATION_AND_DESCRIPTION</v>
          </cell>
          <cell r="E372" t="str">
            <v>NARRATION_AND_DESCRIPTION</v>
          </cell>
        </row>
        <row r="373">
          <cell r="B373" t="str">
            <v>ABOUT_THE_GAME</v>
          </cell>
          <cell r="E373" t="str">
            <v>ABOUT_THE_GAME</v>
          </cell>
        </row>
        <row r="374">
          <cell r="B374" t="str">
            <v>NON-GAME_RELATED</v>
          </cell>
          <cell r="E374" t="str">
            <v>NON-GAME_RELATED</v>
          </cell>
        </row>
        <row r="375">
          <cell r="B375" t="str">
            <v>NON-GAME_RELATED</v>
          </cell>
          <cell r="E375" t="str">
            <v>NON-GAME_RELATED</v>
          </cell>
        </row>
        <row r="376">
          <cell r="B376" t="str">
            <v>ABOUT_THE_GAME</v>
          </cell>
          <cell r="E376" t="str">
            <v>NON-CONTENT</v>
          </cell>
        </row>
        <row r="377">
          <cell r="B377" t="str">
            <v>NARRATION_AND_DESCRIPTION</v>
          </cell>
          <cell r="E377" t="str">
            <v>NARRATION_AND_DESCRIPTION</v>
          </cell>
        </row>
        <row r="378">
          <cell r="B378" t="str">
            <v>NARRATION_AND_DESCRIPTION</v>
          </cell>
          <cell r="E378" t="str">
            <v>NARRATION_AND_DESCRIPTION</v>
          </cell>
        </row>
        <row r="379">
          <cell r="B379" t="str">
            <v>MECHANICS</v>
          </cell>
          <cell r="E379" t="str">
            <v>MECHANICS</v>
          </cell>
        </row>
        <row r="380">
          <cell r="B380" t="str">
            <v>ABOUT_THE_GAME</v>
          </cell>
          <cell r="E380" t="str">
            <v>MECHANICS</v>
          </cell>
        </row>
        <row r="381">
          <cell r="B381" t="str">
            <v>NARRATION_AND_DESCRIPTION</v>
          </cell>
          <cell r="E381" t="str">
            <v>MECHANICS</v>
          </cell>
        </row>
        <row r="382">
          <cell r="B382" t="str">
            <v>MECHANICS</v>
          </cell>
          <cell r="E382" t="str">
            <v>MECHANICS</v>
          </cell>
        </row>
        <row r="383">
          <cell r="B383" t="str">
            <v>ABOUT_THE_GAME</v>
          </cell>
          <cell r="E383" t="str">
            <v>ABOUT_THE_GAME</v>
          </cell>
        </row>
        <row r="384">
          <cell r="B384" t="str">
            <v>MECHANICS</v>
          </cell>
          <cell r="E384" t="str">
            <v>MECHANICS</v>
          </cell>
        </row>
        <row r="385">
          <cell r="B385" t="str">
            <v>ABOUT_THE_GAME</v>
          </cell>
          <cell r="E385" t="str">
            <v>MECHANICS</v>
          </cell>
        </row>
        <row r="386">
          <cell r="B386" t="str">
            <v>MECHANICS</v>
          </cell>
          <cell r="E386" t="str">
            <v>MECHANICS</v>
          </cell>
        </row>
        <row r="387">
          <cell r="B387" t="str">
            <v>MECHANICS</v>
          </cell>
          <cell r="E387" t="str">
            <v>MECHANICS</v>
          </cell>
        </row>
        <row r="388">
          <cell r="B388" t="str">
            <v>MECHANICS</v>
          </cell>
          <cell r="E388" t="str">
            <v>MECHANICS</v>
          </cell>
        </row>
        <row r="389">
          <cell r="B389" t="str">
            <v>MECHANICS</v>
          </cell>
          <cell r="E389" t="str">
            <v>MECHANICS</v>
          </cell>
        </row>
        <row r="390">
          <cell r="B390" t="str">
            <v>ABOUT_THE_GAME</v>
          </cell>
          <cell r="E390" t="str">
            <v>NON-CONTENT</v>
          </cell>
        </row>
        <row r="391">
          <cell r="B391" t="str">
            <v>NARRATION_AND_DESCRIPTION</v>
          </cell>
          <cell r="E391" t="str">
            <v>NARRATION_AND_DESCRIPTION</v>
          </cell>
        </row>
        <row r="392">
          <cell r="B392" t="str">
            <v>NARRATION_AND_DESCRIPTION</v>
          </cell>
          <cell r="E392" t="str">
            <v>NARRATION_AND_DESCRIPTION</v>
          </cell>
        </row>
        <row r="393">
          <cell r="B393" t="str">
            <v>NARRATION_AND_DESCRIPTION</v>
          </cell>
          <cell r="E393" t="str">
            <v>NARRATION_AND_DESCRIPTION</v>
          </cell>
        </row>
        <row r="394">
          <cell r="B394" t="str">
            <v>NARRATION_AND_DESCRIPTION</v>
          </cell>
          <cell r="E394" t="str">
            <v>NARRATION_AND_DESCRIPTION</v>
          </cell>
        </row>
        <row r="395">
          <cell r="B395" t="str">
            <v>ABOUT_THE_GAME</v>
          </cell>
          <cell r="E395" t="str">
            <v>ABOUT_THE_GAME</v>
          </cell>
        </row>
        <row r="396">
          <cell r="B396" t="str">
            <v>ABOUT_THE_GAME</v>
          </cell>
          <cell r="E396" t="str">
            <v>ABOUT_THE_GAME</v>
          </cell>
        </row>
        <row r="397">
          <cell r="B397" t="str">
            <v>NARRATION_AND_DESCRIPTION</v>
          </cell>
          <cell r="E397" t="str">
            <v>ABOUT_THE_GAME</v>
          </cell>
        </row>
        <row r="398">
          <cell r="B398" t="str">
            <v>ABOUT_THE_GAME</v>
          </cell>
          <cell r="E398" t="str">
            <v>ABOUT_THE_GAME</v>
          </cell>
        </row>
        <row r="399">
          <cell r="B399" t="str">
            <v>NARRATION_AND_DESCRIPTION</v>
          </cell>
          <cell r="E399" t="str">
            <v>ABOUT_THE_GAME</v>
          </cell>
        </row>
        <row r="400">
          <cell r="B400" t="str">
            <v>NARRATION_AND_DESCRIPTION</v>
          </cell>
          <cell r="E400" t="str">
            <v>NARRATION_AND_DESCRIPTION</v>
          </cell>
        </row>
        <row r="401">
          <cell r="B401" t="str">
            <v>ABOUT_THE_GAME</v>
          </cell>
          <cell r="E401" t="str">
            <v>ABOUT_THE_GAME</v>
          </cell>
        </row>
        <row r="402">
          <cell r="B402" t="str">
            <v>NARRATION_AND_DESCRIPTION</v>
          </cell>
          <cell r="E402" t="str">
            <v>NON-GAME_RELATED</v>
          </cell>
        </row>
        <row r="403">
          <cell r="B403" t="str">
            <v>NARRATION_AND_DESCRIPTION</v>
          </cell>
          <cell r="E403" t="str">
            <v>NON-GAME_RELATED</v>
          </cell>
        </row>
        <row r="404">
          <cell r="B404" t="str">
            <v>ABOUT_THE_GAME</v>
          </cell>
          <cell r="E404" t="str">
            <v>NON-GAME_RELATED</v>
          </cell>
        </row>
        <row r="405">
          <cell r="B405" t="str">
            <v>ABOUT_THE_GAME</v>
          </cell>
          <cell r="E405" t="str">
            <v>NON-GAME_RELATED</v>
          </cell>
        </row>
        <row r="406">
          <cell r="B406" t="str">
            <v>MECHANICS</v>
          </cell>
          <cell r="E406" t="str">
            <v>MECHANICS</v>
          </cell>
        </row>
        <row r="407">
          <cell r="B407" t="str">
            <v>MECHANICS</v>
          </cell>
          <cell r="E407" t="str">
            <v>MECHANICS</v>
          </cell>
        </row>
        <row r="408">
          <cell r="B408" t="str">
            <v>MECHANICS</v>
          </cell>
          <cell r="E408" t="str">
            <v>MECHANICS</v>
          </cell>
        </row>
        <row r="409">
          <cell r="B409" t="str">
            <v>MECHANICS</v>
          </cell>
          <cell r="E409" t="str">
            <v>MECHANICS</v>
          </cell>
        </row>
        <row r="410">
          <cell r="B410" t="str">
            <v>MECHANICS</v>
          </cell>
          <cell r="E410" t="str">
            <v>MECHANICS</v>
          </cell>
        </row>
        <row r="411">
          <cell r="B411" t="str">
            <v>MECHANICS</v>
          </cell>
          <cell r="E411" t="str">
            <v>MECHANICS</v>
          </cell>
        </row>
        <row r="412">
          <cell r="B412" t="str">
            <v>MECHANICS</v>
          </cell>
          <cell r="E412" t="str">
            <v>MECHANICS</v>
          </cell>
        </row>
        <row r="413">
          <cell r="B413" t="str">
            <v>ABOUT_THE_GAME</v>
          </cell>
          <cell r="E413" t="str">
            <v>ABOUT_THE_GAME</v>
          </cell>
        </row>
        <row r="414">
          <cell r="B414" t="str">
            <v>NARRATION_AND_DESCRIPTION</v>
          </cell>
          <cell r="E414" t="str">
            <v>NARRATION_AND_DESCRIPTION</v>
          </cell>
        </row>
        <row r="415">
          <cell r="B415" t="str">
            <v>NARRATION_AND_DESCRIPTION</v>
          </cell>
          <cell r="E415" t="str">
            <v>NARRATION_AND_DESCRIPTION</v>
          </cell>
        </row>
        <row r="416">
          <cell r="B416" t="str">
            <v>MECHANICS</v>
          </cell>
          <cell r="E416" t="str">
            <v>MECHANICS</v>
          </cell>
        </row>
        <row r="417">
          <cell r="B417" t="str">
            <v>MECHANICS</v>
          </cell>
          <cell r="E417" t="str">
            <v>MECHANICS</v>
          </cell>
        </row>
        <row r="418">
          <cell r="B418" t="str">
            <v>MECHANICS</v>
          </cell>
          <cell r="E418" t="str">
            <v>MECHANICS</v>
          </cell>
        </row>
        <row r="419">
          <cell r="B419" t="str">
            <v>ABOUT_THE_GAME</v>
          </cell>
          <cell r="E419" t="str">
            <v>NON-CONTENT</v>
          </cell>
        </row>
        <row r="420">
          <cell r="B420" t="str">
            <v>MECHANICS</v>
          </cell>
          <cell r="E420" t="str">
            <v>MECHANICS</v>
          </cell>
        </row>
        <row r="421">
          <cell r="B421" t="str">
            <v>MECHANICS</v>
          </cell>
          <cell r="E421" t="str">
            <v>MECHANICS</v>
          </cell>
        </row>
        <row r="422">
          <cell r="B422" t="str">
            <v>MECHANICS</v>
          </cell>
          <cell r="E422" t="str">
            <v>MECHANICS</v>
          </cell>
        </row>
        <row r="423">
          <cell r="B423" t="str">
            <v>NARRATION_AND_DESCRIPTION</v>
          </cell>
          <cell r="E423" t="str">
            <v>MECHANICS</v>
          </cell>
        </row>
        <row r="424">
          <cell r="B424" t="str">
            <v>NARRATION_AND_DESCRIPTION</v>
          </cell>
          <cell r="E424" t="str">
            <v>MECHANICS</v>
          </cell>
        </row>
        <row r="425">
          <cell r="B425" t="str">
            <v>NARRATION_AND_DESCRIPTION</v>
          </cell>
          <cell r="E425" t="str">
            <v>MECHANICS</v>
          </cell>
        </row>
        <row r="426">
          <cell r="B426" t="str">
            <v>NARRATION_AND_DESCRIPTION</v>
          </cell>
          <cell r="E426" t="str">
            <v>MECHANICS</v>
          </cell>
        </row>
        <row r="427">
          <cell r="B427" t="str">
            <v>NARRATION_AND_DESCRIPTION</v>
          </cell>
          <cell r="E427" t="str">
            <v>MECHANICS</v>
          </cell>
        </row>
        <row r="428">
          <cell r="B428" t="str">
            <v>NARRATION_AND_DESCRIPTION</v>
          </cell>
          <cell r="E428" t="str">
            <v>MECHANICS</v>
          </cell>
        </row>
        <row r="429">
          <cell r="B429" t="str">
            <v>MECHANICS</v>
          </cell>
          <cell r="E429" t="str">
            <v>MECHANICS</v>
          </cell>
        </row>
        <row r="430">
          <cell r="B430" t="str">
            <v>ABOUT_THE_GAME</v>
          </cell>
          <cell r="E430" t="str">
            <v>NON-CONTENT</v>
          </cell>
        </row>
        <row r="431">
          <cell r="B431" t="str">
            <v>NON-CONTENT</v>
          </cell>
          <cell r="E431" t="str">
            <v>STAGE_DIRECTIONS</v>
          </cell>
        </row>
        <row r="432">
          <cell r="B432" t="str">
            <v>NARRATION_AND_DESCRIPTION</v>
          </cell>
          <cell r="E432" t="str">
            <v>NARRATION_AND_DESCRIPTION</v>
          </cell>
        </row>
        <row r="433">
          <cell r="B433" t="str">
            <v>NARRATION_AND_DESCRIPTION</v>
          </cell>
          <cell r="E433" t="str">
            <v>NARRATION_AND_DESCRIPTION</v>
          </cell>
        </row>
        <row r="434">
          <cell r="B434" t="str">
            <v>MECHANICS</v>
          </cell>
          <cell r="E434" t="str">
            <v>MECHANICS</v>
          </cell>
        </row>
        <row r="435">
          <cell r="B435" t="str">
            <v>ABOUT_THE_GAME</v>
          </cell>
          <cell r="E435" t="str">
            <v>ABOUT_THE_GAME</v>
          </cell>
        </row>
        <row r="436">
          <cell r="B436" t="str">
            <v>MECHANICS</v>
          </cell>
          <cell r="E436" t="str">
            <v>NARRATION_AND_DESCRIPTION</v>
          </cell>
        </row>
        <row r="437">
          <cell r="B437" t="str">
            <v>ABOUT_THE_GAME</v>
          </cell>
          <cell r="E437" t="str">
            <v>NON-CONTENT</v>
          </cell>
        </row>
        <row r="438">
          <cell r="B438" t="str">
            <v>MECHANICS</v>
          </cell>
          <cell r="E438" t="str">
            <v>MECHANICS</v>
          </cell>
        </row>
        <row r="439">
          <cell r="B439" t="str">
            <v>MECHANICS</v>
          </cell>
          <cell r="E439" t="str">
            <v>MECHANICS</v>
          </cell>
        </row>
        <row r="440">
          <cell r="B440" t="str">
            <v>MECHANICS</v>
          </cell>
          <cell r="E440" t="str">
            <v>MECHANICS</v>
          </cell>
        </row>
        <row r="441">
          <cell r="B441" t="str">
            <v>NARRATION_AND_DESCRIPTION</v>
          </cell>
          <cell r="E441" t="str">
            <v>NARRATION_AND_DESCRIPTION</v>
          </cell>
        </row>
        <row r="442">
          <cell r="B442" t="str">
            <v>MECHANICS</v>
          </cell>
          <cell r="E442" t="str">
            <v>MECHANICS</v>
          </cell>
        </row>
        <row r="443">
          <cell r="B443" t="str">
            <v>ABOUT_THE_GAME</v>
          </cell>
          <cell r="E443" t="str">
            <v>ABOUT_THE_GAME</v>
          </cell>
        </row>
        <row r="444">
          <cell r="B444" t="str">
            <v>MECHANICS</v>
          </cell>
          <cell r="E444" t="str">
            <v>MECHANICS</v>
          </cell>
        </row>
        <row r="445">
          <cell r="B445" t="str">
            <v>MECHANICS</v>
          </cell>
          <cell r="E445" t="str">
            <v>MECHANICS</v>
          </cell>
        </row>
        <row r="446">
          <cell r="B446" t="str">
            <v>MECHANICS</v>
          </cell>
          <cell r="E446" t="str">
            <v>MECHANICS</v>
          </cell>
        </row>
        <row r="447">
          <cell r="B447" t="str">
            <v>MECHANICS</v>
          </cell>
          <cell r="E447" t="str">
            <v>MECHANICS</v>
          </cell>
        </row>
        <row r="448">
          <cell r="B448" t="str">
            <v>ABOUT_THE_GAME</v>
          </cell>
          <cell r="E448" t="str">
            <v>ABOUT_THE_GAME</v>
          </cell>
        </row>
        <row r="449">
          <cell r="B449" t="str">
            <v>ABOUT_THE_GAME</v>
          </cell>
          <cell r="E449" t="str">
            <v>ABOUT_THE_GAME</v>
          </cell>
        </row>
        <row r="450">
          <cell r="B450" t="str">
            <v>MECHANICS</v>
          </cell>
          <cell r="E450" t="str">
            <v>MECHANICS</v>
          </cell>
        </row>
        <row r="451">
          <cell r="B451" t="str">
            <v>NARRATION_AND_DESCRIPTION</v>
          </cell>
          <cell r="E451" t="str">
            <v>NARRATION_AND_DESCRIPTION</v>
          </cell>
        </row>
        <row r="452">
          <cell r="B452" t="str">
            <v>ABOUT_THE_GAME</v>
          </cell>
          <cell r="E452" t="str">
            <v>ABOUT_THE_GAME</v>
          </cell>
        </row>
        <row r="453">
          <cell r="B453" t="str">
            <v>ABOUT_THE_GAME</v>
          </cell>
          <cell r="E453" t="str">
            <v>NON-CONTENT</v>
          </cell>
        </row>
        <row r="454">
          <cell r="B454" t="str">
            <v>MECHANICS</v>
          </cell>
          <cell r="E454" t="str">
            <v>MECHANICS</v>
          </cell>
        </row>
        <row r="455">
          <cell r="B455" t="str">
            <v>ABOUT_THE_GAME</v>
          </cell>
          <cell r="E455" t="str">
            <v>ABOUT_THE_GAME</v>
          </cell>
        </row>
        <row r="456">
          <cell r="B456" t="str">
            <v>ABOUT_THE_GAME</v>
          </cell>
          <cell r="E456" t="str">
            <v>NON-CONTENT</v>
          </cell>
        </row>
        <row r="457">
          <cell r="B457" t="str">
            <v>MECHANICS</v>
          </cell>
          <cell r="E457" t="str">
            <v>NARRATION_AND_DESCRIPTION</v>
          </cell>
        </row>
        <row r="458">
          <cell r="B458" t="str">
            <v>NARRATION_AND_DESCRIPTION</v>
          </cell>
          <cell r="E458" t="str">
            <v>NARRATION_AND_DESCRIPTION</v>
          </cell>
        </row>
        <row r="459">
          <cell r="B459" t="str">
            <v>NARRATION_AND_DESCRIPTION</v>
          </cell>
          <cell r="E459" t="str">
            <v>NARRATION_AND_DESCRIPTION</v>
          </cell>
        </row>
        <row r="460">
          <cell r="B460" t="str">
            <v>NARRATION_AND_DESCRIPTION</v>
          </cell>
          <cell r="E460" t="str">
            <v>NARRATION_AND_DESCRIPTION</v>
          </cell>
        </row>
        <row r="461">
          <cell r="B461" t="str">
            <v>NARRATION_AND_DESCRIPTION</v>
          </cell>
          <cell r="E461" t="str">
            <v>NARRATION_AND_DESCRIPTION</v>
          </cell>
        </row>
        <row r="462">
          <cell r="B462" t="str">
            <v>ABOUT_THE_GAME</v>
          </cell>
          <cell r="E462" t="str">
            <v>ABOUT_THE_GAME</v>
          </cell>
        </row>
        <row r="463">
          <cell r="B463" t="str">
            <v>ABOUT_THE_GAME</v>
          </cell>
          <cell r="E463" t="str">
            <v>NON-CONTENT</v>
          </cell>
        </row>
        <row r="464">
          <cell r="B464" t="str">
            <v>NARRATION_AND_DESCRIPTION</v>
          </cell>
          <cell r="E464" t="str">
            <v>NARRATION_AND_DESCRIPTION</v>
          </cell>
        </row>
        <row r="465">
          <cell r="B465" t="str">
            <v>ABOUT_THE_GAME</v>
          </cell>
          <cell r="E465" t="str">
            <v>NON-GAME_RELATED</v>
          </cell>
        </row>
        <row r="466">
          <cell r="B466" t="str">
            <v>ABOUT_THE_GAME</v>
          </cell>
          <cell r="E466" t="str">
            <v>NON-GAME_RELATED</v>
          </cell>
        </row>
        <row r="467">
          <cell r="B467" t="str">
            <v>NARRATION_AND_DESCRIPTION</v>
          </cell>
          <cell r="E467" t="str">
            <v>MECHANICS</v>
          </cell>
        </row>
        <row r="468">
          <cell r="B468" t="str">
            <v>MECHANICS</v>
          </cell>
          <cell r="E468" t="str">
            <v>ABOUT_THE_GAME</v>
          </cell>
        </row>
        <row r="469">
          <cell r="B469" t="str">
            <v>MECHANICS</v>
          </cell>
          <cell r="E469" t="str">
            <v>ABOUT_THE_GAME</v>
          </cell>
        </row>
        <row r="470">
          <cell r="B470" t="str">
            <v>ABOUT_THE_GAME</v>
          </cell>
          <cell r="E470" t="str">
            <v>ABOUT_THE_GAME</v>
          </cell>
        </row>
        <row r="471">
          <cell r="B471" t="str">
            <v>NARRATION_AND_DESCRIPTION</v>
          </cell>
          <cell r="E471" t="str">
            <v>NARRATION_AND_DESCRIPTION</v>
          </cell>
        </row>
        <row r="472">
          <cell r="B472" t="str">
            <v>ABOUT_THE_GAME</v>
          </cell>
          <cell r="E472" t="str">
            <v>ABOUT_THE_GAME</v>
          </cell>
        </row>
        <row r="473">
          <cell r="B473" t="str">
            <v>ABOUT_THE_GAME</v>
          </cell>
          <cell r="E473" t="str">
            <v>NON-GAME_RELATED</v>
          </cell>
        </row>
        <row r="474">
          <cell r="B474" t="str">
            <v>NON-GAME_RELATED</v>
          </cell>
          <cell r="E474" t="str">
            <v>NON-GAME_RELATED</v>
          </cell>
        </row>
        <row r="475">
          <cell r="B475" t="str">
            <v>NON-GAME_RELATED</v>
          </cell>
          <cell r="E475" t="str">
            <v>NON-GAME_RELATED</v>
          </cell>
        </row>
        <row r="476">
          <cell r="B476" t="str">
            <v>NON-GAME_RELATED</v>
          </cell>
          <cell r="E476" t="str">
            <v>NON-GAME_RELATED</v>
          </cell>
        </row>
        <row r="477">
          <cell r="B477" t="str">
            <v>NON-GAME_RELATED</v>
          </cell>
          <cell r="E477" t="str">
            <v>NON-GAME_RELATED</v>
          </cell>
        </row>
        <row r="478">
          <cell r="B478" t="str">
            <v>NON-GAME_RELATED</v>
          </cell>
          <cell r="E478" t="str">
            <v>NON-GAME_RELATED</v>
          </cell>
        </row>
        <row r="479">
          <cell r="B479" t="str">
            <v>NON-GAME_RELATED</v>
          </cell>
          <cell r="E479" t="str">
            <v>NON-GAME_RELATED</v>
          </cell>
        </row>
        <row r="480">
          <cell r="B480" t="str">
            <v>NON-GAME_RELATED</v>
          </cell>
          <cell r="E480" t="str">
            <v>NON-CONTENT</v>
          </cell>
        </row>
        <row r="481">
          <cell r="B481" t="str">
            <v>ABOUT_THE_GAME</v>
          </cell>
          <cell r="E481" t="str">
            <v>MECHANICS</v>
          </cell>
        </row>
        <row r="482">
          <cell r="B482" t="str">
            <v>ABOUT_THE_GAME</v>
          </cell>
          <cell r="E482" t="str">
            <v>ABOUT_THE_GAME</v>
          </cell>
        </row>
        <row r="483">
          <cell r="B483" t="str">
            <v>ABOUT_THE_GAME</v>
          </cell>
          <cell r="E483" t="str">
            <v>ABOUT_THE_GAME</v>
          </cell>
        </row>
        <row r="484">
          <cell r="B484" t="str">
            <v>MECHANICS</v>
          </cell>
          <cell r="E484" t="str">
            <v>MECHANICS</v>
          </cell>
        </row>
        <row r="485">
          <cell r="B485" t="str">
            <v>NARRATION_AND_DESCRIPTION</v>
          </cell>
          <cell r="E485" t="str">
            <v>MECHANICS</v>
          </cell>
        </row>
        <row r="486">
          <cell r="B486" t="str">
            <v>NARRATION_AND_DESCRIPTION</v>
          </cell>
          <cell r="E486" t="str">
            <v>MECHANICS</v>
          </cell>
        </row>
        <row r="487">
          <cell r="B487" t="str">
            <v>MECHANICS</v>
          </cell>
          <cell r="E487" t="str">
            <v>MECHANICS</v>
          </cell>
        </row>
        <row r="488">
          <cell r="B488" t="str">
            <v>NARRATION_AND_DESCRIPTION</v>
          </cell>
          <cell r="E488" t="str">
            <v>NARRATION_AND_DESCRIPTION</v>
          </cell>
        </row>
        <row r="489">
          <cell r="B489" t="str">
            <v>ABOUT_THE_GAME</v>
          </cell>
          <cell r="E489" t="str">
            <v>ABOUT_THE_GAME</v>
          </cell>
        </row>
        <row r="490">
          <cell r="B490" t="str">
            <v>NARRATION_AND_DESCRIPTION</v>
          </cell>
          <cell r="E490" t="str">
            <v>NARRATION_AND_DESCRIPTION</v>
          </cell>
        </row>
        <row r="491">
          <cell r="B491" t="str">
            <v>NARRATION_AND_DESCRIPTION</v>
          </cell>
          <cell r="E491" t="str">
            <v>NARRATION_AND_DESCRIPTION</v>
          </cell>
        </row>
        <row r="492">
          <cell r="B492" t="str">
            <v>NARRATION_AND_DESCRIPTION</v>
          </cell>
          <cell r="E492" t="str">
            <v>NARRATION_AND_DESCRIPTION</v>
          </cell>
        </row>
        <row r="493">
          <cell r="B493" t="str">
            <v>NARRATION_AND_DESCRIPTION</v>
          </cell>
          <cell r="E493" t="str">
            <v>NARRATION_AND_DESCRIPTION</v>
          </cell>
        </row>
        <row r="494">
          <cell r="B494" t="str">
            <v>ABOUT_THE_GAME</v>
          </cell>
          <cell r="E494" t="str">
            <v>NARRATION_AND_DESCRIPTION</v>
          </cell>
        </row>
        <row r="495">
          <cell r="B495" t="str">
            <v>NARRATION_AND_DESCRIPTION</v>
          </cell>
          <cell r="E495" t="str">
            <v>NARRATION_AND_DESCRIPTION</v>
          </cell>
        </row>
        <row r="496">
          <cell r="B496" t="str">
            <v>NARRATION_AND_DESCRIPTION</v>
          </cell>
          <cell r="E496" t="str">
            <v>NARRATION_AND_DESCRIPTION</v>
          </cell>
        </row>
        <row r="497">
          <cell r="B497" t="str">
            <v>NARRATION_AND_DESCRIPTION</v>
          </cell>
          <cell r="E497" t="str">
            <v>NARRATION_AND_DESCRIPTION</v>
          </cell>
        </row>
        <row r="498">
          <cell r="B498" t="str">
            <v>NON-CONTENT</v>
          </cell>
          <cell r="E498" t="str">
            <v>NON-CONTENT</v>
          </cell>
        </row>
        <row r="499">
          <cell r="B499" t="str">
            <v>ABOUT_THE_GAME</v>
          </cell>
          <cell r="E499" t="str">
            <v>ABOUT_THE_GAME</v>
          </cell>
        </row>
        <row r="500">
          <cell r="B500" t="str">
            <v>NARRATION_AND_DESCRIPTION</v>
          </cell>
          <cell r="E500" t="str">
            <v>NON-CONTENT</v>
          </cell>
        </row>
        <row r="501">
          <cell r="B501" t="str">
            <v>ABOUT_THE_GAME</v>
          </cell>
          <cell r="E501" t="str">
            <v>ABOUT_THE_GAME</v>
          </cell>
        </row>
        <row r="502">
          <cell r="B502" t="str">
            <v>ABOUT_THE_GAME</v>
          </cell>
          <cell r="E502" t="str">
            <v>ABOUT_THE_GAME</v>
          </cell>
        </row>
        <row r="503">
          <cell r="B503" t="str">
            <v>NARRATION_AND_DESCRIPTION</v>
          </cell>
          <cell r="E503" t="str">
            <v>NARRATION_AND_DESCRIPTION</v>
          </cell>
        </row>
        <row r="504">
          <cell r="B504" t="str">
            <v>NARRATION_AND_DESCRIPTION</v>
          </cell>
          <cell r="E504" t="str">
            <v>NARRATION_AND_DESCRIPTION</v>
          </cell>
        </row>
        <row r="505">
          <cell r="B505" t="str">
            <v>NARRATION_AND_DESCRIPTION</v>
          </cell>
          <cell r="E505" t="str">
            <v>NARRATION_AND_DESCRIPTION</v>
          </cell>
        </row>
        <row r="506">
          <cell r="B506" t="str">
            <v>ABOUT_THE_GAME</v>
          </cell>
          <cell r="E506" t="str">
            <v>ABOUT_THE_GAME</v>
          </cell>
        </row>
        <row r="507">
          <cell r="B507" t="str">
            <v>NARRATION_AND_DESCRIPTION</v>
          </cell>
          <cell r="E507" t="str">
            <v>NARRATION_AND_DESCRIPTION</v>
          </cell>
        </row>
        <row r="508">
          <cell r="B508" t="str">
            <v xml:space="preserve"> </v>
          </cell>
          <cell r="E508" t="str">
            <v>NARRATION_AND_DESCRIPTION</v>
          </cell>
        </row>
        <row r="509">
          <cell r="B509" t="str">
            <v>NARRATION_AND_DESCRIPTION</v>
          </cell>
          <cell r="E509" t="str">
            <v>NARRATION_AND_DESCRIPTION</v>
          </cell>
        </row>
        <row r="510">
          <cell r="B510" t="str">
            <v>NARRATION_AND_DESCRIPTION</v>
          </cell>
          <cell r="E510" t="str">
            <v>ABOUT_THE_GAME</v>
          </cell>
        </row>
        <row r="511">
          <cell r="B511" t="str">
            <v>NARRATION_AND_DESCRIPTION</v>
          </cell>
          <cell r="E511" t="str">
            <v>NARRATION_AND_DESCRIPTION</v>
          </cell>
        </row>
        <row r="512">
          <cell r="B512" t="str">
            <v>NARRATION_AND_DESCRIPTION</v>
          </cell>
          <cell r="E512" t="str">
            <v>NON-CONTENT</v>
          </cell>
        </row>
        <row r="513">
          <cell r="B513" t="str">
            <v>NARRATION_AND_DESCRIPTION</v>
          </cell>
          <cell r="E513" t="str">
            <v>NARRATION_AND_DESCRIPTION</v>
          </cell>
        </row>
        <row r="514">
          <cell r="B514" t="str">
            <v>ABOUT_THE_GAME</v>
          </cell>
          <cell r="E514" t="str">
            <v>ABOUT_THE_GAME</v>
          </cell>
        </row>
        <row r="515">
          <cell r="B515" t="str">
            <v>MECHANICS</v>
          </cell>
          <cell r="E515" t="str">
            <v>MECHANICS</v>
          </cell>
        </row>
        <row r="516">
          <cell r="B516" t="str">
            <v>NARRATION_AND_DESCRIPTION</v>
          </cell>
          <cell r="E516" t="str">
            <v>NARRATION_AND_DESCRIPTION</v>
          </cell>
        </row>
        <row r="517">
          <cell r="B517" t="str">
            <v>NARRATION_AND_DESCRIPTION</v>
          </cell>
          <cell r="E517" t="str">
            <v>NARRATION_AND_DESCRIPTION</v>
          </cell>
        </row>
        <row r="518">
          <cell r="B518" t="str">
            <v>MECHANICS</v>
          </cell>
          <cell r="E518" t="str">
            <v>MECHANICS</v>
          </cell>
        </row>
        <row r="519">
          <cell r="B519" t="str">
            <v>ABOUT_THE_GAME</v>
          </cell>
          <cell r="E519" t="str">
            <v>ABOUT_THE_GAME</v>
          </cell>
        </row>
        <row r="520">
          <cell r="B520" t="str">
            <v>ABOUT_THE_GAME</v>
          </cell>
          <cell r="E520" t="str">
            <v>MECHANICS</v>
          </cell>
        </row>
        <row r="521">
          <cell r="B521" t="str">
            <v>ABOUT_THE_GAME</v>
          </cell>
          <cell r="E521" t="str">
            <v>ABOUT_THE_GAME</v>
          </cell>
        </row>
        <row r="522">
          <cell r="B522" t="str">
            <v>ABOUT_THE_GAME</v>
          </cell>
          <cell r="E522" t="str">
            <v>ABOUT_THE_GAME</v>
          </cell>
        </row>
        <row r="523">
          <cell r="B523" t="str">
            <v>NARRATION_AND_DESCRIPTION</v>
          </cell>
          <cell r="E523" t="str">
            <v>NON-CONTENT</v>
          </cell>
        </row>
        <row r="524">
          <cell r="B524" t="str">
            <v>ABOUT_THE_GAME</v>
          </cell>
          <cell r="E524" t="str">
            <v>ABOUT_THE_GAME</v>
          </cell>
        </row>
        <row r="525">
          <cell r="B525" t="str">
            <v>NARRATION_AND_DESCRIPTION</v>
          </cell>
          <cell r="E525" t="str">
            <v>ABOUT_THE_GAME</v>
          </cell>
        </row>
        <row r="526">
          <cell r="B526" t="str">
            <v>NARRATION_AND_DESCRIPTION</v>
          </cell>
          <cell r="E526" t="str">
            <v>NARRATION_AND_DESCRIPTION</v>
          </cell>
        </row>
        <row r="527">
          <cell r="B527" t="str">
            <v>NARRATION_AND_DESCRIPTION</v>
          </cell>
          <cell r="E527" t="str">
            <v>ABOUT_THE_GAME</v>
          </cell>
        </row>
        <row r="528">
          <cell r="B528" t="str">
            <v>NARRATION_AND_DESCRIPTION</v>
          </cell>
          <cell r="E528" t="str">
            <v>ABOUT_THE_GAME</v>
          </cell>
        </row>
        <row r="529">
          <cell r="B529" t="str">
            <v>NARRATION_AND_DESCRIPTION</v>
          </cell>
          <cell r="E529" t="str">
            <v>NARRATION_AND_DESCRIPTION</v>
          </cell>
        </row>
        <row r="530">
          <cell r="B530" t="str">
            <v>MECHANICS</v>
          </cell>
          <cell r="E530" t="str">
            <v>MECHANICS</v>
          </cell>
        </row>
        <row r="531">
          <cell r="B531" t="str">
            <v>ABOUT_THE_GAME</v>
          </cell>
          <cell r="E531" t="str">
            <v>ABOUT_THE_GAME</v>
          </cell>
        </row>
        <row r="532">
          <cell r="B532" t="str">
            <v>MECHANICS</v>
          </cell>
          <cell r="E532" t="str">
            <v>MECHANICS</v>
          </cell>
        </row>
        <row r="533">
          <cell r="B533" t="str">
            <v>MECHANICS</v>
          </cell>
          <cell r="E533" t="str">
            <v>MECHANICS</v>
          </cell>
        </row>
        <row r="534">
          <cell r="B534" t="str">
            <v>ABOUT_THE_GAME</v>
          </cell>
          <cell r="E534" t="str">
            <v>MECHANICS</v>
          </cell>
        </row>
        <row r="535">
          <cell r="B535" t="str">
            <v>NARRATION_AND_DESCRIPTION</v>
          </cell>
          <cell r="E535" t="str">
            <v>NARRATION_AND_DESCRIPTION</v>
          </cell>
        </row>
        <row r="536">
          <cell r="B536" t="str">
            <v>ABOUT_THE_GAME</v>
          </cell>
          <cell r="E536" t="str">
            <v>ABOUT_THE_GAME</v>
          </cell>
        </row>
        <row r="537">
          <cell r="B537" t="str">
            <v>ABOUT_THE_GAME</v>
          </cell>
          <cell r="E537" t="str">
            <v>NON-CONTENT</v>
          </cell>
        </row>
        <row r="538">
          <cell r="B538" t="str">
            <v>NARRATION_AND_DESCRIPTION</v>
          </cell>
          <cell r="E538" t="str">
            <v>ABOUT_THE_GAME</v>
          </cell>
        </row>
        <row r="539">
          <cell r="B539" t="str">
            <v>ABOUT_THE_GAME</v>
          </cell>
          <cell r="E539" t="str">
            <v>ABOUT_THE_GAME</v>
          </cell>
        </row>
        <row r="540">
          <cell r="B540" t="str">
            <v>ABOUT_THE_GAME</v>
          </cell>
          <cell r="E540" t="str">
            <v>NON-GAME_RELATED</v>
          </cell>
        </row>
        <row r="541">
          <cell r="B541" t="str">
            <v>ABOUT_THE_GAME</v>
          </cell>
          <cell r="E541" t="str">
            <v>NON-GAME_RELATED</v>
          </cell>
        </row>
        <row r="542">
          <cell r="B542" t="str">
            <v>ABOUT_THE_GAME</v>
          </cell>
          <cell r="E542" t="str">
            <v>NON-GAME_RELATED</v>
          </cell>
        </row>
        <row r="543">
          <cell r="B543" t="str">
            <v>ABOUT_THE_GAME</v>
          </cell>
          <cell r="E543" t="str">
            <v>NON-CONTENT</v>
          </cell>
        </row>
        <row r="544">
          <cell r="B544" t="str">
            <v>NARRATION_AND_DESCRIPTION</v>
          </cell>
          <cell r="E544" t="str">
            <v>NARRATION_AND_DESCRIPTION</v>
          </cell>
        </row>
        <row r="545">
          <cell r="B545" t="str">
            <v>NARRATION_AND_DESCRIPTION</v>
          </cell>
          <cell r="E545" t="str">
            <v>NARRATION_AND_DESCRIPTION</v>
          </cell>
        </row>
        <row r="546">
          <cell r="B546" t="str">
            <v>ABOUT_THE_GAME</v>
          </cell>
          <cell r="E546" t="str">
            <v>ABOUT_THE_GAME</v>
          </cell>
        </row>
        <row r="547">
          <cell r="B547" t="str">
            <v>NARRATION_AND_DESCRIPTION</v>
          </cell>
          <cell r="E547" t="str">
            <v>NARRATION_AND_DESCRIPTION</v>
          </cell>
        </row>
        <row r="548">
          <cell r="B548" t="str">
            <v>NARRATION_AND_DESCRIPTION</v>
          </cell>
          <cell r="E548" t="str">
            <v>NARRATION_AND_DESCRIPTION</v>
          </cell>
        </row>
        <row r="549">
          <cell r="B549" t="str">
            <v>MECHANICS</v>
          </cell>
          <cell r="E549" t="str">
            <v>MECHANICS</v>
          </cell>
        </row>
        <row r="550">
          <cell r="B550" t="str">
            <v>ABOUT_THE_GAME</v>
          </cell>
          <cell r="E550" t="str">
            <v>ABOUT_THE_GAME</v>
          </cell>
        </row>
        <row r="551">
          <cell r="B551" t="str">
            <v>MECHANICS</v>
          </cell>
          <cell r="E551" t="str">
            <v>MECHANICS</v>
          </cell>
        </row>
        <row r="552">
          <cell r="B552" t="str">
            <v>MECHANICS</v>
          </cell>
          <cell r="E552" t="str">
            <v>MECHANICS</v>
          </cell>
        </row>
        <row r="553">
          <cell r="B553" t="str">
            <v>MECHANICS</v>
          </cell>
          <cell r="E553" t="str">
            <v>MECHANICS</v>
          </cell>
        </row>
        <row r="554">
          <cell r="B554" t="str">
            <v>MECHANICS</v>
          </cell>
          <cell r="E554" t="str">
            <v>MECHANICS</v>
          </cell>
        </row>
        <row r="555">
          <cell r="B555" t="str">
            <v>MECHANICS</v>
          </cell>
          <cell r="E555" t="str">
            <v>MECHANICS</v>
          </cell>
        </row>
        <row r="556">
          <cell r="B556" t="str">
            <v>ABOUT_THE_GAME</v>
          </cell>
          <cell r="E556" t="str">
            <v>ABOUT_THE_GAME</v>
          </cell>
        </row>
        <row r="557">
          <cell r="B557" t="str">
            <v>ABOUT_THE_GAME</v>
          </cell>
          <cell r="E557" t="str">
            <v>ABOUT_THE_GAME</v>
          </cell>
        </row>
        <row r="558">
          <cell r="B558" t="str">
            <v>NARRATION_AND_DESCRIPTION</v>
          </cell>
          <cell r="E558" t="str">
            <v>NARRATION_AND_DESCRIPTION</v>
          </cell>
        </row>
        <row r="559">
          <cell r="B559" t="str">
            <v>NARRATION_AND_DESCRIPTION</v>
          </cell>
          <cell r="E559" t="str">
            <v>NARRATION_AND_DESCRIPTION</v>
          </cell>
        </row>
        <row r="560">
          <cell r="B560" t="str">
            <v>NARRATION_AND_DESCRIPTION</v>
          </cell>
          <cell r="E560" t="str">
            <v>NARRATION_AND_DESCRIPTION</v>
          </cell>
        </row>
        <row r="561">
          <cell r="B561" t="str">
            <v>ABOUT_THE_GAME</v>
          </cell>
          <cell r="E561" t="str">
            <v>ABOUT_THE_GAME</v>
          </cell>
        </row>
        <row r="562">
          <cell r="B562" t="str">
            <v>ABOUT_THE_GAME</v>
          </cell>
          <cell r="E562" t="str">
            <v>ABOUT_THE_GAME</v>
          </cell>
        </row>
        <row r="563">
          <cell r="B563" t="str">
            <v>NARRATION_AND_DESCRIPTION</v>
          </cell>
          <cell r="E563" t="str">
            <v>NARRATION_AND_DESCRIPTION</v>
          </cell>
        </row>
        <row r="564">
          <cell r="B564" t="str">
            <v>NARRATION_AND_DESCRIPTION</v>
          </cell>
          <cell r="E564" t="str">
            <v>NARRATION_AND_DESCRIPTION</v>
          </cell>
        </row>
        <row r="565">
          <cell r="B565" t="str">
            <v>NARRATION_AND_DESCRIPTION</v>
          </cell>
          <cell r="E565" t="str">
            <v>NON-GAME_RELATED</v>
          </cell>
        </row>
        <row r="566">
          <cell r="B566" t="str">
            <v>ABOUT_THE_GAME</v>
          </cell>
          <cell r="E566" t="str">
            <v>NON-GAME_RELATED</v>
          </cell>
        </row>
        <row r="567">
          <cell r="B567" t="str">
            <v>ABOUT_THE_GAME</v>
          </cell>
          <cell r="E567" t="str">
            <v>NON-GAME_RELATED</v>
          </cell>
        </row>
        <row r="568">
          <cell r="B568" t="str">
            <v>ABOUT_THE_GAME</v>
          </cell>
          <cell r="E568" t="str">
            <v>NON-GAME_RELATED</v>
          </cell>
        </row>
        <row r="569">
          <cell r="B569" t="str">
            <v>ABOUT_THE_GAME</v>
          </cell>
          <cell r="E569" t="str">
            <v>NON-GAME_RELATED</v>
          </cell>
        </row>
        <row r="570">
          <cell r="B570" t="str">
            <v>ABOUT_THE_GAME</v>
          </cell>
          <cell r="E570" t="str">
            <v>NON-GAME_RELATED</v>
          </cell>
        </row>
        <row r="571">
          <cell r="B571" t="str">
            <v>ABOUT_THE_GAME</v>
          </cell>
          <cell r="E571" t="str">
            <v>NON-GAME_RELATED</v>
          </cell>
        </row>
        <row r="572">
          <cell r="B572" t="str">
            <v>ABOUT_THE_GAME</v>
          </cell>
          <cell r="E572" t="str">
            <v>NON-GAME_RELATED</v>
          </cell>
        </row>
        <row r="573">
          <cell r="B573" t="str">
            <v>MECHANICS</v>
          </cell>
          <cell r="E573" t="str">
            <v>MECHANICS</v>
          </cell>
        </row>
        <row r="574">
          <cell r="B574" t="str">
            <v>MECHANICS</v>
          </cell>
          <cell r="E574" t="str">
            <v>MECHANICS</v>
          </cell>
        </row>
        <row r="575">
          <cell r="B575" t="str">
            <v>NARRATION_AND_DESCRIPTION</v>
          </cell>
          <cell r="E575" t="str">
            <v>MECHANICS</v>
          </cell>
        </row>
        <row r="576">
          <cell r="B576" t="str">
            <v>NARRATION_AND_DESCRIPTION</v>
          </cell>
          <cell r="E576" t="str">
            <v>NARRATION_AND_DESCRIPTION</v>
          </cell>
        </row>
        <row r="577">
          <cell r="B577" t="str">
            <v>NARRATION_AND_DESCRIPTION</v>
          </cell>
          <cell r="E577" t="str">
            <v>NARRATION_AND_DESCRIPTION</v>
          </cell>
        </row>
        <row r="578">
          <cell r="B578" t="str">
            <v>ABOUT_THE_GAME</v>
          </cell>
          <cell r="E578" t="str">
            <v>NON-CONTENT</v>
          </cell>
        </row>
        <row r="579">
          <cell r="B579" t="str">
            <v>ABOUT_THE_GAME</v>
          </cell>
          <cell r="E579" t="str">
            <v>ABOUT_THE_GAME</v>
          </cell>
        </row>
        <row r="580">
          <cell r="B580" t="str">
            <v>NON-CONTENT</v>
          </cell>
          <cell r="E580" t="str">
            <v>NON-CONTENT</v>
          </cell>
        </row>
        <row r="581">
          <cell r="B581" t="str">
            <v>ABOUT_THE_GAME</v>
          </cell>
          <cell r="E581" t="str">
            <v>NON-CONTENT</v>
          </cell>
        </row>
        <row r="582">
          <cell r="B582" t="str">
            <v>ABOUT_THE_GAME</v>
          </cell>
          <cell r="E582" t="str">
            <v>ABOUT_THE_GAME</v>
          </cell>
        </row>
        <row r="583">
          <cell r="B583" t="str">
            <v>MECHANICS</v>
          </cell>
          <cell r="E583" t="str">
            <v>MECHANICS</v>
          </cell>
        </row>
        <row r="584">
          <cell r="B584" t="str">
            <v>MECHANICS</v>
          </cell>
          <cell r="E584" t="str">
            <v>MECHANICS</v>
          </cell>
        </row>
        <row r="585">
          <cell r="B585" t="str">
            <v>NARRATION_AND_DESCRIPTION</v>
          </cell>
          <cell r="E585" t="str">
            <v>NARRATION_AND_DESCRIPTION</v>
          </cell>
        </row>
        <row r="586">
          <cell r="B586" t="str">
            <v>MECHANICS</v>
          </cell>
          <cell r="E586" t="str">
            <v>MECHANICS</v>
          </cell>
        </row>
        <row r="587">
          <cell r="B587" t="str">
            <v>MECHANICS</v>
          </cell>
          <cell r="E587" t="str">
            <v>MECHANICS</v>
          </cell>
        </row>
        <row r="588">
          <cell r="B588" t="str">
            <v>NARRATION_AND_DESCRIPTION</v>
          </cell>
          <cell r="E588" t="str">
            <v>NARRATION_AND_DESCRIPTION</v>
          </cell>
        </row>
        <row r="589">
          <cell r="B589" t="str">
            <v>NARRATION_AND_DESCRIPTION</v>
          </cell>
          <cell r="E589" t="str">
            <v>NARRATION_AND_DESCRIPTION</v>
          </cell>
        </row>
        <row r="590">
          <cell r="B590" t="str">
            <v>NARRATION_AND_DESCRIPTION</v>
          </cell>
          <cell r="E590" t="str">
            <v>NARRATION_AND_DESCRIPTION</v>
          </cell>
        </row>
        <row r="591">
          <cell r="B591" t="str">
            <v>NARRATION_AND_DESCRIPTION</v>
          </cell>
          <cell r="E591" t="str">
            <v>NARRATION_AND_DESCRIPTION</v>
          </cell>
        </row>
        <row r="592">
          <cell r="B592" t="str">
            <v>NARRATION_AND_DESCRIPTION</v>
          </cell>
          <cell r="E592" t="str">
            <v>NARRATION_AND_DESCRIPTION</v>
          </cell>
        </row>
        <row r="593">
          <cell r="B593" t="str">
            <v>NARRATION_AND_DESCRIPTION</v>
          </cell>
          <cell r="E593" t="str">
            <v>NARRATION_AND_DESCRIPTION</v>
          </cell>
        </row>
        <row r="594">
          <cell r="B594" t="str">
            <v>ABOUT_THE_GAME</v>
          </cell>
          <cell r="E594" t="str">
            <v>ABOUT_THE_GAME</v>
          </cell>
        </row>
        <row r="595">
          <cell r="B595" t="str">
            <v>ABOUT_THE_GAME</v>
          </cell>
          <cell r="E595" t="str">
            <v>NON-CONTENT</v>
          </cell>
        </row>
        <row r="596">
          <cell r="B596" t="str">
            <v>NARRATION_AND_DESCRIPTION</v>
          </cell>
          <cell r="E596" t="str">
            <v>ABOUT_THE_GAME</v>
          </cell>
        </row>
        <row r="597">
          <cell r="B597" t="str">
            <v>NARRATION_AND_DESCRIPTION</v>
          </cell>
          <cell r="E597" t="str">
            <v>NARRATION_AND_DESCRIPTION</v>
          </cell>
        </row>
        <row r="598">
          <cell r="B598" t="str">
            <v>NARRATION_AND_DESCRIPTION</v>
          </cell>
          <cell r="E598" t="str">
            <v>NARRATION_AND_DESCRIPTION</v>
          </cell>
        </row>
        <row r="599">
          <cell r="B599" t="str">
            <v>NARRATION_AND_DESCRIPTION</v>
          </cell>
          <cell r="E599" t="str">
            <v>NARRATION_AND_DESCRIPTION</v>
          </cell>
        </row>
        <row r="600">
          <cell r="B600" t="str">
            <v>NARRATION_AND_DESCRIPTION</v>
          </cell>
          <cell r="E600" t="str">
            <v>NARRATION_AND_DESCRIPTION</v>
          </cell>
        </row>
        <row r="601">
          <cell r="B601" t="str">
            <v>ABOUT_THE_GAME</v>
          </cell>
          <cell r="E601" t="str">
            <v>NON-CONTENT</v>
          </cell>
        </row>
        <row r="602">
          <cell r="B602" t="str">
            <v>NARRATION_AND_DESCRIPTION</v>
          </cell>
          <cell r="E602" t="str">
            <v>NARRATION_AND_DESCRIPTION</v>
          </cell>
        </row>
        <row r="603">
          <cell r="B603" t="str">
            <v>NARRATION_AND_DESCRIPTION</v>
          </cell>
          <cell r="E603" t="str">
            <v>NARRATION_AND_DESCRIPTION</v>
          </cell>
        </row>
        <row r="604">
          <cell r="B604" t="str">
            <v>ABOUT_THE_GAME</v>
          </cell>
          <cell r="E604" t="str">
            <v>NON-CONTENT</v>
          </cell>
        </row>
        <row r="605">
          <cell r="B605" t="str">
            <v>MECHANICS</v>
          </cell>
          <cell r="E605" t="str">
            <v>MECHANICS</v>
          </cell>
        </row>
        <row r="606">
          <cell r="B606" t="str">
            <v>MECHANICS</v>
          </cell>
          <cell r="E606" t="str">
            <v>MECHANICS</v>
          </cell>
        </row>
        <row r="607">
          <cell r="B607" t="str">
            <v>MECHANICS</v>
          </cell>
          <cell r="E607" t="str">
            <v>MECHANICS</v>
          </cell>
        </row>
        <row r="608">
          <cell r="B608" t="str">
            <v>NARRATION_AND_DESCRIPTION</v>
          </cell>
          <cell r="E608" t="str">
            <v>NARRATION_AND_DESCRIPTION</v>
          </cell>
        </row>
        <row r="609">
          <cell r="B609" t="str">
            <v>NARRATION_AND_DESCRIPTION</v>
          </cell>
          <cell r="E609" t="str">
            <v>NARRATION_AND_DESCRIPTION</v>
          </cell>
        </row>
        <row r="610">
          <cell r="B610" t="str">
            <v>ABOUT_THE_GAME</v>
          </cell>
          <cell r="E610" t="str">
            <v>ABOUT_THE_GAME</v>
          </cell>
        </row>
        <row r="611">
          <cell r="B611" t="str">
            <v>ABOUT_THE_GAME</v>
          </cell>
          <cell r="E611" t="str">
            <v>NON-CONTENT</v>
          </cell>
        </row>
        <row r="612">
          <cell r="B612" t="str">
            <v>NARRATION_AND_DESCRIPTION</v>
          </cell>
          <cell r="E612" t="str">
            <v>NARRATION_AND_DESCRIPTION</v>
          </cell>
        </row>
        <row r="613">
          <cell r="B613" t="str">
            <v>NARRATION_AND_DESCRIPTION</v>
          </cell>
          <cell r="E613" t="str">
            <v>NARRATION_AND_DESCRIPTION</v>
          </cell>
        </row>
        <row r="614">
          <cell r="B614" t="str">
            <v>NARRATION_AND_DESCRIPTION</v>
          </cell>
          <cell r="E614" t="str">
            <v>NARRATION_AND_DESCRIPTION</v>
          </cell>
        </row>
        <row r="615">
          <cell r="B615" t="str">
            <v>ABOUT_THE_GAME</v>
          </cell>
          <cell r="E615" t="str">
            <v>NON-CONTENT</v>
          </cell>
        </row>
        <row r="616">
          <cell r="B616" t="str">
            <v>ABOUT_THE_GAME</v>
          </cell>
          <cell r="E616" t="str">
            <v>ABOUT_THE_GAME</v>
          </cell>
        </row>
        <row r="617">
          <cell r="B617" t="str">
            <v>NARRATION_AND_DESCRIPTION</v>
          </cell>
          <cell r="E617" t="str">
            <v>NARRATION_AND_DESCRIPTION</v>
          </cell>
        </row>
        <row r="618">
          <cell r="B618" t="str">
            <v>MECHANICS</v>
          </cell>
          <cell r="E618" t="str">
            <v>MECHANICS</v>
          </cell>
        </row>
        <row r="619">
          <cell r="B619" t="str">
            <v>MECHANICS</v>
          </cell>
          <cell r="E619" t="str">
            <v>MECHANICS</v>
          </cell>
        </row>
        <row r="620">
          <cell r="B620" t="str">
            <v>NARRATION_AND_DESCRIPTION</v>
          </cell>
          <cell r="E620" t="str">
            <v>NARRATION_AND_DESCRIPTION</v>
          </cell>
        </row>
        <row r="621">
          <cell r="B621" t="str">
            <v>ABOUT_THE_GAME</v>
          </cell>
          <cell r="E621" t="str">
            <v>MECHANICS</v>
          </cell>
        </row>
        <row r="622">
          <cell r="B622" t="str">
            <v>MECHANICS</v>
          </cell>
          <cell r="E622" t="str">
            <v>MECHANICS</v>
          </cell>
        </row>
        <row r="623">
          <cell r="B623" t="str">
            <v>ABOUT_THE_GAME</v>
          </cell>
          <cell r="E623" t="str">
            <v>NON-CONTENT</v>
          </cell>
        </row>
        <row r="624">
          <cell r="B624" t="str">
            <v>MECHANICS</v>
          </cell>
          <cell r="E624" t="str">
            <v>MECHANICS</v>
          </cell>
        </row>
        <row r="625">
          <cell r="B625" t="str">
            <v>MECHANICS</v>
          </cell>
          <cell r="E625" t="str">
            <v>MECHANICS</v>
          </cell>
        </row>
        <row r="626">
          <cell r="B626" t="str">
            <v>MECHANICS</v>
          </cell>
          <cell r="E626" t="str">
            <v>MECHANICS</v>
          </cell>
        </row>
        <row r="627">
          <cell r="B627" t="str">
            <v>NARRATION_AND_DESCRIPTION</v>
          </cell>
          <cell r="E627" t="str">
            <v>NARRATION_AND_DESCRIPTION</v>
          </cell>
        </row>
        <row r="628">
          <cell r="B628" t="str">
            <v>NARRATION_AND_DESCRIPTION</v>
          </cell>
          <cell r="E628" t="str">
            <v>NARRATION_AND_DESCRIPTION</v>
          </cell>
        </row>
        <row r="629">
          <cell r="B629" t="str">
            <v>NARRATION_AND_DESCRIPTION</v>
          </cell>
          <cell r="E629" t="str">
            <v>NARRATION_AND_DESCRIPTION</v>
          </cell>
        </row>
        <row r="630">
          <cell r="B630" t="str">
            <v>ABOUT_THE_GAME</v>
          </cell>
          <cell r="E630" t="str">
            <v>ABOUT_THE_GAME</v>
          </cell>
        </row>
        <row r="631">
          <cell r="B631" t="str">
            <v>NARRATION_AND_DESCRIPTION</v>
          </cell>
          <cell r="E631" t="str">
            <v>NARRATION_AND_DESCRIPTION</v>
          </cell>
        </row>
        <row r="632">
          <cell r="B632" t="str">
            <v>MECHANICS</v>
          </cell>
          <cell r="E632" t="str">
            <v>MECHANICS</v>
          </cell>
        </row>
        <row r="633">
          <cell r="B633" t="str">
            <v>MECHANICS</v>
          </cell>
          <cell r="E633" t="str">
            <v>NARRATION_AND_DESCRIPTION</v>
          </cell>
        </row>
        <row r="634">
          <cell r="B634" t="str">
            <v>MECHANICS</v>
          </cell>
          <cell r="E634" t="str">
            <v>NARRATION_AND_DESCRIPTION</v>
          </cell>
        </row>
        <row r="635">
          <cell r="B635" t="str">
            <v>NARRATION_AND_DESCRIPTION</v>
          </cell>
          <cell r="E635" t="str">
            <v>NARRATION_AND_DESCRIPTION</v>
          </cell>
        </row>
        <row r="636">
          <cell r="B636" t="str">
            <v>ABOUT_THE_GAME</v>
          </cell>
          <cell r="E636" t="str">
            <v>ABOUT_THE_GAME</v>
          </cell>
        </row>
        <row r="637">
          <cell r="B637" t="str">
            <v>ABOUT_THE_GAME</v>
          </cell>
          <cell r="E637" t="str">
            <v>ABOUT_THE_GAME</v>
          </cell>
        </row>
        <row r="638">
          <cell r="B638" t="str">
            <v>ABOUT_THE_GAME</v>
          </cell>
          <cell r="E638" t="str">
            <v>ABOUT_THE_GAME</v>
          </cell>
        </row>
        <row r="639">
          <cell r="B639" t="str">
            <v>ABOUT_THE_GAME</v>
          </cell>
          <cell r="E639" t="str">
            <v>NON-CONTENT</v>
          </cell>
        </row>
        <row r="640">
          <cell r="B640" t="str">
            <v>ABOUT_THE_GAME</v>
          </cell>
          <cell r="E640" t="str">
            <v>ABOUT_THE_GAME</v>
          </cell>
        </row>
        <row r="641">
          <cell r="B641" t="str">
            <v>ABOUT_THE_GAME</v>
          </cell>
          <cell r="E641" t="str">
            <v>ABOUT_THE_GAME</v>
          </cell>
        </row>
        <row r="642">
          <cell r="B642" t="str">
            <v>ABOUT_THE_GAME</v>
          </cell>
          <cell r="E642" t="str">
            <v>ABOUT_THE_GAME</v>
          </cell>
        </row>
        <row r="643">
          <cell r="B643" t="str">
            <v>ABOUT_THE_GAME</v>
          </cell>
          <cell r="E643" t="str">
            <v>NARRATION_AND_DESCRIPTION</v>
          </cell>
        </row>
        <row r="644">
          <cell r="B644" t="str">
            <v>ABOUT_THE_GAME</v>
          </cell>
          <cell r="E644" t="str">
            <v>NON-CONTENT</v>
          </cell>
        </row>
        <row r="645">
          <cell r="B645" t="str">
            <v>NARRATION_AND_DESCRIPTION</v>
          </cell>
          <cell r="E645" t="str">
            <v>NARRATION_AND_DESCRIPTION</v>
          </cell>
        </row>
        <row r="646">
          <cell r="B646" t="str">
            <v>NARRATION_AND_DESCRIPTION</v>
          </cell>
          <cell r="E646" t="str">
            <v>NARRATION_AND_DESCRIPTION</v>
          </cell>
        </row>
        <row r="647">
          <cell r="B647" t="str">
            <v>NARRATION_AND_DESCRIPTION</v>
          </cell>
          <cell r="E647" t="str">
            <v>NARRATION_AND_DESCRIPTION</v>
          </cell>
        </row>
        <row r="648">
          <cell r="B648" t="str">
            <v>ABOUT_THE_GAME</v>
          </cell>
          <cell r="E648" t="str">
            <v>NARRATION_AND_DESCRIPTION</v>
          </cell>
        </row>
        <row r="649">
          <cell r="B649" t="str">
            <v>ABOUT_THE_GAME</v>
          </cell>
          <cell r="E649" t="str">
            <v>NARRATION_AND_DESCRIPTION</v>
          </cell>
        </row>
        <row r="650">
          <cell r="B650" t="str">
            <v>ABOUT_THE_GAME</v>
          </cell>
          <cell r="E650" t="str">
            <v>ABOUT_THE_GAME</v>
          </cell>
        </row>
        <row r="651">
          <cell r="B651" t="str">
            <v>ABOUT_THE_GAME</v>
          </cell>
          <cell r="E651" t="str">
            <v>ABOUT_THE_GAME</v>
          </cell>
        </row>
        <row r="652">
          <cell r="B652" t="str">
            <v>ABOUT_THE_GAME</v>
          </cell>
          <cell r="E652" t="str">
            <v>ABOUT_THE_GAME</v>
          </cell>
        </row>
        <row r="653">
          <cell r="B653" t="str">
            <v>ABOUT_THE_GAME</v>
          </cell>
          <cell r="E653" t="str">
            <v>ABOUT_THE_GAME</v>
          </cell>
        </row>
        <row r="654">
          <cell r="B654" t="str">
            <v>ABOUT_THE_GAME</v>
          </cell>
          <cell r="E654" t="str">
            <v>ABOUT_THE_GAME</v>
          </cell>
        </row>
        <row r="655">
          <cell r="B655" t="str">
            <v>ABOUT_THE_GAME</v>
          </cell>
          <cell r="E655" t="str">
            <v>ABOUT_THE_GAME</v>
          </cell>
        </row>
        <row r="656">
          <cell r="B656" t="str">
            <v>ABOUT_THE_GAME</v>
          </cell>
          <cell r="E656" t="str">
            <v>ABOUT_THE_GAME</v>
          </cell>
        </row>
        <row r="657">
          <cell r="B657" t="str">
            <v>ABOUT_THE_GAME</v>
          </cell>
          <cell r="E657" t="str">
            <v>ABOUT_THE_GAME</v>
          </cell>
        </row>
        <row r="658">
          <cell r="B658" t="str">
            <v>ABOUT_THE_GAME</v>
          </cell>
          <cell r="E658" t="str">
            <v>ABOUT_THE_GAME</v>
          </cell>
        </row>
        <row r="659">
          <cell r="B659" t="str">
            <v>ABOUT_THE_GAME</v>
          </cell>
          <cell r="E659" t="str">
            <v>ABOUT_THE_GAME</v>
          </cell>
        </row>
        <row r="660">
          <cell r="B660" t="str">
            <v>ABOUT_THE_GAME</v>
          </cell>
          <cell r="E660" t="str">
            <v>ABOUT_THE_GAME</v>
          </cell>
        </row>
        <row r="661">
          <cell r="B661" t="str">
            <v>NARRATION_AND_DESCRIPTION</v>
          </cell>
          <cell r="E661" t="str">
            <v>NARRATION_AND_DESCRIPTION</v>
          </cell>
        </row>
        <row r="662">
          <cell r="B662" t="str">
            <v>ABOUT_THE_GAME</v>
          </cell>
          <cell r="E662" t="str">
            <v>NARRATION_AND_DESCRIPTION</v>
          </cell>
        </row>
        <row r="663">
          <cell r="B663" t="str">
            <v>ABOUT_THE_GAME</v>
          </cell>
          <cell r="E663" t="str">
            <v>NARRATION_AND_DESCRIPTION</v>
          </cell>
        </row>
        <row r="664">
          <cell r="B664" t="str">
            <v>MECHANICS</v>
          </cell>
          <cell r="E664" t="str">
            <v>MECHANICS</v>
          </cell>
        </row>
        <row r="665">
          <cell r="B665" t="str">
            <v>MECHANICS</v>
          </cell>
          <cell r="E665" t="str">
            <v>MECHANICS</v>
          </cell>
        </row>
        <row r="666">
          <cell r="B666" t="str">
            <v>MECHANICS</v>
          </cell>
          <cell r="E666" t="str">
            <v>MECHANICS</v>
          </cell>
        </row>
        <row r="667">
          <cell r="B667" t="str">
            <v>ABOUT_THE_GAME</v>
          </cell>
          <cell r="E667" t="str">
            <v>ABOUT_THE_GAME</v>
          </cell>
        </row>
        <row r="668">
          <cell r="B668" t="str">
            <v>ABOUT_THE_GAME</v>
          </cell>
          <cell r="E668" t="str">
            <v>ABOUT_THE_GAME</v>
          </cell>
        </row>
        <row r="669">
          <cell r="B669" t="str">
            <v>NARRATION_AND_DESCRIPTION</v>
          </cell>
          <cell r="E669" t="str">
            <v>NARRATION_AND_DESCRIPTION</v>
          </cell>
        </row>
        <row r="670">
          <cell r="B670" t="str">
            <v>NARRATION_AND_DESCRIPTION</v>
          </cell>
          <cell r="E670" t="str">
            <v>NARRATION_AND_DESCRIPTION</v>
          </cell>
        </row>
        <row r="671">
          <cell r="B671" t="str">
            <v>NARRATION_AND_DESCRIPTION</v>
          </cell>
          <cell r="E671" t="str">
            <v>NARRATION_AND_DESCRIPTION</v>
          </cell>
        </row>
        <row r="672">
          <cell r="B672" t="str">
            <v>NARRATION_AND_DESCRIPTION</v>
          </cell>
          <cell r="E672" t="str">
            <v>NARRATION_AND_DESCRIPTION</v>
          </cell>
        </row>
        <row r="673">
          <cell r="B673" t="str">
            <v>ABOUT_THE_GAME</v>
          </cell>
          <cell r="E673" t="str">
            <v>ABOUT_THE_GAME</v>
          </cell>
        </row>
        <row r="674">
          <cell r="B674" t="str">
            <v>NARRATION_AND_DESCRIPTION</v>
          </cell>
          <cell r="E674" t="str">
            <v>ABOUT_THE_GAME</v>
          </cell>
        </row>
        <row r="675">
          <cell r="B675" t="str">
            <v>ABOUT_THE_GAME</v>
          </cell>
          <cell r="E675" t="str">
            <v>ABOUT_THE_GAME</v>
          </cell>
        </row>
        <row r="676">
          <cell r="B676" t="str">
            <v>NARRATION_AND_DESCRIPTION</v>
          </cell>
          <cell r="E676" t="str">
            <v>ABOUT_THE_GAME</v>
          </cell>
        </row>
        <row r="677">
          <cell r="B677" t="str">
            <v>ABOUT_THE_GAME</v>
          </cell>
          <cell r="E677" t="str">
            <v>ABOUT_THE_GAME</v>
          </cell>
        </row>
        <row r="678">
          <cell r="B678" t="str">
            <v>MECHANICS</v>
          </cell>
          <cell r="E678" t="str">
            <v>ABOUT_THE_GAME</v>
          </cell>
        </row>
        <row r="679">
          <cell r="B679" t="str">
            <v>MECHANICS</v>
          </cell>
          <cell r="E679" t="str">
            <v>MECHANICS</v>
          </cell>
        </row>
        <row r="680">
          <cell r="B680" t="str">
            <v>ABOUT_THE_GAME</v>
          </cell>
          <cell r="E680" t="str">
            <v>NON-CONTENT</v>
          </cell>
        </row>
        <row r="681">
          <cell r="B681" t="str">
            <v>ABOUT_THE_GAME</v>
          </cell>
          <cell r="E681" t="str">
            <v>ABOUT_THE_GAME</v>
          </cell>
        </row>
        <row r="682">
          <cell r="B682" t="str">
            <v>ABOUT_THE_GAME</v>
          </cell>
          <cell r="E682" t="str">
            <v>ABOUT_THE_GAME</v>
          </cell>
        </row>
        <row r="683">
          <cell r="B683" t="str">
            <v>NARRATION_AND_DESCRIPTION</v>
          </cell>
          <cell r="E683" t="str">
            <v>NON-GAME_RELATED</v>
          </cell>
        </row>
        <row r="684">
          <cell r="B684" t="str">
            <v>ABOUT_THE_GAME</v>
          </cell>
          <cell r="E684" t="str">
            <v>ABOUT_THE_GAME</v>
          </cell>
        </row>
        <row r="685">
          <cell r="B685" t="str">
            <v>ABOUT_THE_GAME</v>
          </cell>
          <cell r="E685" t="str">
            <v>NON-CONTENT</v>
          </cell>
        </row>
        <row r="686">
          <cell r="B686" t="str">
            <v>ABOUT_THE_GAME</v>
          </cell>
          <cell r="E686" t="str">
            <v>ABOUT_THE_GAME</v>
          </cell>
        </row>
        <row r="687">
          <cell r="B687" t="str">
            <v>NON-CONTENT</v>
          </cell>
          <cell r="E687" t="str">
            <v>NON-CONTENT</v>
          </cell>
        </row>
        <row r="688">
          <cell r="B688" t="str">
            <v>ABOUT_THE_GAME</v>
          </cell>
          <cell r="E688" t="str">
            <v>ABOUT_THE_GAME</v>
          </cell>
        </row>
        <row r="689">
          <cell r="B689" t="str">
            <v>NARRATION_AND_DESCRIPTION</v>
          </cell>
          <cell r="E689" t="str">
            <v>ABOUT_THE_GAME</v>
          </cell>
        </row>
        <row r="690">
          <cell r="B690" t="str">
            <v>ABOUT_THE_GAME</v>
          </cell>
          <cell r="E690" t="str">
            <v>NON-CONTENT</v>
          </cell>
        </row>
        <row r="691">
          <cell r="B691" t="str">
            <v>NARRATION_AND_DESCRIPTION</v>
          </cell>
          <cell r="E691" t="str">
            <v>ABOUT_THE_GAME</v>
          </cell>
        </row>
        <row r="692">
          <cell r="B692" t="str">
            <v>ABOUT_THE_GAME</v>
          </cell>
          <cell r="E692" t="str">
            <v>ABOUT_THE_GAME</v>
          </cell>
        </row>
        <row r="693">
          <cell r="B693" t="str">
            <v>ABOUT_THE_GAME</v>
          </cell>
          <cell r="E693" t="str">
            <v>ABOUT_THE_GAME</v>
          </cell>
        </row>
        <row r="694">
          <cell r="B694" t="str">
            <v>ABOUT_THE_GAME</v>
          </cell>
          <cell r="E694" t="str">
            <v>NON-CONTENT</v>
          </cell>
        </row>
        <row r="695">
          <cell r="B695" t="str">
            <v>ABOUT_THE_GAME</v>
          </cell>
          <cell r="E695" t="str">
            <v>ABOUT_THE_GAME</v>
          </cell>
        </row>
        <row r="696">
          <cell r="B696" t="str">
            <v>NARRATION_AND_DESCRIPTION</v>
          </cell>
          <cell r="E696" t="str">
            <v>NARRATION_AND_DESCRIPTION</v>
          </cell>
        </row>
        <row r="697">
          <cell r="B697" t="str">
            <v>ABOUT_THE_GAME</v>
          </cell>
          <cell r="E697" t="str">
            <v>NON-CONTENT</v>
          </cell>
        </row>
        <row r="698">
          <cell r="B698" t="str">
            <v>ABOUT_THE_GAME</v>
          </cell>
          <cell r="E698" t="str">
            <v>ABOUT_THE_GAME</v>
          </cell>
        </row>
        <row r="699">
          <cell r="B699" t="str">
            <v>NON-CONTENT</v>
          </cell>
          <cell r="E699" t="str">
            <v>NON-CONTENT</v>
          </cell>
        </row>
        <row r="700">
          <cell r="B700" t="str">
            <v>ABOUT_THE_GAME</v>
          </cell>
          <cell r="E700" t="str">
            <v>ABOUT_THE_GAME</v>
          </cell>
        </row>
        <row r="701">
          <cell r="B701" t="str">
            <v>NARRATION_AND_DESCRIPTION</v>
          </cell>
          <cell r="E701" t="str">
            <v>NARRATION_AND_DESCRIPTION</v>
          </cell>
        </row>
        <row r="702">
          <cell r="B702" t="str">
            <v>NARRATION_AND_DESCRIPTION</v>
          </cell>
          <cell r="E702" t="str">
            <v>NARRATION_AND_DESCRIPTION</v>
          </cell>
        </row>
        <row r="703">
          <cell r="B703" t="str">
            <v>NARRATION_AND_DESCRIPTION</v>
          </cell>
          <cell r="E703" t="str">
            <v>NARRATION_AND_DESCRIPTION</v>
          </cell>
        </row>
        <row r="704">
          <cell r="B704" t="str">
            <v>NARRATION_AND_DESCRIPTION</v>
          </cell>
          <cell r="E704" t="str">
            <v>NARRATION_AND_DESCRIPTION</v>
          </cell>
        </row>
        <row r="705">
          <cell r="B705" t="str">
            <v>NARRATION_AND_DESCRIPTION</v>
          </cell>
          <cell r="E705" t="str">
            <v>NARRATION_AND_DESCRIPTION</v>
          </cell>
        </row>
        <row r="706">
          <cell r="B706" t="str">
            <v>NARRATION_AND_DESCRIPTION</v>
          </cell>
          <cell r="E706" t="str">
            <v>NARRATION_AND_DESCRIPTION</v>
          </cell>
        </row>
        <row r="707">
          <cell r="B707" t="str">
            <v>NARRATION_AND_DESCRIPTION</v>
          </cell>
          <cell r="E707" t="str">
            <v>NARRATION_AND_DESCRIPTION</v>
          </cell>
        </row>
        <row r="708">
          <cell r="B708" t="str">
            <v>ABOUT_THE_GAME</v>
          </cell>
          <cell r="E708" t="str">
            <v>ABOUT_THE_GAME</v>
          </cell>
        </row>
        <row r="709">
          <cell r="B709" t="str">
            <v>NARRATION_AND_DESCRIPTION</v>
          </cell>
          <cell r="E709" t="str">
            <v>NARRATION_AND_DESCRIPTION</v>
          </cell>
        </row>
        <row r="710">
          <cell r="B710" t="str">
            <v>NARRATION_AND_DESCRIPTION</v>
          </cell>
          <cell r="E710" t="str">
            <v>NARRATION_AND_DESCRIPTION</v>
          </cell>
        </row>
        <row r="711">
          <cell r="B711" t="str">
            <v>NARRATION_AND_DESCRIPTION</v>
          </cell>
          <cell r="E711" t="str">
            <v>NARRATION_AND_DESCRIPTION</v>
          </cell>
        </row>
        <row r="712">
          <cell r="B712" t="str">
            <v>NARRATION_AND_DESCRIPTION</v>
          </cell>
          <cell r="E712" t="str">
            <v>NARRATION_AND_DESCRIPTION</v>
          </cell>
        </row>
        <row r="713">
          <cell r="B713" t="str">
            <v>NARRATION_AND_DESCRIPTION</v>
          </cell>
          <cell r="E713" t="str">
            <v>NARRATION_AND_DESCRIPTION</v>
          </cell>
        </row>
        <row r="714">
          <cell r="B714" t="str">
            <v>NARRATION_AND_DESCRIPTION</v>
          </cell>
          <cell r="E714" t="str">
            <v>NARRATION_AND_DESCRIPTION</v>
          </cell>
        </row>
        <row r="715">
          <cell r="B715" t="str">
            <v>NARRATION_AND_DESCRIPTION</v>
          </cell>
          <cell r="E715" t="str">
            <v>NARRATION_AND_DESCRIPTION</v>
          </cell>
        </row>
        <row r="716">
          <cell r="B716" t="str">
            <v>NARRATION_AND_DESCRIPTION</v>
          </cell>
          <cell r="E716" t="str">
            <v>NARRATION_AND_DESCRIPTION</v>
          </cell>
        </row>
        <row r="717">
          <cell r="B717" t="str">
            <v>NARRATION_AND_DESCRIPTION</v>
          </cell>
          <cell r="E717" t="str">
            <v>NARRATION_AND_DESCRIPTION</v>
          </cell>
        </row>
        <row r="718">
          <cell r="B718" t="str">
            <v>NARRATION_AND_DESCRIPTION</v>
          </cell>
          <cell r="E718" t="str">
            <v>NARRATION_AND_DESCRIPTION</v>
          </cell>
        </row>
        <row r="719">
          <cell r="B719" t="str">
            <v>NARRATION_AND_DESCRIPTION</v>
          </cell>
          <cell r="E719" t="str">
            <v>NARRATION_AND_DESCRIPTION</v>
          </cell>
        </row>
        <row r="720">
          <cell r="B720" t="str">
            <v>NARRATION_AND_DESCRIPTION</v>
          </cell>
          <cell r="E720" t="str">
            <v>NARRATION_AND_DESCRIPTION</v>
          </cell>
        </row>
        <row r="721">
          <cell r="B721" t="str">
            <v>NARRATION_AND_DESCRIPTION</v>
          </cell>
          <cell r="E721" t="str">
            <v>NARRATION_AND_DESCRIPTION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9E11-5C9C-45AA-89A8-FC442C0348EA}">
  <dimension ref="A1:T60"/>
  <sheetViews>
    <sheetView topLeftCell="E1" workbookViewId="0">
      <selection activeCell="T13" sqref="T13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240</v>
      </c>
      <c r="C2">
        <v>13</v>
      </c>
      <c r="D2">
        <v>1</v>
      </c>
      <c r="E2">
        <v>1</v>
      </c>
      <c r="F2">
        <v>1</v>
      </c>
      <c r="J2" t="s">
        <v>5</v>
      </c>
      <c r="K2">
        <v>87</v>
      </c>
      <c r="L2">
        <v>34</v>
      </c>
      <c r="M2">
        <v>1</v>
      </c>
      <c r="N2">
        <v>0</v>
      </c>
      <c r="O2">
        <v>3</v>
      </c>
      <c r="P2">
        <v>2</v>
      </c>
      <c r="Q2">
        <v>1</v>
      </c>
      <c r="R2">
        <v>0</v>
      </c>
      <c r="S2">
        <v>0</v>
      </c>
      <c r="T2">
        <v>1</v>
      </c>
    </row>
    <row r="3" spans="1:20" x14ac:dyDescent="0.45">
      <c r="A3" t="s">
        <v>1</v>
      </c>
      <c r="B3">
        <v>67</v>
      </c>
      <c r="C3">
        <v>167</v>
      </c>
      <c r="D3">
        <v>13</v>
      </c>
      <c r="E3">
        <v>10</v>
      </c>
      <c r="F3">
        <v>91</v>
      </c>
      <c r="J3" t="s">
        <v>6</v>
      </c>
      <c r="K3">
        <v>3</v>
      </c>
      <c r="L3">
        <v>68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</row>
    <row r="4" spans="1:20" x14ac:dyDescent="0.45">
      <c r="A4" t="s">
        <v>2</v>
      </c>
      <c r="B4">
        <v>22</v>
      </c>
      <c r="C4">
        <v>12</v>
      </c>
      <c r="D4">
        <v>84</v>
      </c>
      <c r="E4">
        <v>0</v>
      </c>
      <c r="F4">
        <v>0</v>
      </c>
      <c r="J4" t="s">
        <v>7</v>
      </c>
      <c r="K4">
        <v>0</v>
      </c>
      <c r="L4">
        <v>3</v>
      </c>
      <c r="M4">
        <v>29</v>
      </c>
      <c r="N4">
        <v>0</v>
      </c>
      <c r="O4">
        <v>3</v>
      </c>
      <c r="P4">
        <v>0</v>
      </c>
      <c r="Q4">
        <v>0</v>
      </c>
      <c r="R4">
        <v>0</v>
      </c>
      <c r="S4">
        <v>1</v>
      </c>
      <c r="T4">
        <v>0</v>
      </c>
    </row>
    <row r="5" spans="1:20" x14ac:dyDescent="0.45">
      <c r="A5" t="s">
        <v>3</v>
      </c>
      <c r="B5">
        <v>2</v>
      </c>
      <c r="C5">
        <v>7</v>
      </c>
      <c r="D5">
        <v>0</v>
      </c>
      <c r="E5">
        <v>51</v>
      </c>
      <c r="F5">
        <v>1</v>
      </c>
      <c r="J5" t="s">
        <v>8</v>
      </c>
      <c r="K5">
        <v>8</v>
      </c>
      <c r="L5">
        <v>4</v>
      </c>
      <c r="M5">
        <v>0</v>
      </c>
      <c r="N5">
        <v>3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 t="s">
        <v>4</v>
      </c>
      <c r="B6">
        <v>6</v>
      </c>
      <c r="C6">
        <v>3</v>
      </c>
      <c r="D6">
        <v>0</v>
      </c>
      <c r="E6">
        <v>0</v>
      </c>
      <c r="F6">
        <v>60</v>
      </c>
      <c r="J6" t="s">
        <v>9</v>
      </c>
      <c r="K6">
        <v>34</v>
      </c>
      <c r="L6">
        <v>11</v>
      </c>
      <c r="M6">
        <v>13</v>
      </c>
      <c r="N6">
        <v>1</v>
      </c>
      <c r="O6">
        <v>150</v>
      </c>
      <c r="P6">
        <v>2</v>
      </c>
      <c r="Q6">
        <v>0</v>
      </c>
      <c r="R6">
        <v>12</v>
      </c>
      <c r="S6">
        <v>10</v>
      </c>
      <c r="T6">
        <v>90</v>
      </c>
    </row>
    <row r="7" spans="1:20" x14ac:dyDescent="0.45">
      <c r="J7" t="s">
        <v>10</v>
      </c>
      <c r="K7">
        <v>0</v>
      </c>
      <c r="L7">
        <v>0</v>
      </c>
      <c r="M7">
        <v>1</v>
      </c>
      <c r="N7">
        <v>0</v>
      </c>
      <c r="O7">
        <v>5</v>
      </c>
      <c r="P7">
        <v>4</v>
      </c>
      <c r="Q7">
        <v>0</v>
      </c>
      <c r="R7">
        <v>1</v>
      </c>
      <c r="S7">
        <v>0</v>
      </c>
      <c r="T7">
        <v>1</v>
      </c>
    </row>
    <row r="8" spans="1:20" x14ac:dyDescent="0.45">
      <c r="J8" t="s">
        <v>11</v>
      </c>
      <c r="K8">
        <v>4</v>
      </c>
      <c r="L8">
        <v>3</v>
      </c>
      <c r="M8">
        <v>0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0</v>
      </c>
    </row>
    <row r="9" spans="1:20" x14ac:dyDescent="0.45">
      <c r="J9" t="s">
        <v>2</v>
      </c>
      <c r="K9">
        <v>8</v>
      </c>
      <c r="L9">
        <v>12</v>
      </c>
      <c r="M9">
        <v>2</v>
      </c>
      <c r="N9">
        <v>0</v>
      </c>
      <c r="O9">
        <v>11</v>
      </c>
      <c r="P9">
        <v>0</v>
      </c>
      <c r="Q9">
        <v>1</v>
      </c>
      <c r="R9">
        <v>84</v>
      </c>
      <c r="S9">
        <v>0</v>
      </c>
      <c r="T9">
        <v>0</v>
      </c>
    </row>
    <row r="10" spans="1:20" x14ac:dyDescent="0.45">
      <c r="J10" t="s">
        <v>3</v>
      </c>
      <c r="K10">
        <v>2</v>
      </c>
      <c r="L10">
        <v>0</v>
      </c>
      <c r="M10">
        <v>0</v>
      </c>
      <c r="N10">
        <v>0</v>
      </c>
      <c r="O10">
        <v>7</v>
      </c>
      <c r="P10">
        <v>0</v>
      </c>
      <c r="Q10">
        <v>0</v>
      </c>
      <c r="R10">
        <v>0</v>
      </c>
      <c r="S10">
        <v>51</v>
      </c>
      <c r="T10">
        <v>1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5</v>
      </c>
      <c r="L11">
        <v>1</v>
      </c>
      <c r="M11">
        <v>0</v>
      </c>
      <c r="N11">
        <v>0</v>
      </c>
      <c r="O11">
        <v>2</v>
      </c>
      <c r="P11">
        <v>1</v>
      </c>
      <c r="Q11">
        <v>0</v>
      </c>
      <c r="R11">
        <v>0</v>
      </c>
      <c r="S11">
        <v>0</v>
      </c>
      <c r="T11">
        <v>60</v>
      </c>
    </row>
    <row r="12" spans="1:20" x14ac:dyDescent="0.45">
      <c r="A12" t="s">
        <v>0</v>
      </c>
      <c r="B12">
        <v>262</v>
      </c>
      <c r="C12">
        <v>337</v>
      </c>
      <c r="D12">
        <v>240</v>
      </c>
      <c r="E12">
        <v>0.30324074074074076</v>
      </c>
      <c r="F12">
        <v>0.39553990610328638</v>
      </c>
      <c r="G12">
        <v>0.11994381411928361</v>
      </c>
      <c r="T12">
        <f>(SUM(K11:T11)+SUM(T2:T11)-T11)</f>
        <v>162</v>
      </c>
    </row>
    <row r="13" spans="1:20" x14ac:dyDescent="0.45">
      <c r="A13" t="s">
        <v>1</v>
      </c>
      <c r="B13">
        <v>350</v>
      </c>
      <c r="C13">
        <v>202</v>
      </c>
      <c r="D13">
        <v>167</v>
      </c>
      <c r="E13">
        <v>0.40509259259259262</v>
      </c>
      <c r="F13">
        <v>0.23708920187793428</v>
      </c>
      <c r="G13">
        <v>9.6043079464440975E-2</v>
      </c>
    </row>
    <row r="14" spans="1:20" x14ac:dyDescent="0.45">
      <c r="A14" t="s">
        <v>2</v>
      </c>
      <c r="B14">
        <v>119</v>
      </c>
      <c r="C14">
        <v>98</v>
      </c>
      <c r="D14">
        <v>84</v>
      </c>
      <c r="E14">
        <v>0.13773148148148148</v>
      </c>
      <c r="F14">
        <v>0.11502347417840375</v>
      </c>
      <c r="G14">
        <v>1.5842353503738478E-2</v>
      </c>
    </row>
    <row r="15" spans="1:20" x14ac:dyDescent="0.45">
      <c r="A15" t="s">
        <v>3</v>
      </c>
      <c r="B15">
        <v>61</v>
      </c>
      <c r="C15">
        <v>62</v>
      </c>
      <c r="D15">
        <v>51</v>
      </c>
      <c r="E15">
        <v>7.0601851851851846E-2</v>
      </c>
      <c r="F15">
        <v>7.2769953051643188E-2</v>
      </c>
      <c r="G15">
        <v>5.1376934446183261E-3</v>
      </c>
      <c r="L15" t="s">
        <v>15</v>
      </c>
      <c r="M15">
        <v>0.22409245289768445</v>
      </c>
    </row>
    <row r="16" spans="1:20" x14ac:dyDescent="0.45">
      <c r="A16" t="s">
        <v>4</v>
      </c>
      <c r="B16">
        <v>72</v>
      </c>
      <c r="C16">
        <v>153</v>
      </c>
      <c r="D16">
        <v>60</v>
      </c>
      <c r="E16">
        <v>8.3333333333333329E-2</v>
      </c>
      <c r="F16">
        <v>0.1795774647887324</v>
      </c>
      <c r="G16">
        <v>1.4964788732394367E-2</v>
      </c>
      <c r="L16" t="s">
        <v>16</v>
      </c>
      <c r="M16">
        <v>0.67592592592592593</v>
      </c>
    </row>
    <row r="17" spans="2:16" x14ac:dyDescent="0.45">
      <c r="B17">
        <v>864</v>
      </c>
      <c r="C17">
        <v>852</v>
      </c>
      <c r="D17">
        <v>602</v>
      </c>
      <c r="G17">
        <v>0.25193172926447571</v>
      </c>
      <c r="L17" t="s">
        <v>17</v>
      </c>
      <c r="M17">
        <v>0.58232900906254514</v>
      </c>
    </row>
    <row r="18" spans="2:16" x14ac:dyDescent="0.45">
      <c r="D18">
        <v>0.6967592592592593</v>
      </c>
    </row>
    <row r="19" spans="2:16" x14ac:dyDescent="0.45">
      <c r="E19" t="s">
        <v>17</v>
      </c>
      <c r="F19">
        <v>0.59463493827564051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132</v>
      </c>
      <c r="L21">
        <v>151</v>
      </c>
      <c r="M21">
        <v>87</v>
      </c>
      <c r="N21">
        <v>0.15277777777777779</v>
      </c>
      <c r="O21">
        <v>0.17476851851851852</v>
      </c>
      <c r="P21">
        <v>2.6700745884773665E-2</v>
      </c>
    </row>
    <row r="22" spans="2:16" x14ac:dyDescent="0.45">
      <c r="J22" t="s">
        <v>6</v>
      </c>
      <c r="K22">
        <v>76</v>
      </c>
      <c r="L22">
        <v>136</v>
      </c>
      <c r="M22">
        <v>68</v>
      </c>
      <c r="N22">
        <v>8.7962962962962965E-2</v>
      </c>
      <c r="O22">
        <v>0.15740740740740741</v>
      </c>
      <c r="P22">
        <v>1.38460219478738E-2</v>
      </c>
    </row>
    <row r="23" spans="2:16" x14ac:dyDescent="0.45">
      <c r="J23" t="s">
        <v>7</v>
      </c>
      <c r="K23">
        <v>36</v>
      </c>
      <c r="L23">
        <v>46</v>
      </c>
      <c r="M23">
        <v>29</v>
      </c>
      <c r="N23">
        <v>4.1666666666666664E-2</v>
      </c>
      <c r="O23">
        <v>5.3240740740740741E-2</v>
      </c>
      <c r="P23">
        <v>2.2183641975308641E-3</v>
      </c>
    </row>
    <row r="24" spans="2:16" x14ac:dyDescent="0.45">
      <c r="J24" t="s">
        <v>8</v>
      </c>
      <c r="K24">
        <v>18</v>
      </c>
      <c r="L24">
        <v>4</v>
      </c>
      <c r="M24">
        <v>3</v>
      </c>
      <c r="N24">
        <v>2.0833333333333332E-2</v>
      </c>
      <c r="O24">
        <v>4.6296296296296294E-3</v>
      </c>
      <c r="P24">
        <v>9.6450617283950612E-5</v>
      </c>
    </row>
    <row r="25" spans="2:16" x14ac:dyDescent="0.45">
      <c r="J25" t="s">
        <v>9</v>
      </c>
      <c r="K25">
        <v>325</v>
      </c>
      <c r="L25">
        <v>185</v>
      </c>
      <c r="M25">
        <v>150</v>
      </c>
      <c r="N25">
        <v>0.37615740740740738</v>
      </c>
      <c r="O25">
        <v>0.21412037037037038</v>
      </c>
      <c r="P25">
        <v>8.0542963391632375E-2</v>
      </c>
    </row>
    <row r="26" spans="2:16" x14ac:dyDescent="0.45">
      <c r="J26" t="s">
        <v>10</v>
      </c>
      <c r="K26">
        <v>12</v>
      </c>
      <c r="L26">
        <v>9</v>
      </c>
      <c r="M26">
        <v>4</v>
      </c>
      <c r="N26">
        <v>1.3888888888888888E-2</v>
      </c>
      <c r="O26">
        <v>1.0416666666666666E-2</v>
      </c>
      <c r="P26">
        <v>1.4467592592592592E-4</v>
      </c>
    </row>
    <row r="27" spans="2:16" x14ac:dyDescent="0.45">
      <c r="J27" t="s">
        <v>11</v>
      </c>
      <c r="K27">
        <v>13</v>
      </c>
      <c r="L27">
        <v>8</v>
      </c>
      <c r="M27">
        <v>6</v>
      </c>
      <c r="N27">
        <v>1.5046296296296295E-2</v>
      </c>
      <c r="O27">
        <v>9.2592592592592587E-3</v>
      </c>
      <c r="P27">
        <v>1.3931755829903975E-4</v>
      </c>
    </row>
    <row r="28" spans="2:16" x14ac:dyDescent="0.45">
      <c r="J28" t="s">
        <v>2</v>
      </c>
      <c r="K28">
        <v>119</v>
      </c>
      <c r="L28">
        <v>98</v>
      </c>
      <c r="M28">
        <v>84</v>
      </c>
      <c r="N28">
        <v>0.13773148148148148</v>
      </c>
      <c r="O28">
        <v>0.11342592592592593</v>
      </c>
      <c r="P28">
        <v>1.5622320816186558E-2</v>
      </c>
    </row>
    <row r="29" spans="2:16" x14ac:dyDescent="0.45">
      <c r="J29" t="s">
        <v>3</v>
      </c>
      <c r="K29">
        <v>61</v>
      </c>
      <c r="L29">
        <v>62</v>
      </c>
      <c r="M29">
        <v>51</v>
      </c>
      <c r="N29">
        <v>7.0601851851851846E-2</v>
      </c>
      <c r="O29">
        <v>7.1759259259259259E-2</v>
      </c>
      <c r="P29">
        <v>5.0663365912208503E-3</v>
      </c>
    </row>
    <row r="30" spans="2:16" x14ac:dyDescent="0.45">
      <c r="J30" t="s">
        <v>4</v>
      </c>
      <c r="K30">
        <v>72</v>
      </c>
      <c r="L30">
        <v>153</v>
      </c>
      <c r="M30">
        <v>60</v>
      </c>
      <c r="N30">
        <v>8.3333333333333329E-2</v>
      </c>
      <c r="O30">
        <v>0.17708333333333334</v>
      </c>
      <c r="P30">
        <v>1.4756944444444444E-2</v>
      </c>
    </row>
    <row r="31" spans="2:16" x14ac:dyDescent="0.45">
      <c r="K31">
        <v>864</v>
      </c>
      <c r="L31">
        <v>852</v>
      </c>
      <c r="M31">
        <v>542</v>
      </c>
      <c r="P31">
        <v>0.15913414137517148</v>
      </c>
    </row>
    <row r="32" spans="2:16" x14ac:dyDescent="0.45">
      <c r="M32">
        <v>0.62731481481481477</v>
      </c>
    </row>
    <row r="33" spans="1:15" x14ac:dyDescent="0.45">
      <c r="N33" t="s">
        <v>17</v>
      </c>
      <c r="O33">
        <v>0.5567840204682788</v>
      </c>
    </row>
    <row r="34" spans="1:15" x14ac:dyDescent="0.45">
      <c r="J34" t="s">
        <v>30</v>
      </c>
      <c r="K34">
        <v>222</v>
      </c>
      <c r="L34">
        <v>0.25694444444444442</v>
      </c>
    </row>
    <row r="36" spans="1:15" x14ac:dyDescent="0.45">
      <c r="J36" t="s">
        <v>31</v>
      </c>
      <c r="K36">
        <v>153</v>
      </c>
      <c r="L36">
        <v>0.4751552795031056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38</v>
      </c>
      <c r="C41">
        <v>3</v>
      </c>
      <c r="D41">
        <v>2</v>
      </c>
    </row>
    <row r="42" spans="1:15" x14ac:dyDescent="0.45">
      <c r="A42" t="s">
        <v>33</v>
      </c>
      <c r="B42">
        <v>38</v>
      </c>
      <c r="C42">
        <v>540</v>
      </c>
      <c r="D42">
        <v>110</v>
      </c>
    </row>
    <row r="43" spans="1:15" x14ac:dyDescent="0.45">
      <c r="A43" t="s">
        <v>34</v>
      </c>
      <c r="B43">
        <v>0</v>
      </c>
      <c r="C43">
        <v>18</v>
      </c>
      <c r="D43">
        <v>115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76</v>
      </c>
      <c r="C47">
        <v>43</v>
      </c>
      <c r="D47">
        <v>38</v>
      </c>
      <c r="E47">
        <v>8.7962962962962965E-2</v>
      </c>
      <c r="F47">
        <v>4.9768518518518517E-2</v>
      </c>
      <c r="G47">
        <v>4.3777863511659807E-3</v>
      </c>
    </row>
    <row r="48" spans="1:15" x14ac:dyDescent="0.45">
      <c r="A48" t="s">
        <v>33</v>
      </c>
      <c r="B48">
        <v>561</v>
      </c>
      <c r="C48">
        <v>688</v>
      </c>
      <c r="D48">
        <v>540</v>
      </c>
      <c r="E48">
        <v>0.64930555555555558</v>
      </c>
      <c r="F48">
        <v>0.79629629629629628</v>
      </c>
      <c r="G48">
        <v>0.51703960905349799</v>
      </c>
    </row>
    <row r="49" spans="1:7" x14ac:dyDescent="0.45">
      <c r="A49" t="s">
        <v>34</v>
      </c>
      <c r="B49">
        <v>227</v>
      </c>
      <c r="C49">
        <v>133</v>
      </c>
      <c r="D49">
        <v>115</v>
      </c>
      <c r="E49">
        <v>0.26273148148148145</v>
      </c>
      <c r="F49">
        <v>0.15393518518518517</v>
      </c>
      <c r="G49">
        <v>4.0443619255829899E-2</v>
      </c>
    </row>
    <row r="50" spans="1:7" x14ac:dyDescent="0.45">
      <c r="B50">
        <v>864</v>
      </c>
      <c r="C50">
        <v>864</v>
      </c>
      <c r="D50">
        <v>693</v>
      </c>
      <c r="G50">
        <v>0.56186101466049387</v>
      </c>
    </row>
    <row r="51" spans="1:7" x14ac:dyDescent="0.45">
      <c r="D51">
        <v>0.80208333333333337</v>
      </c>
    </row>
    <row r="52" spans="1:7" x14ac:dyDescent="0.45">
      <c r="E52" t="s">
        <v>17</v>
      </c>
      <c r="F52">
        <v>0.54827880355521319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76</v>
      </c>
      <c r="C56">
        <v>41</v>
      </c>
      <c r="D56">
        <v>38</v>
      </c>
      <c r="E56">
        <v>0.12277867528271405</v>
      </c>
      <c r="F56">
        <v>6.623586429725363E-2</v>
      </c>
      <c r="G56">
        <v>8.1323516746224164E-3</v>
      </c>
    </row>
    <row r="57" spans="1:7" x14ac:dyDescent="0.45">
      <c r="A57" t="s">
        <v>33</v>
      </c>
      <c r="B57">
        <v>543</v>
      </c>
      <c r="C57">
        <v>578</v>
      </c>
      <c r="D57">
        <v>540</v>
      </c>
      <c r="E57">
        <v>0.87722132471728598</v>
      </c>
      <c r="F57">
        <v>0.93376413570274641</v>
      </c>
      <c r="G57">
        <v>0.81911781209465484</v>
      </c>
    </row>
    <row r="58" spans="1:7" x14ac:dyDescent="0.45">
      <c r="B58">
        <v>619</v>
      </c>
      <c r="C58">
        <v>619</v>
      </c>
      <c r="D58">
        <v>578</v>
      </c>
      <c r="G58">
        <v>0.82725016376927729</v>
      </c>
    </row>
    <row r="59" spans="1:7" x14ac:dyDescent="0.45">
      <c r="D59">
        <v>0.93376413570274641</v>
      </c>
    </row>
    <row r="60" spans="1:7" x14ac:dyDescent="0.45">
      <c r="E60" t="s">
        <v>17</v>
      </c>
      <c r="F60">
        <v>0.61657929325739147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0763-58AE-43DB-961C-29C3C90DE061}">
  <dimension ref="A1:T60"/>
  <sheetViews>
    <sheetView topLeftCell="A5" workbookViewId="0">
      <selection activeCell="J28" sqref="J28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f>tables30!B2+tables33!B2+tables34!B2+tables36!B2</f>
        <v>865</v>
      </c>
      <c r="C2">
        <f>tables30!C2+tables33!C2+tables34!C2+tables36!C2</f>
        <v>137</v>
      </c>
      <c r="D2">
        <f>tables30!D2+tables33!D2+tables34!D2+tables36!D2</f>
        <v>17</v>
      </c>
      <c r="E2">
        <f>tables30!E2+tables33!E2+tables34!E2+tables36!E2</f>
        <v>4</v>
      </c>
      <c r="F2">
        <f>tables30!F2+tables33!F2+tables34!F2+tables36!F2</f>
        <v>2</v>
      </c>
      <c r="J2" t="s">
        <v>5</v>
      </c>
      <c r="K2">
        <f>tables30!K2+tables33!K2+tables34!K2+tables36!K2</f>
        <v>276</v>
      </c>
      <c r="L2">
        <f>tables30!L2+tables33!L2+tables34!L2+tables36!L2</f>
        <v>100</v>
      </c>
      <c r="M2">
        <f>tables30!M2+tables33!M2+tables34!M2+tables36!M2</f>
        <v>3</v>
      </c>
      <c r="N2">
        <f>tables30!N2+tables33!N2+tables34!N2+tables36!N2</f>
        <v>0</v>
      </c>
      <c r="O2">
        <f>tables30!O2+tables33!O2+tables34!O2+tables36!O2</f>
        <v>72</v>
      </c>
      <c r="P2">
        <f>tables30!P2+tables33!P2+tables34!P2+tables36!P2</f>
        <v>4</v>
      </c>
      <c r="Q2">
        <f>tables30!Q2+tables33!Q2+tables34!Q2+tables36!Q2</f>
        <v>4</v>
      </c>
      <c r="R2">
        <f>tables30!R2+tables33!R2+tables34!R2+tables36!R2</f>
        <v>1</v>
      </c>
      <c r="S2">
        <f>tables30!S2+tables33!S2+tables34!S2+tables36!S2</f>
        <v>3</v>
      </c>
      <c r="T2">
        <f>tables30!T2+tables33!T2+tables34!T2+tables36!T2</f>
        <v>2</v>
      </c>
    </row>
    <row r="3" spans="1:20" x14ac:dyDescent="0.45">
      <c r="A3" t="s">
        <v>1</v>
      </c>
      <c r="B3">
        <f>tables30!B3+tables33!B3+tables34!B3+tables36!B3</f>
        <v>130</v>
      </c>
      <c r="C3">
        <f>tables30!C3+tables33!C3+tables34!C3+tables36!C3</f>
        <v>690</v>
      </c>
      <c r="D3">
        <f>tables30!D3+tables33!D3+tables34!D3+tables36!D3</f>
        <v>36</v>
      </c>
      <c r="E3">
        <f>tables30!E3+tables33!E3+tables34!E3+tables36!E3</f>
        <v>67</v>
      </c>
      <c r="F3">
        <f>tables30!F3+tables33!F3+tables34!F3+tables36!F3</f>
        <v>178</v>
      </c>
      <c r="J3" t="s">
        <v>6</v>
      </c>
      <c r="K3">
        <f>tables30!K3+tables33!K3+tables34!K3+tables36!K3</f>
        <v>19</v>
      </c>
      <c r="L3">
        <f>tables30!L3+tables33!L3+tables34!L3+tables36!L3</f>
        <v>292</v>
      </c>
      <c r="M3">
        <f>tables30!M3+tables33!M3+tables34!M3+tables36!M3</f>
        <v>0</v>
      </c>
      <c r="N3">
        <f>tables30!N3+tables33!N3+tables34!N3+tables36!N3</f>
        <v>0</v>
      </c>
      <c r="O3">
        <f>tables30!O3+tables33!O3+tables34!O3+tables36!O3</f>
        <v>5</v>
      </c>
      <c r="P3">
        <f>tables30!P3+tables33!P3+tables34!P3+tables36!P3</f>
        <v>1</v>
      </c>
      <c r="Q3">
        <f>tables30!Q3+tables33!Q3+tables34!Q3+tables36!Q3</f>
        <v>4</v>
      </c>
      <c r="R3">
        <f>tables30!R3+tables33!R3+tables34!R3+tables36!R3</f>
        <v>4</v>
      </c>
      <c r="S3">
        <f>tables30!S3+tables33!S3+tables34!S3+tables36!S3</f>
        <v>0</v>
      </c>
      <c r="T3">
        <f>tables30!T3+tables33!T3+tables34!T3+tables36!T3</f>
        <v>0</v>
      </c>
    </row>
    <row r="4" spans="1:20" x14ac:dyDescent="0.45">
      <c r="A4" t="s">
        <v>2</v>
      </c>
      <c r="B4">
        <f>tables30!B4+tables33!B4+tables34!B4+tables36!B4</f>
        <v>54</v>
      </c>
      <c r="C4">
        <f>tables30!C4+tables33!C4+tables34!C4+tables36!C4</f>
        <v>72</v>
      </c>
      <c r="D4">
        <f>tables30!D4+tables33!D4+tables34!D4+tables36!D4</f>
        <v>378</v>
      </c>
      <c r="E4">
        <f>tables30!E4+tables33!E4+tables34!E4+tables36!E4</f>
        <v>0</v>
      </c>
      <c r="F4">
        <f>tables30!F4+tables33!F4+tables34!F4+tables36!F4</f>
        <v>11</v>
      </c>
      <c r="J4" t="s">
        <v>7</v>
      </c>
      <c r="K4">
        <f>tables30!K4+tables33!K4+tables34!K4+tables36!K4</f>
        <v>2</v>
      </c>
      <c r="L4">
        <f>tables30!L4+tables33!L4+tables34!L4+tables36!L4</f>
        <v>10</v>
      </c>
      <c r="M4">
        <f>tables30!M4+tables33!M4+tables34!M4+tables36!M4</f>
        <v>120</v>
      </c>
      <c r="N4">
        <f>tables30!N4+tables33!N4+tables34!N4+tables36!N4</f>
        <v>0</v>
      </c>
      <c r="O4">
        <f>tables30!O4+tables33!O4+tables34!O4+tables36!O4</f>
        <v>32</v>
      </c>
      <c r="P4">
        <f>tables30!P4+tables33!P4+tables34!P4+tables36!P4</f>
        <v>1</v>
      </c>
      <c r="Q4">
        <f>tables30!Q4+tables33!Q4+tables34!Q4+tables36!Q4</f>
        <v>0</v>
      </c>
      <c r="R4">
        <f>tables30!R4+tables33!R4+tables34!R4+tables36!R4</f>
        <v>12</v>
      </c>
      <c r="S4">
        <f>tables30!S4+tables33!S4+tables34!S4+tables36!S4</f>
        <v>1</v>
      </c>
      <c r="T4">
        <f>tables30!T4+tables33!T4+tables34!T4+tables36!T4</f>
        <v>0</v>
      </c>
    </row>
    <row r="5" spans="1:20" x14ac:dyDescent="0.45">
      <c r="A5" t="s">
        <v>3</v>
      </c>
      <c r="B5">
        <f>tables30!B5+tables33!B5+tables34!B5+tables36!B5</f>
        <v>16</v>
      </c>
      <c r="C5">
        <f>tables30!C5+tables33!C5+tables34!C5+tables36!C5</f>
        <v>59</v>
      </c>
      <c r="D5">
        <f>tables30!D5+tables33!D5+tables34!D5+tables36!D5</f>
        <v>0</v>
      </c>
      <c r="E5">
        <f>tables30!E5+tables33!E5+tables34!E5+tables36!E5</f>
        <v>236</v>
      </c>
      <c r="F5">
        <f>tables30!F5+tables33!F5+tables34!F5+tables36!F5</f>
        <v>3</v>
      </c>
      <c r="J5" t="s">
        <v>8</v>
      </c>
      <c r="K5">
        <f>tables30!K5+tables33!K5+tables34!K5+tables36!K5</f>
        <v>8</v>
      </c>
      <c r="L5">
        <f>tables30!L5+tables33!L5+tables34!L5+tables36!L5</f>
        <v>5</v>
      </c>
      <c r="M5">
        <f>tables30!M5+tables33!M5+tables34!M5+tables36!M5</f>
        <v>2</v>
      </c>
      <c r="N5">
        <f>tables30!N5+tables33!N5+tables34!N5+tables36!N5</f>
        <v>28</v>
      </c>
      <c r="O5">
        <f>tables30!O5+tables33!O5+tables34!O5+tables36!O5</f>
        <v>13</v>
      </c>
      <c r="P5">
        <f>tables30!P5+tables33!P5+tables34!P5+tables36!P5</f>
        <v>0</v>
      </c>
      <c r="Q5">
        <f>tables30!Q5+tables33!Q5+tables34!Q5+tables36!Q5</f>
        <v>1</v>
      </c>
      <c r="R5">
        <f>tables30!R5+tables33!R5+tables34!R5+tables36!R5</f>
        <v>0</v>
      </c>
      <c r="S5">
        <f>tables30!S5+tables33!S5+tables34!S5+tables36!S5</f>
        <v>0</v>
      </c>
      <c r="T5">
        <f>tables30!T5+tables33!T5+tables34!T5+tables36!T5</f>
        <v>0</v>
      </c>
    </row>
    <row r="6" spans="1:20" x14ac:dyDescent="0.45">
      <c r="A6" t="s">
        <v>4</v>
      </c>
      <c r="B6">
        <f>tables30!B6+tables33!B6+tables34!B6+tables36!B6</f>
        <v>22</v>
      </c>
      <c r="C6">
        <f>tables30!C6+tables33!C6+tables34!C6+tables36!C6</f>
        <v>60</v>
      </c>
      <c r="D6">
        <f>tables30!D6+tables33!D6+tables34!D6+tables36!D6</f>
        <v>5</v>
      </c>
      <c r="E6">
        <f>tables30!E6+tables33!E6+tables34!E6+tables36!E6</f>
        <v>14</v>
      </c>
      <c r="F6">
        <f>tables30!F6+tables33!F6+tables34!F6+tables36!F6</f>
        <v>256</v>
      </c>
      <c r="J6" t="s">
        <v>9</v>
      </c>
      <c r="K6">
        <f>tables30!K6+tables33!K6+tables34!K6+tables36!K6</f>
        <v>58</v>
      </c>
      <c r="L6">
        <f>tables30!L6+tables33!L6+tables34!L6+tables36!L6</f>
        <v>25</v>
      </c>
      <c r="M6">
        <f>tables30!M6+tables33!M6+tables34!M6+tables36!M6</f>
        <v>33</v>
      </c>
      <c r="N6">
        <f>tables30!N6+tables33!N6+tables34!N6+tables36!N6</f>
        <v>2</v>
      </c>
      <c r="O6">
        <f>tables30!O6+tables33!O6+tables34!O6+tables36!O6</f>
        <v>629</v>
      </c>
      <c r="P6">
        <f>tables30!P6+tables33!P6+tables34!P6+tables36!P6</f>
        <v>2</v>
      </c>
      <c r="Q6">
        <f>tables30!Q6+tables33!Q6+tables34!Q6+tables36!Q6</f>
        <v>8</v>
      </c>
      <c r="R6">
        <f>tables30!R6+tables33!R6+tables34!R6+tables36!R6</f>
        <v>33</v>
      </c>
      <c r="S6">
        <f>tables30!S6+tables33!S6+tables34!S6+tables36!S6</f>
        <v>61</v>
      </c>
      <c r="T6">
        <f>tables30!T6+tables33!T6+tables34!T6+tables36!T6</f>
        <v>174</v>
      </c>
    </row>
    <row r="7" spans="1:20" x14ac:dyDescent="0.45">
      <c r="J7" t="s">
        <v>10</v>
      </c>
      <c r="K7">
        <f>tables30!K7+tables33!K7+tables34!K7+tables36!K7</f>
        <v>0</v>
      </c>
      <c r="L7">
        <f>tables30!L7+tables33!L7+tables34!L7+tables36!L7</f>
        <v>0</v>
      </c>
      <c r="M7">
        <f>tables30!M7+tables33!M7+tables34!M7+tables36!M7</f>
        <v>1</v>
      </c>
      <c r="N7">
        <f>tables30!N7+tables33!N7+tables34!N7+tables36!N7</f>
        <v>0</v>
      </c>
      <c r="O7">
        <f>tables30!O7+tables33!O7+tables34!O7+tables36!O7</f>
        <v>13</v>
      </c>
      <c r="P7">
        <f>tables30!P7+tables33!P7+tables34!P7+tables36!P7</f>
        <v>4</v>
      </c>
      <c r="Q7">
        <f>tables30!Q7+tables33!Q7+tables34!Q7+tables36!Q7</f>
        <v>0</v>
      </c>
      <c r="R7">
        <f>tables30!R7+tables33!R7+tables34!R7+tables36!R7</f>
        <v>2</v>
      </c>
      <c r="S7">
        <f>tables30!S7+tables33!S7+tables34!S7+tables36!S7</f>
        <v>6</v>
      </c>
      <c r="T7">
        <f>tables30!T7+tables33!T7+tables34!T7+tables36!T7</f>
        <v>3</v>
      </c>
    </row>
    <row r="8" spans="1:20" x14ac:dyDescent="0.45">
      <c r="J8" t="s">
        <v>11</v>
      </c>
      <c r="K8">
        <f>tables30!K8+tables33!K8+tables34!K8+tables36!K8</f>
        <v>5</v>
      </c>
      <c r="L8">
        <f>tables30!L8+tables33!L8+tables34!L8+tables36!L8</f>
        <v>6</v>
      </c>
      <c r="M8">
        <f>tables30!M8+tables33!M8+tables34!M8+tables36!M8</f>
        <v>0</v>
      </c>
      <c r="N8">
        <f>tables30!N8+tables33!N8+tables34!N8+tables36!N8</f>
        <v>0</v>
      </c>
      <c r="O8">
        <f>tables30!O8+tables33!O8+tables34!O8+tables36!O8</f>
        <v>9</v>
      </c>
      <c r="P8">
        <f>tables30!P8+tables33!P8+tables34!P8+tables36!P8</f>
        <v>0</v>
      </c>
      <c r="Q8">
        <f>tables30!Q8+tables33!Q8+tables34!Q8+tables36!Q8</f>
        <v>25</v>
      </c>
      <c r="R8">
        <f>tables30!R8+tables33!R8+tables34!R8+tables36!R8</f>
        <v>1</v>
      </c>
      <c r="S8">
        <f>tables30!S8+tables33!S8+tables34!S8+tables36!S8</f>
        <v>0</v>
      </c>
      <c r="T8">
        <f>tables30!T8+tables33!T8+tables34!T8+tables36!T8</f>
        <v>1</v>
      </c>
    </row>
    <row r="9" spans="1:20" x14ac:dyDescent="0.45">
      <c r="J9" t="s">
        <v>2</v>
      </c>
      <c r="K9">
        <f>tables30!K9+tables33!K9+tables34!K9+tables36!K9</f>
        <v>20</v>
      </c>
      <c r="L9">
        <f>tables30!L9+tables33!L9+tables34!L9+tables36!L9</f>
        <v>26</v>
      </c>
      <c r="M9">
        <f>tables30!M9+tables33!M9+tables34!M9+tables36!M9</f>
        <v>8</v>
      </c>
      <c r="N9">
        <f>tables30!N9+tables33!N9+tables34!N9+tables36!N9</f>
        <v>0</v>
      </c>
      <c r="O9">
        <f>tables30!O9+tables33!O9+tables34!O9+tables36!O9</f>
        <v>70</v>
      </c>
      <c r="P9">
        <f>tables30!P9+tables33!P9+tables34!P9+tables36!P9</f>
        <v>1</v>
      </c>
      <c r="Q9">
        <f>tables30!Q9+tables33!Q9+tables34!Q9+tables36!Q9</f>
        <v>1</v>
      </c>
      <c r="R9">
        <f>tables30!R9+tables33!R9+tables34!R9+tables36!R9</f>
        <v>378</v>
      </c>
      <c r="S9">
        <f>tables30!S9+tables33!S9+tables34!S9+tables36!S9</f>
        <v>0</v>
      </c>
      <c r="T9">
        <f>tables30!T9+tables33!T9+tables34!T9+tables36!T9</f>
        <v>11</v>
      </c>
    </row>
    <row r="10" spans="1:20" x14ac:dyDescent="0.45">
      <c r="J10" t="s">
        <v>3</v>
      </c>
      <c r="K10">
        <f>tables30!K10+tables33!K10+tables34!K10+tables36!K10</f>
        <v>13</v>
      </c>
      <c r="L10">
        <f>tables30!L10+tables33!L10+tables34!L10+tables36!L10</f>
        <v>3</v>
      </c>
      <c r="M10">
        <f>tables30!M10+tables33!M10+tables34!M10+tables36!M10</f>
        <v>0</v>
      </c>
      <c r="N10">
        <f>tables30!N10+tables33!N10+tables34!N10+tables36!N10</f>
        <v>0</v>
      </c>
      <c r="O10">
        <f>tables30!O10+tables33!O10+tables34!O10+tables36!O10</f>
        <v>59</v>
      </c>
      <c r="P10">
        <f>tables30!P10+tables33!P10+tables34!P10+tables36!P10</f>
        <v>0</v>
      </c>
      <c r="Q10">
        <f>tables30!Q10+tables33!Q10+tables34!Q10+tables36!Q10</f>
        <v>0</v>
      </c>
      <c r="R10">
        <f>tables30!R10+tables33!R10+tables34!R10+tables36!R10</f>
        <v>0</v>
      </c>
      <c r="S10">
        <f>tables30!S10+tables33!S10+tables34!S10+tables36!S10</f>
        <v>236</v>
      </c>
      <c r="T10">
        <f>tables30!T10+tables33!T10+tables34!T10+tables36!T10</f>
        <v>3</v>
      </c>
    </row>
    <row r="11" spans="1:20" x14ac:dyDescent="0.45">
      <c r="B11" t="s">
        <v>12</v>
      </c>
      <c r="C11" t="s">
        <v>13</v>
      </c>
      <c r="D11" t="s">
        <v>14</v>
      </c>
      <c r="E11" t="s">
        <v>20</v>
      </c>
      <c r="J11" t="s">
        <v>4</v>
      </c>
      <c r="K11">
        <f>tables30!K11+tables33!K11+tables34!K11+tables36!K11</f>
        <v>10</v>
      </c>
      <c r="L11">
        <f>tables30!L11+tables33!L11+tables34!L11+tables36!L11</f>
        <v>9</v>
      </c>
      <c r="M11">
        <f>tables30!M11+tables33!M11+tables34!M11+tables36!M11</f>
        <v>2</v>
      </c>
      <c r="N11">
        <f>tables30!N11+tables33!N11+tables34!N11+tables36!N11</f>
        <v>1</v>
      </c>
      <c r="O11">
        <f>tables30!O11+tables33!O11+tables34!O11+tables36!O11</f>
        <v>59</v>
      </c>
      <c r="P11">
        <f>tables30!P11+tables33!P11+tables34!P11+tables36!P11</f>
        <v>1</v>
      </c>
      <c r="Q11">
        <f>tables30!Q11+tables33!Q11+tables34!Q11+tables36!Q11</f>
        <v>0</v>
      </c>
      <c r="R11">
        <f>tables30!R11+tables33!R11+tables34!R11+tables36!R11</f>
        <v>5</v>
      </c>
      <c r="S11">
        <f>tables30!S11+tables33!S11+tables34!S11+tables36!S11</f>
        <v>14</v>
      </c>
      <c r="T11">
        <f>tables30!T11+tables33!T11+tables34!T11+tables36!T11</f>
        <v>256</v>
      </c>
    </row>
    <row r="12" spans="1:20" x14ac:dyDescent="0.45">
      <c r="A12" t="s">
        <v>0</v>
      </c>
      <c r="B12">
        <f>tables30!B12+tables33!B12+tables34!B12+tables36!B12</f>
        <v>1038</v>
      </c>
      <c r="C12">
        <f>tables30!C12+tables33!C12+tables34!C12+tables36!C12</f>
        <v>1089</v>
      </c>
      <c r="D12">
        <f>tables30!D12+tables33!D12+tables34!D12+tables36!D12</f>
        <v>865</v>
      </c>
      <c r="E12">
        <f>(B12+C12)/(B$17+C$17)</f>
        <v>0.31932142320972828</v>
      </c>
      <c r="F12">
        <f>E12*E12</f>
        <v>0.1019661713206864</v>
      </c>
    </row>
    <row r="13" spans="1:20" x14ac:dyDescent="0.45">
      <c r="A13" t="s">
        <v>1</v>
      </c>
      <c r="B13">
        <f>tables30!B13+tables33!B13+tables34!B13+tables36!B13</f>
        <v>1105</v>
      </c>
      <c r="C13">
        <f>tables30!C13+tables33!C13+tables34!C13+tables36!C13</f>
        <v>1031</v>
      </c>
      <c r="D13">
        <f>tables30!D13+tables33!D13+tables34!D13+tables36!D13</f>
        <v>690</v>
      </c>
      <c r="E13">
        <f t="shared" ref="E13:E16" si="0">(B13+C13)/(B$17+C$17)</f>
        <v>0.32067257168593305</v>
      </c>
      <c r="F13">
        <f t="shared" ref="F13:F16" si="1">E13*E13</f>
        <v>0.10283089823166987</v>
      </c>
    </row>
    <row r="14" spans="1:20" x14ac:dyDescent="0.45">
      <c r="A14" t="s">
        <v>2</v>
      </c>
      <c r="B14">
        <f>tables30!B14+tables33!B14+tables34!B14+tables36!B14</f>
        <v>516</v>
      </c>
      <c r="C14">
        <f>tables30!C14+tables33!C14+tables34!C14+tables36!C14</f>
        <v>437</v>
      </c>
      <c r="D14">
        <f>tables30!D14+tables33!D14+tables34!D14+tables36!D14</f>
        <v>378</v>
      </c>
      <c r="E14">
        <f t="shared" si="0"/>
        <v>0.14307161086923886</v>
      </c>
      <c r="F14">
        <f t="shared" si="1"/>
        <v>2.0469485836718909E-2</v>
      </c>
    </row>
    <row r="15" spans="1:20" x14ac:dyDescent="0.45">
      <c r="A15" t="s">
        <v>3</v>
      </c>
      <c r="B15">
        <f>tables30!B15+tables33!B15+tables34!B15+tables36!B15</f>
        <v>314</v>
      </c>
      <c r="C15">
        <f>tables30!C15+tables33!C15+tables34!C15+tables36!C15</f>
        <v>321</v>
      </c>
      <c r="D15">
        <f>tables30!D15+tables33!D15+tables34!D15+tables36!D15</f>
        <v>236</v>
      </c>
      <c r="E15">
        <f t="shared" si="0"/>
        <v>9.5331031376670164E-2</v>
      </c>
      <c r="F15">
        <f t="shared" si="1"/>
        <v>9.0880055433396716E-3</v>
      </c>
      <c r="L15" t="s">
        <v>15</v>
      </c>
      <c r="M15">
        <f>0.7*G17+0.3*P31</f>
        <v>0.22544491897830915</v>
      </c>
    </row>
    <row r="16" spans="1:20" x14ac:dyDescent="0.45">
      <c r="A16" t="s">
        <v>4</v>
      </c>
      <c r="B16">
        <f>tables30!B16+tables33!B16+tables34!B16+tables36!B16</f>
        <v>360</v>
      </c>
      <c r="C16">
        <f>tables30!C16+tables33!C16+tables34!C16+tables36!C16</f>
        <v>450</v>
      </c>
      <c r="D16">
        <f>tables30!D16+tables33!D16+tables34!D16+tables36!D16</f>
        <v>256</v>
      </c>
      <c r="E16">
        <f t="shared" si="0"/>
        <v>0.12160336285842967</v>
      </c>
      <c r="F16">
        <f t="shared" si="1"/>
        <v>1.4787377858478912E-2</v>
      </c>
      <c r="L16" t="s">
        <v>16</v>
      </c>
      <c r="M16">
        <f>0.7*D18+0.3*M32</f>
        <v>0.7112811281128113</v>
      </c>
    </row>
    <row r="17" spans="2:16" x14ac:dyDescent="0.45">
      <c r="B17">
        <f>SUM(B7:B16)</f>
        <v>3333</v>
      </c>
      <c r="C17">
        <f>SUM(C7:C16)</f>
        <v>3328</v>
      </c>
      <c r="D17">
        <f>SUM(D7:D16)</f>
        <v>2425</v>
      </c>
      <c r="G17">
        <f>SUM(F7:F16)</f>
        <v>0.24914193879089375</v>
      </c>
      <c r="L17" t="s">
        <v>21</v>
      </c>
      <c r="M17">
        <f>(M16-M15)/(1-M15)</f>
        <v>0.62724552590069016</v>
      </c>
    </row>
    <row r="18" spans="2:16" x14ac:dyDescent="0.45">
      <c r="D18">
        <f>D17/B17</f>
        <v>0.72757275727572757</v>
      </c>
    </row>
    <row r="19" spans="2:16" x14ac:dyDescent="0.45">
      <c r="E19" t="s">
        <v>21</v>
      </c>
      <c r="F19">
        <f>(D18-G17)/(1-G17)</f>
        <v>0.63717877346141427</v>
      </c>
    </row>
    <row r="20" spans="2:16" x14ac:dyDescent="0.45">
      <c r="K20" t="s">
        <v>12</v>
      </c>
      <c r="L20" t="s">
        <v>13</v>
      </c>
      <c r="M20" t="s">
        <v>14</v>
      </c>
      <c r="N20" t="s">
        <v>20</v>
      </c>
    </row>
    <row r="21" spans="2:16" x14ac:dyDescent="0.45">
      <c r="J21" t="s">
        <v>5</v>
      </c>
      <c r="K21">
        <f>tables30!K21+tables33!K21+tables34!K21+tables36!K21</f>
        <v>472</v>
      </c>
      <c r="L21">
        <f>tables30!L21+tables33!L21+tables34!L21+tables36!L21</f>
        <v>411</v>
      </c>
      <c r="M21">
        <f>tables30!M21+tables33!M21+tables34!M21+tables36!M21</f>
        <v>276</v>
      </c>
      <c r="N21">
        <f>(K21+L21)/(K$31+L$31)</f>
        <v>0.13256267827653506</v>
      </c>
      <c r="O21">
        <f>N21*N21</f>
        <v>1.7572863671848141E-2</v>
      </c>
    </row>
    <row r="22" spans="2:16" x14ac:dyDescent="0.45">
      <c r="J22" t="s">
        <v>6</v>
      </c>
      <c r="K22">
        <f>tables30!K22+tables33!K22+tables34!K22+tables36!K22</f>
        <v>331</v>
      </c>
      <c r="L22">
        <f>tables30!L22+tables33!L22+tables34!L22+tables36!L22</f>
        <v>476</v>
      </c>
      <c r="M22">
        <f>tables30!M22+tables33!M22+tables34!M22+tables36!M22</f>
        <v>292</v>
      </c>
      <c r="N22">
        <f t="shared" ref="N22:N30" si="2">(K22+L22)/(K$31+L$31)</f>
        <v>0.12115298003302807</v>
      </c>
      <c r="O22">
        <f t="shared" ref="O22:O30" si="3">N22*N22</f>
        <v>1.4678044570883298E-2</v>
      </c>
    </row>
    <row r="23" spans="2:16" x14ac:dyDescent="0.45">
      <c r="J23" t="s">
        <v>7</v>
      </c>
      <c r="K23">
        <f>tables30!K23+tables33!K23+tables34!K23+tables36!K23</f>
        <v>178</v>
      </c>
      <c r="L23">
        <f>tables30!L23+tables33!L23+tables34!L23+tables36!L23</f>
        <v>170</v>
      </c>
      <c r="M23">
        <f>tables30!M23+tables33!M23+tables34!M23+tables36!M23</f>
        <v>120</v>
      </c>
      <c r="N23">
        <f t="shared" si="2"/>
        <v>5.2244407746584599E-2</v>
      </c>
      <c r="O23">
        <f t="shared" si="3"/>
        <v>2.729478140791389E-3</v>
      </c>
    </row>
    <row r="24" spans="2:16" x14ac:dyDescent="0.45">
      <c r="J24" t="s">
        <v>8</v>
      </c>
      <c r="K24">
        <f>tables30!K24+tables33!K24+tables34!K24+tables36!K24</f>
        <v>57</v>
      </c>
      <c r="L24">
        <f>tables30!L24+tables33!L24+tables34!L24+tables36!L24</f>
        <v>32</v>
      </c>
      <c r="M24">
        <f>tables30!M24+tables33!M24+tables34!M24+tables36!M24</f>
        <v>28</v>
      </c>
      <c r="N24">
        <f t="shared" si="2"/>
        <v>1.3361357153580543E-2</v>
      </c>
      <c r="O24">
        <f t="shared" si="3"/>
        <v>1.7852586498553796E-4</v>
      </c>
    </row>
    <row r="25" spans="2:16" x14ac:dyDescent="0.45">
      <c r="J25" t="s">
        <v>9</v>
      </c>
      <c r="K25">
        <f>tables30!K25+tables33!K25+tables34!K25+tables36!K25</f>
        <v>1029</v>
      </c>
      <c r="L25">
        <f>tables30!L25+tables33!L25+tables34!L25+tables36!L25</f>
        <v>974</v>
      </c>
      <c r="M25">
        <f>tables30!M25+tables33!M25+tables34!M25+tables36!M25</f>
        <v>629</v>
      </c>
      <c r="N25">
        <f t="shared" si="2"/>
        <v>0.30070559975979583</v>
      </c>
      <c r="O25">
        <f t="shared" si="3"/>
        <v>9.0423857726898524E-2</v>
      </c>
    </row>
    <row r="26" spans="2:16" x14ac:dyDescent="0.45">
      <c r="J26" t="s">
        <v>10</v>
      </c>
      <c r="K26">
        <f>tables30!K26+tables33!K26+tables34!K26+tables36!K26</f>
        <v>29</v>
      </c>
      <c r="L26">
        <f>tables30!L26+tables33!L26+tables34!L26+tables36!L26</f>
        <v>14</v>
      </c>
      <c r="M26">
        <f>tables30!M26+tables33!M26+tables34!M26+tables36!M26</f>
        <v>4</v>
      </c>
      <c r="N26">
        <f t="shared" si="2"/>
        <v>6.4554871640894757E-3</v>
      </c>
      <c r="O26">
        <f t="shared" si="3"/>
        <v>4.167331452572398E-5</v>
      </c>
    </row>
    <row r="27" spans="2:16" x14ac:dyDescent="0.45">
      <c r="J27" t="s">
        <v>11</v>
      </c>
      <c r="K27">
        <f>tables30!K27+tables33!K27+tables34!K27+tables36!K27</f>
        <v>47</v>
      </c>
      <c r="L27">
        <f>tables30!L27+tables33!L27+tables34!L27+tables36!L27</f>
        <v>43</v>
      </c>
      <c r="M27">
        <f>tables30!M27+tables33!M27+tables34!M27+tables36!M27</f>
        <v>25</v>
      </c>
      <c r="N27">
        <f t="shared" si="2"/>
        <v>1.351148476204774E-2</v>
      </c>
      <c r="O27">
        <f t="shared" si="3"/>
        <v>1.8256022047504828E-4</v>
      </c>
    </row>
    <row r="28" spans="2:16" x14ac:dyDescent="0.45">
      <c r="J28" t="s">
        <v>2</v>
      </c>
      <c r="K28">
        <f>tables30!K28+tables33!K28+tables34!K28+tables36!K28</f>
        <v>516</v>
      </c>
      <c r="L28">
        <f>tables30!L28+tables33!L28+tables34!L28+tables36!L28</f>
        <v>437</v>
      </c>
      <c r="M28">
        <f>tables30!M28+tables33!M28+tables34!M28+tables36!M28</f>
        <v>378</v>
      </c>
      <c r="N28">
        <f t="shared" si="2"/>
        <v>0.14307161086923886</v>
      </c>
      <c r="O28">
        <f t="shared" si="3"/>
        <v>2.0469485836718909E-2</v>
      </c>
    </row>
    <row r="29" spans="2:16" x14ac:dyDescent="0.45">
      <c r="J29" t="s">
        <v>3</v>
      </c>
      <c r="K29">
        <f>tables30!K29+tables33!K29+tables34!K29+tables36!K29</f>
        <v>314</v>
      </c>
      <c r="L29">
        <f>tables30!L29+tables33!L29+tables34!L29+tables36!L29</f>
        <v>321</v>
      </c>
      <c r="M29">
        <f>tables30!M29+tables33!M29+tables34!M29+tables36!M29</f>
        <v>236</v>
      </c>
      <c r="N29">
        <f t="shared" si="2"/>
        <v>9.5331031376670164E-2</v>
      </c>
      <c r="O29">
        <f t="shared" si="3"/>
        <v>9.0880055433396716E-3</v>
      </c>
    </row>
    <row r="30" spans="2:16" x14ac:dyDescent="0.45">
      <c r="J30" t="s">
        <v>4</v>
      </c>
      <c r="K30">
        <f>tables30!K30+tables33!K30+tables34!K30+tables36!K30</f>
        <v>360</v>
      </c>
      <c r="L30">
        <f>tables30!L30+tables33!L30+tables34!L30+tables36!L30</f>
        <v>450</v>
      </c>
      <c r="M30">
        <f>tables30!M30+tables33!M30+tables34!M30+tables36!M30</f>
        <v>256</v>
      </c>
      <c r="N30">
        <f t="shared" si="2"/>
        <v>0.12160336285842967</v>
      </c>
      <c r="O30">
        <f t="shared" si="3"/>
        <v>1.4787377858478912E-2</v>
      </c>
    </row>
    <row r="31" spans="2:16" x14ac:dyDescent="0.45">
      <c r="K31">
        <f>SUM(K21:K30)</f>
        <v>3333</v>
      </c>
      <c r="L31">
        <f>SUM(L21:L30)</f>
        <v>3328</v>
      </c>
      <c r="M31">
        <f>SUM(M21:M30)</f>
        <v>2244</v>
      </c>
      <c r="P31">
        <f>SUM(O21:O30)</f>
        <v>0.17015187274894517</v>
      </c>
    </row>
    <row r="32" spans="2:16" x14ac:dyDescent="0.45">
      <c r="M32">
        <f>M31/K31</f>
        <v>0.67326732673267331</v>
      </c>
    </row>
    <row r="33" spans="1:15" x14ac:dyDescent="0.45">
      <c r="N33" t="s">
        <v>21</v>
      </c>
      <c r="O33">
        <f>(M32-P31)/(1-P31)</f>
        <v>0.60627413313607459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f>tables30!B41+tables33!B41+tables34!B41+tables36!B41</f>
        <v>208</v>
      </c>
      <c r="C41">
        <f>tables30!C41+tables33!C41+tables34!C41+tables36!C41</f>
        <v>27</v>
      </c>
      <c r="D41">
        <f>tables30!D41+tables33!D41+tables34!D41+tables36!D41</f>
        <v>9</v>
      </c>
    </row>
    <row r="42" spans="1:15" x14ac:dyDescent="0.45">
      <c r="A42" t="s">
        <v>33</v>
      </c>
      <c r="B42">
        <f>tables30!B42+tables33!B42+tables34!B42+tables36!B42</f>
        <v>82</v>
      </c>
      <c r="C42">
        <f>tables30!C42+tables33!C42+tables34!C42+tables36!C42</f>
        <v>2062</v>
      </c>
      <c r="D42">
        <f>tables30!D42+tables33!D42+tables34!D42+tables36!D42</f>
        <v>271</v>
      </c>
    </row>
    <row r="43" spans="1:15" x14ac:dyDescent="0.45">
      <c r="A43" t="s">
        <v>34</v>
      </c>
      <c r="B43">
        <f>tables30!B43+tables33!B43+tables34!B43+tables36!B43</f>
        <v>9</v>
      </c>
      <c r="C43">
        <f>tables30!C43+tables33!C43+tables34!C43+tables36!C43</f>
        <v>169</v>
      </c>
      <c r="D43">
        <f>tables30!D43+tables33!D43+tables34!D43+tables36!D43</f>
        <v>512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f>SUM(B41:B43)</f>
        <v>299</v>
      </c>
      <c r="C47">
        <f>SUM(B41:D41)</f>
        <v>244</v>
      </c>
      <c r="D47">
        <f>B41</f>
        <v>208</v>
      </c>
      <c r="E47">
        <f>(B47+C47)/(B$50+C$50)</f>
        <v>8.1068975813675725E-2</v>
      </c>
      <c r="F47">
        <f>(B47+C47)/(B$50+C$50)</f>
        <v>8.1068975813675725E-2</v>
      </c>
      <c r="G47">
        <f>E47*F47</f>
        <v>6.5721788394783398E-3</v>
      </c>
    </row>
    <row r="48" spans="1:15" x14ac:dyDescent="0.45">
      <c r="A48" t="s">
        <v>33</v>
      </c>
      <c r="B48">
        <f>SUM(C41:C43)</f>
        <v>2258</v>
      </c>
      <c r="C48">
        <f>SUM(B42:D42)</f>
        <v>2415</v>
      </c>
      <c r="D48">
        <f>C42</f>
        <v>2062</v>
      </c>
      <c r="E48">
        <f>(B48+C48)/(B$50+C$50)</f>
        <v>0.69767094655120931</v>
      </c>
      <c r="F48">
        <f>(B48+C48)/(B$50+C$50)</f>
        <v>0.69767094655120931</v>
      </c>
      <c r="G48">
        <f t="shared" ref="G48:G49" si="4">E48*F48</f>
        <v>0.48674474966166037</v>
      </c>
    </row>
    <row r="49" spans="1:7" x14ac:dyDescent="0.45">
      <c r="A49" t="s">
        <v>34</v>
      </c>
      <c r="B49">
        <f>SUM(D41:D43)</f>
        <v>792</v>
      </c>
      <c r="C49">
        <f>SUM(B43:D43)</f>
        <v>690</v>
      </c>
      <c r="D49">
        <f>D43</f>
        <v>512</v>
      </c>
      <c r="E49">
        <f>(B49+C49)/(B$50+C$50)</f>
        <v>0.22126007763511496</v>
      </c>
      <c r="F49">
        <f>(B49+C49)/(B$50+C$50)</f>
        <v>0.22126007763511496</v>
      </c>
      <c r="G49">
        <f t="shared" si="4"/>
        <v>4.8956021955097101E-2</v>
      </c>
    </row>
    <row r="50" spans="1:7" x14ac:dyDescent="0.45">
      <c r="B50">
        <f>SUM(B47:B49)</f>
        <v>3349</v>
      </c>
      <c r="C50">
        <f>SUM(C47:C49)</f>
        <v>3349</v>
      </c>
      <c r="D50">
        <f>SUM(D47:D49)</f>
        <v>2782</v>
      </c>
      <c r="G50">
        <f>SUM(G47:G49)</f>
        <v>0.5422729504562358</v>
      </c>
    </row>
    <row r="51" spans="1:7" x14ac:dyDescent="0.45">
      <c r="D51">
        <f>D50/B50</f>
        <v>0.83069573006867725</v>
      </c>
    </row>
    <row r="52" spans="1:7" x14ac:dyDescent="0.45">
      <c r="E52" t="s">
        <v>21</v>
      </c>
      <c r="F52">
        <f>(D51-G50)/(1-G50)</f>
        <v>0.6301195874264468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f>SUM(B41:B42)</f>
        <v>290</v>
      </c>
      <c r="C56">
        <f>SUM(B41:C41)</f>
        <v>235</v>
      </c>
      <c r="D56">
        <f>B41</f>
        <v>208</v>
      </c>
      <c r="E56">
        <f>(B56+C56)/(B$58+C$58)</f>
        <v>0.11034047919293821</v>
      </c>
      <c r="F56">
        <f>(B56+C56)/(B$58+C$58)</f>
        <v>0.11034047919293821</v>
      </c>
      <c r="G56">
        <f>E56*F56</f>
        <v>1.2175021348527231E-2</v>
      </c>
    </row>
    <row r="57" spans="1:7" x14ac:dyDescent="0.45">
      <c r="A57" t="s">
        <v>33</v>
      </c>
      <c r="B57">
        <f>SUM(C41:C42)</f>
        <v>2089</v>
      </c>
      <c r="C57">
        <f>SUM(B42:C42)</f>
        <v>2144</v>
      </c>
      <c r="D57">
        <f>C42</f>
        <v>2062</v>
      </c>
      <c r="E57">
        <f>(B57+C57)/(B$58+C$58)</f>
        <v>0.88965952080706179</v>
      </c>
      <c r="F57">
        <f>(B57+C57)/(B$58+C$58)</f>
        <v>0.88965952080706179</v>
      </c>
      <c r="G57">
        <f t="shared" ref="G57" si="5">E57*F57</f>
        <v>0.79149406296265079</v>
      </c>
    </row>
    <row r="58" spans="1:7" x14ac:dyDescent="0.45">
      <c r="B58">
        <f>SUM(B56:B57)</f>
        <v>2379</v>
      </c>
      <c r="C58">
        <f>SUM(C56:C57)</f>
        <v>2379</v>
      </c>
      <c r="D58">
        <f>SUM(D56:D57)</f>
        <v>2270</v>
      </c>
      <c r="G58">
        <f>SUM(G56:G57)</f>
        <v>0.80366908431117801</v>
      </c>
    </row>
    <row r="59" spans="1:7" x14ac:dyDescent="0.45">
      <c r="D59">
        <f>D58/C58</f>
        <v>0.95418242959226562</v>
      </c>
    </row>
    <row r="60" spans="1:7" x14ac:dyDescent="0.45">
      <c r="E60" t="s">
        <v>21</v>
      </c>
      <c r="F60">
        <f>(D59-G58)/(1-G58)</f>
        <v>0.76663089332118373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702F-72BA-44BE-8761-619FC0CD10F0}">
  <dimension ref="A1:T60"/>
  <sheetViews>
    <sheetView topLeftCell="A19" workbookViewId="0">
      <selection activeCell="K17" sqref="K17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f>tables33!B2+tables34!B2+tables36!B2</f>
        <v>625</v>
      </c>
      <c r="C2">
        <f>tables33!C2+tables34!C2+tables36!C2</f>
        <v>124</v>
      </c>
      <c r="D2">
        <f>tables33!D2+tables34!D2+tables36!D2</f>
        <v>16</v>
      </c>
      <c r="E2">
        <f>tables33!E2+tables34!E2+tables36!E2</f>
        <v>3</v>
      </c>
      <c r="F2">
        <f>tables33!F2+tables34!F2+tables36!F2</f>
        <v>1</v>
      </c>
      <c r="J2" t="s">
        <v>5</v>
      </c>
      <c r="K2">
        <f>tables33!K2+tables34!K2+tables36!K2</f>
        <v>189</v>
      </c>
      <c r="L2">
        <f>tables33!L2+tables34!L2+tables36!L2</f>
        <v>66</v>
      </c>
      <c r="M2">
        <f>tables33!M2+tables34!M2+tables36!M2</f>
        <v>2</v>
      </c>
      <c r="N2">
        <f>tables33!N2+tables34!N2+tables36!N2</f>
        <v>0</v>
      </c>
      <c r="O2">
        <f>tables33!O2+tables34!O2+tables36!O2</f>
        <v>69</v>
      </c>
      <c r="P2">
        <f>tables33!P2+tables34!P2+tables36!P2</f>
        <v>2</v>
      </c>
      <c r="Q2">
        <f>tables33!Q2+tables34!Q2+tables36!Q2</f>
        <v>3</v>
      </c>
      <c r="R2">
        <f>tables33!R2+tables34!R2+tables36!R2</f>
        <v>1</v>
      </c>
      <c r="S2">
        <f>tables33!S2+tables34!S2+tables36!S2</f>
        <v>3</v>
      </c>
      <c r="T2">
        <f>tables33!T2+tables34!T2+tables36!T2</f>
        <v>1</v>
      </c>
    </row>
    <row r="3" spans="1:20" x14ac:dyDescent="0.45">
      <c r="A3" t="s">
        <v>1</v>
      </c>
      <c r="B3">
        <f>tables33!B3+tables34!B3+tables36!B3</f>
        <v>63</v>
      </c>
      <c r="C3">
        <f>tables33!C3+tables34!C3+tables36!C3</f>
        <v>523</v>
      </c>
      <c r="D3">
        <f>tables33!D3+tables34!D3+tables36!D3</f>
        <v>23</v>
      </c>
      <c r="E3">
        <f>tables33!E3+tables34!E3+tables36!E3</f>
        <v>57</v>
      </c>
      <c r="F3">
        <f>tables33!F3+tables34!F3+tables36!F3</f>
        <v>87</v>
      </c>
      <c r="J3" t="s">
        <v>6</v>
      </c>
      <c r="K3">
        <f>tables33!K3+tables34!K3+tables36!K3</f>
        <v>16</v>
      </c>
      <c r="L3">
        <f>tables33!L3+tables34!L3+tables36!L3</f>
        <v>224</v>
      </c>
      <c r="M3">
        <f>tables33!M3+tables34!M3+tables36!M3</f>
        <v>0</v>
      </c>
      <c r="N3">
        <f>tables33!N3+tables34!N3+tables36!N3</f>
        <v>0</v>
      </c>
      <c r="O3">
        <f>tables33!O3+tables34!O3+tables36!O3</f>
        <v>4</v>
      </c>
      <c r="P3">
        <f>tables33!P3+tables34!P3+tables36!P3</f>
        <v>1</v>
      </c>
      <c r="Q3">
        <f>tables33!Q3+tables34!Q3+tables36!Q3</f>
        <v>4</v>
      </c>
      <c r="R3">
        <f>tables33!R3+tables34!R3+tables36!R3</f>
        <v>3</v>
      </c>
      <c r="S3">
        <f>tables33!S3+tables34!S3+tables36!S3</f>
        <v>0</v>
      </c>
      <c r="T3">
        <f>tables33!T3+tables34!T3+tables36!T3</f>
        <v>0</v>
      </c>
    </row>
    <row r="4" spans="1:20" x14ac:dyDescent="0.45">
      <c r="A4" t="s">
        <v>2</v>
      </c>
      <c r="B4">
        <f>tables33!B4+tables34!B4+tables36!B4</f>
        <v>32</v>
      </c>
      <c r="C4">
        <f>tables33!C4+tables34!C4+tables36!C4</f>
        <v>60</v>
      </c>
      <c r="D4">
        <f>tables33!D4+tables34!D4+tables36!D4</f>
        <v>294</v>
      </c>
      <c r="E4">
        <f>tables33!E4+tables34!E4+tables36!E4</f>
        <v>0</v>
      </c>
      <c r="F4">
        <f>tables33!F4+tables34!F4+tables36!F4</f>
        <v>11</v>
      </c>
      <c r="J4" t="s">
        <v>7</v>
      </c>
      <c r="K4">
        <f>tables33!K4+tables34!K4+tables36!K4</f>
        <v>2</v>
      </c>
      <c r="L4">
        <f>tables33!L4+tables34!L4+tables36!L4</f>
        <v>7</v>
      </c>
      <c r="M4">
        <f>tables33!M4+tables34!M4+tables36!M4</f>
        <v>91</v>
      </c>
      <c r="N4">
        <f>tables33!N4+tables34!N4+tables36!N4</f>
        <v>0</v>
      </c>
      <c r="O4">
        <f>tables33!O4+tables34!O4+tables36!O4</f>
        <v>29</v>
      </c>
      <c r="P4">
        <f>tables33!P4+tables34!P4+tables36!P4</f>
        <v>1</v>
      </c>
      <c r="Q4">
        <f>tables33!Q4+tables34!Q4+tables36!Q4</f>
        <v>0</v>
      </c>
      <c r="R4">
        <f>tables33!R4+tables34!R4+tables36!R4</f>
        <v>12</v>
      </c>
      <c r="S4">
        <f>tables33!S4+tables34!S4+tables36!S4</f>
        <v>0</v>
      </c>
      <c r="T4">
        <f>tables33!T4+tables34!T4+tables36!T4</f>
        <v>0</v>
      </c>
    </row>
    <row r="5" spans="1:20" x14ac:dyDescent="0.45">
      <c r="A5" t="s">
        <v>3</v>
      </c>
      <c r="B5">
        <f>tables33!B5+tables34!B5+tables36!B5</f>
        <v>14</v>
      </c>
      <c r="C5">
        <f>tables33!C5+tables34!C5+tables36!C5</f>
        <v>52</v>
      </c>
      <c r="D5">
        <f>tables33!D5+tables34!D5+tables36!D5</f>
        <v>0</v>
      </c>
      <c r="E5">
        <f>tables33!E5+tables34!E5+tables36!E5</f>
        <v>185</v>
      </c>
      <c r="F5">
        <f>tables33!F5+tables34!F5+tables36!F5</f>
        <v>2</v>
      </c>
      <c r="J5" t="s">
        <v>8</v>
      </c>
      <c r="K5">
        <f>tables33!K5+tables34!K5+tables36!K5</f>
        <v>0</v>
      </c>
      <c r="L5">
        <f>tables33!L5+tables34!L5+tables36!L5</f>
        <v>1</v>
      </c>
      <c r="M5">
        <f>tables33!M5+tables34!M5+tables36!M5</f>
        <v>2</v>
      </c>
      <c r="N5">
        <f>tables33!N5+tables34!N5+tables36!N5</f>
        <v>25</v>
      </c>
      <c r="O5">
        <f>tables33!O5+tables34!O5+tables36!O5</f>
        <v>10</v>
      </c>
      <c r="P5">
        <f>tables33!P5+tables34!P5+tables36!P5</f>
        <v>0</v>
      </c>
      <c r="Q5">
        <f>tables33!Q5+tables34!Q5+tables36!Q5</f>
        <v>1</v>
      </c>
      <c r="R5">
        <f>tables33!R5+tables34!R5+tables36!R5</f>
        <v>0</v>
      </c>
      <c r="S5">
        <f>tables33!S5+tables34!S5+tables36!S5</f>
        <v>0</v>
      </c>
      <c r="T5">
        <f>tables33!T5+tables34!T5+tables36!T5</f>
        <v>0</v>
      </c>
    </row>
    <row r="6" spans="1:20" x14ac:dyDescent="0.45">
      <c r="A6" t="s">
        <v>4</v>
      </c>
      <c r="B6">
        <f>tables33!B6+tables34!B6+tables36!B6</f>
        <v>16</v>
      </c>
      <c r="C6">
        <f>tables33!C6+tables34!C6+tables36!C6</f>
        <v>57</v>
      </c>
      <c r="D6">
        <f>tables33!D6+tables34!D6+tables36!D6</f>
        <v>5</v>
      </c>
      <c r="E6">
        <f>tables33!E6+tables34!E6+tables36!E6</f>
        <v>14</v>
      </c>
      <c r="F6">
        <f>tables33!F6+tables34!F6+tables36!F6</f>
        <v>196</v>
      </c>
      <c r="J6" t="s">
        <v>9</v>
      </c>
      <c r="K6">
        <f>tables33!K6+tables34!K6+tables36!K6</f>
        <v>24</v>
      </c>
      <c r="L6">
        <f>tables33!L6+tables34!L6+tables36!L6</f>
        <v>14</v>
      </c>
      <c r="M6">
        <f>tables33!M6+tables34!M6+tables36!M6</f>
        <v>20</v>
      </c>
      <c r="N6">
        <f>tables33!N6+tables34!N6+tables36!N6</f>
        <v>1</v>
      </c>
      <c r="O6">
        <f>tables33!O6+tables34!O6+tables36!O6</f>
        <v>479</v>
      </c>
      <c r="P6">
        <f>tables33!P6+tables34!P6+tables36!P6</f>
        <v>0</v>
      </c>
      <c r="Q6">
        <f>tables33!Q6+tables34!Q6+tables36!Q6</f>
        <v>8</v>
      </c>
      <c r="R6">
        <f>tables33!R6+tables34!R6+tables36!R6</f>
        <v>21</v>
      </c>
      <c r="S6">
        <f>tables33!S6+tables34!S6+tables36!S6</f>
        <v>51</v>
      </c>
      <c r="T6">
        <f>tables33!T6+tables34!T6+tables36!T6</f>
        <v>84</v>
      </c>
    </row>
    <row r="7" spans="1:20" x14ac:dyDescent="0.45">
      <c r="J7" t="s">
        <v>10</v>
      </c>
      <c r="K7">
        <f>tables33!K7+tables34!K7+tables36!K7</f>
        <v>0</v>
      </c>
      <c r="L7">
        <f>tables33!L7+tables34!L7+tables36!L7</f>
        <v>0</v>
      </c>
      <c r="M7">
        <f>tables33!M7+tables34!M7+tables36!M7</f>
        <v>0</v>
      </c>
      <c r="N7">
        <f>tables33!N7+tables34!N7+tables36!N7</f>
        <v>0</v>
      </c>
      <c r="O7">
        <f>tables33!O7+tables34!O7+tables36!O7</f>
        <v>8</v>
      </c>
      <c r="P7">
        <f>tables33!P7+tables34!P7+tables36!P7</f>
        <v>0</v>
      </c>
      <c r="Q7">
        <f>tables33!Q7+tables34!Q7+tables36!Q7</f>
        <v>0</v>
      </c>
      <c r="R7">
        <f>tables33!R7+tables34!R7+tables36!R7</f>
        <v>1</v>
      </c>
      <c r="S7">
        <f>tables33!S7+tables34!S7+tables36!S7</f>
        <v>6</v>
      </c>
      <c r="T7">
        <f>tables33!T7+tables34!T7+tables36!T7</f>
        <v>2</v>
      </c>
    </row>
    <row r="8" spans="1:20" x14ac:dyDescent="0.45">
      <c r="J8" t="s">
        <v>11</v>
      </c>
      <c r="K8">
        <f>tables33!K8+tables34!K8+tables36!K8</f>
        <v>1</v>
      </c>
      <c r="L8">
        <f>tables33!L8+tables34!L8+tables36!L8</f>
        <v>3</v>
      </c>
      <c r="M8">
        <f>tables33!M8+tables34!M8+tables36!M8</f>
        <v>0</v>
      </c>
      <c r="N8">
        <f>tables33!N8+tables34!N8+tables36!N8</f>
        <v>0</v>
      </c>
      <c r="O8">
        <f>tables33!O8+tables34!O8+tables36!O8</f>
        <v>9</v>
      </c>
      <c r="P8">
        <f>tables33!P8+tables34!P8+tables36!P8</f>
        <v>0</v>
      </c>
      <c r="Q8">
        <f>tables33!Q8+tables34!Q8+tables36!Q8</f>
        <v>19</v>
      </c>
      <c r="R8">
        <f>tables33!R8+tables34!R8+tables36!R8</f>
        <v>1</v>
      </c>
      <c r="S8">
        <f>tables33!S8+tables34!S8+tables36!S8</f>
        <v>0</v>
      </c>
      <c r="T8">
        <f>tables33!T8+tables34!T8+tables36!T8</f>
        <v>1</v>
      </c>
    </row>
    <row r="9" spans="1:20" x14ac:dyDescent="0.45">
      <c r="J9" t="s">
        <v>2</v>
      </c>
      <c r="K9">
        <f>tables33!K9+tables34!K9+tables36!K9</f>
        <v>12</v>
      </c>
      <c r="L9">
        <f>tables33!L9+tables34!L9+tables36!L9</f>
        <v>14</v>
      </c>
      <c r="M9">
        <f>tables33!M9+tables34!M9+tables36!M9</f>
        <v>6</v>
      </c>
      <c r="N9">
        <f>tables33!N9+tables34!N9+tables36!N9</f>
        <v>0</v>
      </c>
      <c r="O9">
        <f>tables33!O9+tables34!O9+tables36!O9</f>
        <v>59</v>
      </c>
      <c r="P9">
        <f>tables33!P9+tables34!P9+tables36!P9</f>
        <v>1</v>
      </c>
      <c r="Q9">
        <f>tables33!Q9+tables34!Q9+tables36!Q9</f>
        <v>0</v>
      </c>
      <c r="R9">
        <f>tables33!R9+tables34!R9+tables36!R9</f>
        <v>294</v>
      </c>
      <c r="S9">
        <f>tables33!S9+tables34!S9+tables36!S9</f>
        <v>0</v>
      </c>
      <c r="T9">
        <f>tables33!T9+tables34!T9+tables36!T9</f>
        <v>11</v>
      </c>
    </row>
    <row r="10" spans="1:20" x14ac:dyDescent="0.45">
      <c r="J10" t="s">
        <v>3</v>
      </c>
      <c r="K10">
        <f>tables33!K10+tables34!K10+tables36!K10</f>
        <v>11</v>
      </c>
      <c r="L10">
        <f>tables33!L10+tables34!L10+tables36!L10</f>
        <v>3</v>
      </c>
      <c r="M10">
        <f>tables33!M10+tables34!M10+tables36!M10</f>
        <v>0</v>
      </c>
      <c r="N10">
        <f>tables33!N10+tables34!N10+tables36!N10</f>
        <v>0</v>
      </c>
      <c r="O10">
        <f>tables33!O10+tables34!O10+tables36!O10</f>
        <v>52</v>
      </c>
      <c r="P10">
        <f>tables33!P10+tables34!P10+tables36!P10</f>
        <v>0</v>
      </c>
      <c r="Q10">
        <f>tables33!Q10+tables34!Q10+tables36!Q10</f>
        <v>0</v>
      </c>
      <c r="R10">
        <f>tables33!R10+tables34!R10+tables36!R10</f>
        <v>0</v>
      </c>
      <c r="S10">
        <f>tables33!S10+tables34!S10+tables36!S10</f>
        <v>185</v>
      </c>
      <c r="T10">
        <f>tables33!T10+tables34!T10+tables36!T10</f>
        <v>2</v>
      </c>
    </row>
    <row r="11" spans="1:20" x14ac:dyDescent="0.45">
      <c r="B11" t="s">
        <v>12</v>
      </c>
      <c r="C11" t="s">
        <v>13</v>
      </c>
      <c r="D11" t="s">
        <v>14</v>
      </c>
      <c r="E11" t="s">
        <v>20</v>
      </c>
      <c r="J11" t="s">
        <v>4</v>
      </c>
      <c r="K11">
        <f>tables33!K11+tables34!K11+tables36!K11</f>
        <v>5</v>
      </c>
      <c r="L11">
        <f>tables33!L11+tables34!L11+tables36!L11</f>
        <v>8</v>
      </c>
      <c r="M11">
        <f>tables33!M11+tables34!M11+tables36!M11</f>
        <v>2</v>
      </c>
      <c r="N11">
        <f>tables33!N11+tables34!N11+tables36!N11</f>
        <v>1</v>
      </c>
      <c r="O11">
        <f>tables33!O11+tables34!O11+tables36!O11</f>
        <v>57</v>
      </c>
      <c r="P11">
        <f>tables33!P11+tables34!P11+tables36!P11</f>
        <v>0</v>
      </c>
      <c r="Q11">
        <f>tables33!Q11+tables34!Q11+tables36!Q11</f>
        <v>0</v>
      </c>
      <c r="R11">
        <f>tables33!R11+tables34!R11+tables36!R11</f>
        <v>5</v>
      </c>
      <c r="S11">
        <f>tables33!S11+tables34!S11+tables36!S11</f>
        <v>14</v>
      </c>
      <c r="T11">
        <f>tables33!T11+tables34!T11+tables36!T11</f>
        <v>196</v>
      </c>
    </row>
    <row r="12" spans="1:20" x14ac:dyDescent="0.45">
      <c r="A12" t="s">
        <v>0</v>
      </c>
      <c r="B12">
        <f>tables33!B12+tables34!B12+tables36!B12</f>
        <v>776</v>
      </c>
      <c r="C12">
        <f>tables33!C12+tables34!C12+tables36!C12</f>
        <v>752</v>
      </c>
      <c r="D12">
        <f>tables33!D12+tables34!D12+tables36!D12</f>
        <v>625</v>
      </c>
      <c r="E12">
        <f>(B12+C12)/(B$17+C$17)</f>
        <v>0.3089989888776542</v>
      </c>
      <c r="F12">
        <f>E12*E12</f>
        <v>9.548037512741267E-2</v>
      </c>
    </row>
    <row r="13" spans="1:20" x14ac:dyDescent="0.45">
      <c r="A13" t="s">
        <v>1</v>
      </c>
      <c r="B13">
        <f>tables33!B13+tables34!B13+tables36!B13</f>
        <v>755</v>
      </c>
      <c r="C13">
        <f>tables33!C13+tables34!C13+tables36!C13</f>
        <v>829</v>
      </c>
      <c r="D13">
        <f>tables33!D13+tables34!D13+tables36!D13</f>
        <v>523</v>
      </c>
      <c r="E13">
        <f t="shared" ref="E13:E16" si="0">(B13+C13)/(B$17+C$17)</f>
        <v>0.32032355915065724</v>
      </c>
      <c r="F13">
        <f t="shared" ref="F13:F16" si="1">E13*E13</f>
        <v>0.10260718254694461</v>
      </c>
    </row>
    <row r="14" spans="1:20" x14ac:dyDescent="0.45">
      <c r="A14" t="s">
        <v>2</v>
      </c>
      <c r="B14">
        <f>tables33!B14+tables34!B14+tables36!B14</f>
        <v>397</v>
      </c>
      <c r="C14">
        <f>tables33!C14+tables34!C14+tables36!C14</f>
        <v>339</v>
      </c>
      <c r="D14">
        <f>tables33!D14+tables34!D14+tables36!D14</f>
        <v>294</v>
      </c>
      <c r="E14">
        <f t="shared" si="0"/>
        <v>0.14883720930232558</v>
      </c>
      <c r="F14">
        <f t="shared" si="1"/>
        <v>2.2152514872904271E-2</v>
      </c>
    </row>
    <row r="15" spans="1:20" x14ac:dyDescent="0.45">
      <c r="A15" t="s">
        <v>3</v>
      </c>
      <c r="B15">
        <f>tables33!B15+tables34!B15+tables36!B15</f>
        <v>253</v>
      </c>
      <c r="C15">
        <f>tables33!C15+tables34!C15+tables36!C15</f>
        <v>259</v>
      </c>
      <c r="D15">
        <f>tables33!D15+tables34!D15+tables36!D15</f>
        <v>185</v>
      </c>
      <c r="E15">
        <f t="shared" si="0"/>
        <v>0.10353892821031345</v>
      </c>
      <c r="F15">
        <f t="shared" si="1"/>
        <v>1.0720309654940443E-2</v>
      </c>
      <c r="L15" t="s">
        <v>15</v>
      </c>
      <c r="M15">
        <f>0.7*G17+0.3*P31</f>
        <v>0.2226236713044705</v>
      </c>
    </row>
    <row r="16" spans="1:20" x14ac:dyDescent="0.45">
      <c r="A16" t="s">
        <v>4</v>
      </c>
      <c r="B16">
        <f>tables33!B16+tables34!B16+tables36!B16</f>
        <v>288</v>
      </c>
      <c r="C16">
        <f>tables33!C16+tables34!C16+tables36!C16</f>
        <v>297</v>
      </c>
      <c r="D16">
        <f>tables33!D16+tables34!D16+tables36!D16</f>
        <v>196</v>
      </c>
      <c r="E16">
        <f t="shared" si="0"/>
        <v>0.11830131445904954</v>
      </c>
      <c r="F16">
        <f t="shared" si="1"/>
        <v>1.3995201002738924E-2</v>
      </c>
      <c r="L16" t="s">
        <v>16</v>
      </c>
      <c r="M16">
        <f>0.7*D18+0.3*M32</f>
        <v>0.72365330093155122</v>
      </c>
    </row>
    <row r="17" spans="2:16" x14ac:dyDescent="0.45">
      <c r="B17">
        <f>SUM(B7:B16)</f>
        <v>2469</v>
      </c>
      <c r="C17">
        <f>SUM(C7:C16)</f>
        <v>2476</v>
      </c>
      <c r="D17">
        <f>SUM(D7:D16)</f>
        <v>1823</v>
      </c>
      <c r="G17">
        <f>SUM(F7:F16)</f>
        <v>0.2449555832049409</v>
      </c>
      <c r="L17" t="s">
        <v>21</v>
      </c>
      <c r="M17">
        <f>(M16-M15)/(1-M15)</f>
        <v>0.64451361732075085</v>
      </c>
    </row>
    <row r="18" spans="2:16" x14ac:dyDescent="0.45">
      <c r="D18">
        <f>D17/B17</f>
        <v>0.73835560955852575</v>
      </c>
    </row>
    <row r="19" spans="2:16" x14ac:dyDescent="0.45">
      <c r="E19" t="s">
        <v>21</v>
      </c>
      <c r="F19">
        <f>(D18-G17)/(1-G17)</f>
        <v>0.65347152482488702</v>
      </c>
    </row>
    <row r="20" spans="2:16" x14ac:dyDescent="0.45">
      <c r="K20" t="s">
        <v>12</v>
      </c>
      <c r="L20" t="s">
        <v>13</v>
      </c>
      <c r="M20" t="s">
        <v>14</v>
      </c>
      <c r="N20" t="s">
        <v>20</v>
      </c>
    </row>
    <row r="21" spans="2:16" x14ac:dyDescent="0.45">
      <c r="J21" t="s">
        <v>5</v>
      </c>
      <c r="K21">
        <f>tables33!K21+tables34!K21+tables36!K21</f>
        <v>340</v>
      </c>
      <c r="L21">
        <f>tables33!L21+tables34!L21+tables36!L21</f>
        <v>260</v>
      </c>
      <c r="M21">
        <f>tables33!M21+tables34!M21+tables36!M21</f>
        <v>189</v>
      </c>
      <c r="N21">
        <f>(K21+L21)/(K$31+L$31)</f>
        <v>0.12133468149646107</v>
      </c>
      <c r="O21">
        <f>N21*N21</f>
        <v>1.4722104933847652E-2</v>
      </c>
    </row>
    <row r="22" spans="2:16" x14ac:dyDescent="0.45">
      <c r="J22" t="s">
        <v>6</v>
      </c>
      <c r="K22">
        <f>tables33!K22+tables34!K22+tables36!K22</f>
        <v>255</v>
      </c>
      <c r="L22">
        <f>tables33!L22+tables34!L22+tables36!L22</f>
        <v>340</v>
      </c>
      <c r="M22">
        <f>tables33!M22+tables34!M22+tables36!M22</f>
        <v>224</v>
      </c>
      <c r="N22">
        <f t="shared" ref="N22:N30" si="2">(K22+L22)/(K$31+L$31)</f>
        <v>0.12032355915065723</v>
      </c>
      <c r="O22">
        <f t="shared" ref="O22:O30" si="3">N22*N22</f>
        <v>1.4477758886681709E-2</v>
      </c>
    </row>
    <row r="23" spans="2:16" x14ac:dyDescent="0.45">
      <c r="J23" t="s">
        <v>7</v>
      </c>
      <c r="K23">
        <f>tables33!K23+tables34!K23+tables36!K23</f>
        <v>142</v>
      </c>
      <c r="L23">
        <f>tables33!L23+tables34!L23+tables36!L23</f>
        <v>124</v>
      </c>
      <c r="M23">
        <f>tables33!M23+tables34!M23+tables36!M23</f>
        <v>91</v>
      </c>
      <c r="N23">
        <f t="shared" si="2"/>
        <v>5.3791708796764405E-2</v>
      </c>
      <c r="O23">
        <f t="shared" si="3"/>
        <v>2.8935479352759012E-3</v>
      </c>
    </row>
    <row r="24" spans="2:16" x14ac:dyDescent="0.45">
      <c r="J24" t="s">
        <v>8</v>
      </c>
      <c r="K24">
        <f>tables33!K24+tables34!K24+tables36!K24</f>
        <v>39</v>
      </c>
      <c r="L24">
        <f>tables33!L24+tables34!L24+tables36!L24</f>
        <v>28</v>
      </c>
      <c r="M24">
        <f>tables33!M24+tables34!M24+tables36!M24</f>
        <v>25</v>
      </c>
      <c r="N24">
        <f t="shared" si="2"/>
        <v>1.3549039433771486E-2</v>
      </c>
      <c r="O24">
        <f t="shared" si="3"/>
        <v>1.8357646957789476E-4</v>
      </c>
    </row>
    <row r="25" spans="2:16" x14ac:dyDescent="0.45">
      <c r="J25" t="s">
        <v>9</v>
      </c>
      <c r="K25">
        <f>tables33!K25+tables34!K25+tables36!K25</f>
        <v>704</v>
      </c>
      <c r="L25">
        <f>tables33!L25+tables34!L25+tables36!L25</f>
        <v>789</v>
      </c>
      <c r="M25">
        <f>tables33!M25+tables34!M25+tables36!M25</f>
        <v>479</v>
      </c>
      <c r="N25">
        <f t="shared" si="2"/>
        <v>0.30192113245702729</v>
      </c>
      <c r="O25">
        <f t="shared" si="3"/>
        <v>9.1156370224133809E-2</v>
      </c>
    </row>
    <row r="26" spans="2:16" x14ac:dyDescent="0.45">
      <c r="J26" t="s">
        <v>10</v>
      </c>
      <c r="K26">
        <f>tables33!K26+tables34!K26+tables36!K26</f>
        <v>17</v>
      </c>
      <c r="L26">
        <f>tables33!L26+tables34!L26+tables36!L26</f>
        <v>5</v>
      </c>
      <c r="M26">
        <f>tables33!M26+tables34!M26+tables36!M26</f>
        <v>0</v>
      </c>
      <c r="N26">
        <f t="shared" si="2"/>
        <v>4.448938321536906E-3</v>
      </c>
      <c r="O26">
        <f t="shared" si="3"/>
        <v>1.9793052188839623E-5</v>
      </c>
    </row>
    <row r="27" spans="2:16" x14ac:dyDescent="0.45">
      <c r="J27" t="s">
        <v>11</v>
      </c>
      <c r="K27">
        <f>tables33!K27+tables34!K27+tables36!K27</f>
        <v>34</v>
      </c>
      <c r="L27">
        <f>tables33!L27+tables34!L27+tables36!L27</f>
        <v>35</v>
      </c>
      <c r="M27">
        <f>tables33!M27+tables34!M27+tables36!M27</f>
        <v>19</v>
      </c>
      <c r="N27">
        <f t="shared" si="2"/>
        <v>1.3953488372093023E-2</v>
      </c>
      <c r="O27">
        <f t="shared" si="3"/>
        <v>1.9469983775013521E-4</v>
      </c>
    </row>
    <row r="28" spans="2:16" x14ac:dyDescent="0.45">
      <c r="J28" t="s">
        <v>2</v>
      </c>
      <c r="K28">
        <f>tables33!K28+tables34!K28+tables36!K28</f>
        <v>397</v>
      </c>
      <c r="L28">
        <f>tables33!L28+tables34!L28+tables36!L28</f>
        <v>339</v>
      </c>
      <c r="M28">
        <f>tables33!M28+tables34!M28+tables36!M28</f>
        <v>294</v>
      </c>
      <c r="N28">
        <f t="shared" si="2"/>
        <v>0.14883720930232558</v>
      </c>
      <c r="O28">
        <f t="shared" si="3"/>
        <v>2.2152514872904271E-2</v>
      </c>
    </row>
    <row r="29" spans="2:16" x14ac:dyDescent="0.45">
      <c r="J29" t="s">
        <v>3</v>
      </c>
      <c r="K29">
        <f>tables33!K29+tables34!K29+tables36!K29</f>
        <v>253</v>
      </c>
      <c r="L29">
        <f>tables33!L29+tables34!L29+tables36!L29</f>
        <v>259</v>
      </c>
      <c r="M29">
        <f>tables33!M29+tables34!M29+tables36!M29</f>
        <v>185</v>
      </c>
      <c r="N29">
        <f t="shared" si="2"/>
        <v>0.10353892821031345</v>
      </c>
      <c r="O29">
        <f t="shared" si="3"/>
        <v>1.0720309654940443E-2</v>
      </c>
    </row>
    <row r="30" spans="2:16" x14ac:dyDescent="0.45">
      <c r="J30" t="s">
        <v>4</v>
      </c>
      <c r="K30">
        <f>tables33!K30+tables34!K30+tables36!K30</f>
        <v>288</v>
      </c>
      <c r="L30">
        <f>tables33!L30+tables34!L30+tables36!L30</f>
        <v>297</v>
      </c>
      <c r="M30">
        <f>tables33!M30+tables34!M30+tables36!M30</f>
        <v>196</v>
      </c>
      <c r="N30">
        <f t="shared" si="2"/>
        <v>0.11830131445904954</v>
      </c>
      <c r="O30">
        <f t="shared" si="3"/>
        <v>1.3995201002738924E-2</v>
      </c>
    </row>
    <row r="31" spans="2:16" x14ac:dyDescent="0.45">
      <c r="K31">
        <f>SUM(K21:K30)</f>
        <v>2469</v>
      </c>
      <c r="L31">
        <f>SUM(L21:L30)</f>
        <v>2476</v>
      </c>
      <c r="M31">
        <f>SUM(M21:M30)</f>
        <v>1702</v>
      </c>
      <c r="P31">
        <f>SUM(O21:O30)</f>
        <v>0.17051587687003961</v>
      </c>
    </row>
    <row r="32" spans="2:16" x14ac:dyDescent="0.45">
      <c r="M32">
        <f>M31/K31</f>
        <v>0.68934791413527741</v>
      </c>
    </row>
    <row r="33" spans="1:15" x14ac:dyDescent="0.45">
      <c r="N33" t="s">
        <v>21</v>
      </c>
      <c r="O33">
        <f>(M32-P31)/(1-P31)</f>
        <v>0.62548760464213149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f>tables33!B41+tables34!B41+tables36!B41</f>
        <v>170</v>
      </c>
      <c r="C41">
        <f>tables33!C41+tables34!C41+tables36!C41</f>
        <v>24</v>
      </c>
      <c r="D41">
        <f>tables33!D41+tables34!D41+tables36!D41</f>
        <v>7</v>
      </c>
    </row>
    <row r="42" spans="1:15" x14ac:dyDescent="0.45">
      <c r="A42" t="s">
        <v>33</v>
      </c>
      <c r="B42">
        <f>tables33!B42+tables34!B42+tables36!B42</f>
        <v>44</v>
      </c>
      <c r="C42">
        <f>tables33!C42+tables34!C42+tables36!C42</f>
        <v>1522</v>
      </c>
      <c r="D42">
        <f>tables33!D42+tables34!D42+tables36!D42</f>
        <v>161</v>
      </c>
    </row>
    <row r="43" spans="1:15" x14ac:dyDescent="0.45">
      <c r="A43" t="s">
        <v>34</v>
      </c>
      <c r="B43">
        <f>tables33!B43+tables34!B43+tables36!B43</f>
        <v>9</v>
      </c>
      <c r="C43">
        <f>tables33!C43+tables34!C43+tables36!C43</f>
        <v>151</v>
      </c>
      <c r="D43">
        <f>tables33!D43+tables34!D43+tables36!D43</f>
        <v>397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f>SUM(B41:B43)</f>
        <v>223</v>
      </c>
      <c r="C47">
        <f>SUM(B41:D41)</f>
        <v>201</v>
      </c>
      <c r="D47">
        <f>B41</f>
        <v>170</v>
      </c>
      <c r="E47">
        <f>(B47+C47)/(B$50+C$50)</f>
        <v>8.531187122736418E-2</v>
      </c>
      <c r="F47">
        <f>(B47+C47)/(B$50+C$50)</f>
        <v>8.531187122736418E-2</v>
      </c>
      <c r="G47">
        <f>E47*F47</f>
        <v>7.2781153723143685E-3</v>
      </c>
    </row>
    <row r="48" spans="1:15" x14ac:dyDescent="0.45">
      <c r="A48" t="s">
        <v>33</v>
      </c>
      <c r="B48">
        <f>SUM(C41:C43)</f>
        <v>1697</v>
      </c>
      <c r="C48">
        <f>SUM(B42:D42)</f>
        <v>1727</v>
      </c>
      <c r="D48">
        <f>C42</f>
        <v>1522</v>
      </c>
      <c r="E48">
        <f>(B48+C48)/(B$50+C$50)</f>
        <v>0.688933601609658</v>
      </c>
      <c r="F48">
        <f>(B48+C48)/(B$50+C$50)</f>
        <v>0.688933601609658</v>
      </c>
      <c r="G48">
        <f t="shared" ref="G48:G49" si="4">E48*F48</f>
        <v>0.47462950742685495</v>
      </c>
    </row>
    <row r="49" spans="1:7" x14ac:dyDescent="0.45">
      <c r="A49" t="s">
        <v>34</v>
      </c>
      <c r="B49">
        <f>SUM(D41:D43)</f>
        <v>565</v>
      </c>
      <c r="C49">
        <f>SUM(B43:D43)</f>
        <v>557</v>
      </c>
      <c r="D49">
        <f>D43</f>
        <v>397</v>
      </c>
      <c r="E49">
        <f>(B49+C49)/(B$50+C$50)</f>
        <v>0.22575452716297786</v>
      </c>
      <c r="F49">
        <f>(B49+C49)/(B$50+C$50)</f>
        <v>0.22575452716297786</v>
      </c>
      <c r="G49">
        <f t="shared" si="4"/>
        <v>5.096510653457971E-2</v>
      </c>
    </row>
    <row r="50" spans="1:7" x14ac:dyDescent="0.45">
      <c r="B50">
        <f>SUM(B47:B49)</f>
        <v>2485</v>
      </c>
      <c r="C50">
        <f>SUM(C47:C49)</f>
        <v>2485</v>
      </c>
      <c r="D50">
        <f>SUM(D47:D49)</f>
        <v>2089</v>
      </c>
      <c r="G50">
        <f>SUM(G47:G49)</f>
        <v>0.53287272933374907</v>
      </c>
    </row>
    <row r="51" spans="1:7" x14ac:dyDescent="0.45">
      <c r="D51">
        <f>D50/B50</f>
        <v>0.84064386317907447</v>
      </c>
    </row>
    <row r="52" spans="1:7" x14ac:dyDescent="0.45">
      <c r="E52" t="s">
        <v>21</v>
      </c>
      <c r="F52">
        <f>(D51-G50)/(1-G50)</f>
        <v>0.65885927277668843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f>SUM(B41:B42)</f>
        <v>214</v>
      </c>
      <c r="C56">
        <f>SUM(B41:C41)</f>
        <v>194</v>
      </c>
      <c r="D56">
        <f>B41</f>
        <v>170</v>
      </c>
      <c r="E56">
        <f>(B56+C56)/(B$58+C$58)</f>
        <v>0.11590909090909091</v>
      </c>
      <c r="F56">
        <f>(B56+C56)/(B$58+C$58)</f>
        <v>0.11590909090909091</v>
      </c>
      <c r="G56">
        <f>E56*F56</f>
        <v>1.34349173553719E-2</v>
      </c>
    </row>
    <row r="57" spans="1:7" x14ac:dyDescent="0.45">
      <c r="A57" t="s">
        <v>33</v>
      </c>
      <c r="B57">
        <f>SUM(C41:C42)</f>
        <v>1546</v>
      </c>
      <c r="C57">
        <f>SUM(B42:C42)</f>
        <v>1566</v>
      </c>
      <c r="D57">
        <f>C42</f>
        <v>1522</v>
      </c>
      <c r="E57">
        <f>(B57+C57)/(B$58+C$58)</f>
        <v>0.88409090909090904</v>
      </c>
      <c r="F57">
        <f>(B57+C57)/(B$58+C$58)</f>
        <v>0.88409090909090904</v>
      </c>
      <c r="G57">
        <f t="shared" ref="G57" si="5">E57*F57</f>
        <v>0.78161673553719002</v>
      </c>
    </row>
    <row r="58" spans="1:7" x14ac:dyDescent="0.45">
      <c r="B58">
        <f>SUM(B56:B57)</f>
        <v>1760</v>
      </c>
      <c r="C58">
        <f>SUM(C56:C57)</f>
        <v>1760</v>
      </c>
      <c r="D58">
        <f>SUM(D56:D57)</f>
        <v>1692</v>
      </c>
      <c r="G58">
        <f>SUM(G56:G57)</f>
        <v>0.79505165289256197</v>
      </c>
    </row>
    <row r="59" spans="1:7" x14ac:dyDescent="0.45">
      <c r="D59">
        <f>D58/C58</f>
        <v>0.96136363636363631</v>
      </c>
    </row>
    <row r="60" spans="1:7" x14ac:dyDescent="0.45">
      <c r="E60" t="s">
        <v>21</v>
      </c>
      <c r="F60">
        <f>(D59-G58)/(1-G58)</f>
        <v>0.81148243359040251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176A-CC72-4424-B306-7D630DF4A3A2}">
  <dimension ref="A1:T60"/>
  <sheetViews>
    <sheetView topLeftCell="C13" workbookViewId="0">
      <selection activeCell="L12" sqref="L12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f>tables36!B2+tables37!B2</f>
        <v>380</v>
      </c>
      <c r="C2">
        <f>tables36!C2+tables37!C2</f>
        <v>99</v>
      </c>
      <c r="D2">
        <f>tables36!D2+tables37!D2</f>
        <v>37</v>
      </c>
      <c r="E2">
        <f>tables36!E2+tables37!E2</f>
        <v>4</v>
      </c>
      <c r="F2">
        <f>tables36!F2+tables37!F2</f>
        <v>8</v>
      </c>
      <c r="J2" t="s">
        <v>5</v>
      </c>
      <c r="K2">
        <f>tables36!K2+tables37!K2</f>
        <v>125</v>
      </c>
      <c r="L2">
        <f>tables36!L2+tables37!L2</f>
        <v>33</v>
      </c>
      <c r="M2">
        <f>tables36!M2+tables37!M2</f>
        <v>2</v>
      </c>
      <c r="N2">
        <f>tables36!N2+tables37!N2</f>
        <v>1</v>
      </c>
      <c r="O2">
        <f>tables36!O2+tables37!O2</f>
        <v>46</v>
      </c>
      <c r="P2">
        <f>tables36!P2+tables37!P2</f>
        <v>2</v>
      </c>
      <c r="Q2">
        <f>tables36!Q2+tables37!Q2</f>
        <v>4</v>
      </c>
      <c r="R2">
        <f>tables36!R2+tables37!R2</f>
        <v>7</v>
      </c>
      <c r="S2">
        <f>tables36!S2+tables37!S2</f>
        <v>2</v>
      </c>
      <c r="T2">
        <f>tables36!T2+tables37!T2</f>
        <v>5</v>
      </c>
    </row>
    <row r="3" spans="1:20" x14ac:dyDescent="0.45">
      <c r="A3" t="s">
        <v>1</v>
      </c>
      <c r="B3">
        <f>tables36!B3+tables37!B3</f>
        <v>30</v>
      </c>
      <c r="C3">
        <f>tables36!C3+tables37!C3</f>
        <v>397</v>
      </c>
      <c r="D3">
        <f>tables36!D3+tables37!D3</f>
        <v>19</v>
      </c>
      <c r="E3">
        <f>tables36!E3+tables37!E3</f>
        <v>40</v>
      </c>
      <c r="F3">
        <f>tables36!F3+tables37!F3</f>
        <v>70</v>
      </c>
      <c r="J3" t="s">
        <v>6</v>
      </c>
      <c r="K3">
        <f>tables36!K3+tables37!K3</f>
        <v>13</v>
      </c>
      <c r="L3">
        <f>tables36!L3+tables37!L3</f>
        <v>136</v>
      </c>
      <c r="M3">
        <f>tables36!M3+tables37!M3</f>
        <v>7</v>
      </c>
      <c r="N3">
        <f>tables36!N3+tables37!N3</f>
        <v>0</v>
      </c>
      <c r="O3">
        <f>tables36!O3+tables37!O3</f>
        <v>11</v>
      </c>
      <c r="P3">
        <f>tables36!P3+tables37!P3</f>
        <v>0</v>
      </c>
      <c r="Q3">
        <f>tables36!Q3+tables37!Q3</f>
        <v>1</v>
      </c>
      <c r="R3">
        <f>tables36!R3+tables37!R3</f>
        <v>15</v>
      </c>
      <c r="S3">
        <f>tables36!S3+tables37!S3</f>
        <v>2</v>
      </c>
      <c r="T3">
        <f>tables36!T3+tables37!T3</f>
        <v>1</v>
      </c>
    </row>
    <row r="4" spans="1:20" x14ac:dyDescent="0.45">
      <c r="A4" t="s">
        <v>2</v>
      </c>
      <c r="B4">
        <f>tables36!B4+tables37!B4</f>
        <v>16</v>
      </c>
      <c r="C4">
        <f>tables36!C4+tables37!C4</f>
        <v>57</v>
      </c>
      <c r="D4">
        <f>tables36!D4+tables37!D4</f>
        <v>261</v>
      </c>
      <c r="E4">
        <f>tables36!E4+tables37!E4</f>
        <v>2</v>
      </c>
      <c r="F4">
        <f>tables36!F4+tables37!F4</f>
        <v>10</v>
      </c>
      <c r="J4" t="s">
        <v>7</v>
      </c>
      <c r="K4">
        <f>tables36!K4+tables37!K4</f>
        <v>0</v>
      </c>
      <c r="L4">
        <f>tables36!L4+tables37!L4</f>
        <v>2</v>
      </c>
      <c r="M4">
        <f>tables36!M4+tables37!M4</f>
        <v>58</v>
      </c>
      <c r="N4">
        <f>tables36!N4+tables37!N4</f>
        <v>0</v>
      </c>
      <c r="O4">
        <f>tables36!O4+tables37!O4</f>
        <v>28</v>
      </c>
      <c r="P4">
        <f>tables36!P4+tables37!P4</f>
        <v>2</v>
      </c>
      <c r="Q4">
        <f>tables36!Q4+tables37!Q4</f>
        <v>0</v>
      </c>
      <c r="R4">
        <f>tables36!R4+tables37!R4</f>
        <v>15</v>
      </c>
      <c r="S4">
        <f>tables36!S4+tables37!S4</f>
        <v>0</v>
      </c>
      <c r="T4">
        <f>tables36!T4+tables37!T4</f>
        <v>2</v>
      </c>
    </row>
    <row r="5" spans="1:20" x14ac:dyDescent="0.45">
      <c r="A5" t="s">
        <v>3</v>
      </c>
      <c r="B5">
        <f>tables36!B5+tables37!B5</f>
        <v>1</v>
      </c>
      <c r="C5">
        <f>tables36!C5+tables37!C5</f>
        <v>17</v>
      </c>
      <c r="D5">
        <f>tables36!D5+tables37!D5</f>
        <v>1</v>
      </c>
      <c r="E5">
        <f>tables36!E5+tables37!E5</f>
        <v>95</v>
      </c>
      <c r="F5">
        <f>tables36!F5+tables37!F5</f>
        <v>4</v>
      </c>
      <c r="J5" t="s">
        <v>8</v>
      </c>
      <c r="K5">
        <f>tables36!K5+tables37!K5</f>
        <v>1</v>
      </c>
      <c r="L5">
        <f>tables36!L5+tables37!L5</f>
        <v>2</v>
      </c>
      <c r="M5">
        <f>tables36!M5+tables37!M5</f>
        <v>0</v>
      </c>
      <c r="N5">
        <f>tables36!N5+tables37!N5</f>
        <v>0</v>
      </c>
      <c r="O5">
        <f>tables36!O5+tables37!O5</f>
        <v>5</v>
      </c>
      <c r="P5">
        <f>tables36!P5+tables37!P5</f>
        <v>0</v>
      </c>
      <c r="Q5">
        <f>tables36!Q5+tables37!Q5</f>
        <v>0</v>
      </c>
      <c r="R5">
        <f>tables36!R5+tables37!R5</f>
        <v>0</v>
      </c>
      <c r="S5">
        <f>tables36!S5+tables37!S5</f>
        <v>0</v>
      </c>
      <c r="T5">
        <f>tables36!T5+tables37!T5</f>
        <v>0</v>
      </c>
    </row>
    <row r="6" spans="1:20" x14ac:dyDescent="0.45">
      <c r="A6" t="s">
        <v>4</v>
      </c>
      <c r="B6">
        <f>tables36!B6+tables37!B6</f>
        <v>7</v>
      </c>
      <c r="C6">
        <f>tables36!C6+tables37!C6</f>
        <v>34</v>
      </c>
      <c r="D6">
        <f>tables36!D6+tables37!D6</f>
        <v>3</v>
      </c>
      <c r="E6">
        <f>tables36!E6+tables37!E6</f>
        <v>5</v>
      </c>
      <c r="F6">
        <f>tables36!F6+tables37!F6</f>
        <v>76</v>
      </c>
      <c r="J6" t="s">
        <v>9</v>
      </c>
      <c r="K6">
        <f>tables36!K6+tables37!K6</f>
        <v>10</v>
      </c>
      <c r="L6">
        <f>tables36!L6+tables37!L6</f>
        <v>9</v>
      </c>
      <c r="M6">
        <f>tables36!M6+tables37!M6</f>
        <v>5</v>
      </c>
      <c r="N6">
        <f>tables36!N6+tables37!N6</f>
        <v>0</v>
      </c>
      <c r="O6">
        <f>tables36!O6+tables37!O6</f>
        <v>362</v>
      </c>
      <c r="P6">
        <f>tables36!P6+tables37!P6</f>
        <v>1</v>
      </c>
      <c r="Q6">
        <f>tables36!Q6+tables37!Q6</f>
        <v>1</v>
      </c>
      <c r="R6">
        <f>tables36!R6+tables37!R6</f>
        <v>17</v>
      </c>
      <c r="S6">
        <f>tables36!S6+tables37!S6</f>
        <v>34</v>
      </c>
      <c r="T6">
        <f>tables36!T6+tables37!T6</f>
        <v>68</v>
      </c>
    </row>
    <row r="7" spans="1:20" x14ac:dyDescent="0.45">
      <c r="J7" t="s">
        <v>10</v>
      </c>
      <c r="K7">
        <f>tables36!K7+tables37!K7</f>
        <v>2</v>
      </c>
      <c r="L7">
        <f>tables36!L7+tables37!L7</f>
        <v>0</v>
      </c>
      <c r="M7">
        <f>tables36!M7+tables37!M7</f>
        <v>0</v>
      </c>
      <c r="N7">
        <f>tables36!N7+tables37!N7</f>
        <v>0</v>
      </c>
      <c r="O7">
        <f>tables36!O7+tables37!O7</f>
        <v>8</v>
      </c>
      <c r="P7">
        <f>tables36!P7+tables37!P7</f>
        <v>0</v>
      </c>
      <c r="Q7">
        <f>tables36!Q7+tables37!Q7</f>
        <v>0</v>
      </c>
      <c r="R7">
        <f>tables36!R7+tables37!R7</f>
        <v>1</v>
      </c>
      <c r="S7">
        <f>tables36!S7+tables37!S7</f>
        <v>6</v>
      </c>
      <c r="T7">
        <f>tables36!T7+tables37!T7</f>
        <v>2</v>
      </c>
    </row>
    <row r="8" spans="1:20" x14ac:dyDescent="0.45">
      <c r="J8" t="s">
        <v>11</v>
      </c>
      <c r="K8">
        <f>tables36!K8+tables37!K8</f>
        <v>2</v>
      </c>
      <c r="L8">
        <f>tables36!L8+tables37!L8</f>
        <v>2</v>
      </c>
      <c r="M8">
        <f>tables36!M8+tables37!M8</f>
        <v>0</v>
      </c>
      <c r="N8">
        <f>tables36!N8+tables37!N8</f>
        <v>0</v>
      </c>
      <c r="O8">
        <f>tables36!O8+tables37!O8</f>
        <v>14</v>
      </c>
      <c r="P8">
        <f>tables36!P8+tables37!P8</f>
        <v>0</v>
      </c>
      <c r="Q8">
        <f>tables36!Q8+tables37!Q8</f>
        <v>11</v>
      </c>
      <c r="R8">
        <f>tables36!R8+tables37!R8</f>
        <v>1</v>
      </c>
      <c r="S8">
        <f>tables36!S8+tables37!S8</f>
        <v>0</v>
      </c>
      <c r="T8">
        <f>tables36!T8+tables37!T8</f>
        <v>0</v>
      </c>
    </row>
    <row r="9" spans="1:20" x14ac:dyDescent="0.45">
      <c r="J9" t="s">
        <v>2</v>
      </c>
      <c r="K9">
        <f>tables36!K9+tables37!K9</f>
        <v>5</v>
      </c>
      <c r="L9">
        <f>tables36!L9+tables37!L9</f>
        <v>10</v>
      </c>
      <c r="M9">
        <f>tables36!M9+tables37!M9</f>
        <v>1</v>
      </c>
      <c r="N9">
        <f>tables36!N9+tables37!N9</f>
        <v>0</v>
      </c>
      <c r="O9">
        <f>tables36!O9+tables37!O9</f>
        <v>57</v>
      </c>
      <c r="P9">
        <f>tables36!P9+tables37!P9</f>
        <v>0</v>
      </c>
      <c r="Q9">
        <f>tables36!Q9+tables37!Q9</f>
        <v>0</v>
      </c>
      <c r="R9">
        <f>tables36!R9+tables37!R9</f>
        <v>261</v>
      </c>
      <c r="S9">
        <f>tables36!S9+tables37!S9</f>
        <v>2</v>
      </c>
      <c r="T9">
        <f>tables36!T9+tables37!T9</f>
        <v>10</v>
      </c>
    </row>
    <row r="10" spans="1:20" x14ac:dyDescent="0.45">
      <c r="J10" t="s">
        <v>3</v>
      </c>
      <c r="K10">
        <f>tables36!K10+tables37!K10</f>
        <v>0</v>
      </c>
      <c r="L10">
        <f>tables36!L10+tables37!L10</f>
        <v>1</v>
      </c>
      <c r="M10">
        <f>tables36!M10+tables37!M10</f>
        <v>0</v>
      </c>
      <c r="N10">
        <f>tables36!N10+tables37!N10</f>
        <v>0</v>
      </c>
      <c r="O10">
        <f>tables36!O10+tables37!O10</f>
        <v>17</v>
      </c>
      <c r="P10">
        <f>tables36!P10+tables37!P10</f>
        <v>0</v>
      </c>
      <c r="Q10">
        <f>tables36!Q10+tables37!Q10</f>
        <v>0</v>
      </c>
      <c r="R10">
        <f>tables36!R10+tables37!R10</f>
        <v>1</v>
      </c>
      <c r="S10">
        <f>tables36!S10+tables37!S10</f>
        <v>95</v>
      </c>
      <c r="T10">
        <f>tables36!T10+tables37!T10</f>
        <v>4</v>
      </c>
    </row>
    <row r="11" spans="1:20" x14ac:dyDescent="0.45">
      <c r="B11" t="s">
        <v>12</v>
      </c>
      <c r="C11" t="s">
        <v>13</v>
      </c>
      <c r="D11" t="s">
        <v>14</v>
      </c>
      <c r="E11" t="s">
        <v>20</v>
      </c>
      <c r="J11" t="s">
        <v>4</v>
      </c>
      <c r="K11">
        <f>tables36!K11+tables37!K11</f>
        <v>4</v>
      </c>
      <c r="L11">
        <f>tables36!L11+tables37!L11</f>
        <v>3</v>
      </c>
      <c r="M11">
        <f>tables36!M11+tables37!M11</f>
        <v>0</v>
      </c>
      <c r="N11">
        <f>tables36!N11+tables37!N11</f>
        <v>0</v>
      </c>
      <c r="O11">
        <f>tables36!O11+tables37!O11</f>
        <v>34</v>
      </c>
      <c r="P11">
        <f>tables36!P11+tables37!P11</f>
        <v>0</v>
      </c>
      <c r="Q11">
        <f>tables36!Q11+tables37!Q11</f>
        <v>0</v>
      </c>
      <c r="R11">
        <f>tables36!R11+tables37!R11</f>
        <v>3</v>
      </c>
      <c r="S11">
        <f>tables36!S11+tables37!S11</f>
        <v>5</v>
      </c>
      <c r="T11">
        <f>tables36!T11+tables37!T11</f>
        <v>76</v>
      </c>
    </row>
    <row r="12" spans="1:20" x14ac:dyDescent="0.45">
      <c r="A12" t="s">
        <v>0</v>
      </c>
      <c r="B12">
        <f>tables36!B12+tables37!B12</f>
        <v>528</v>
      </c>
      <c r="C12">
        <f>tables36!C12+tables37!C12</f>
        <v>438</v>
      </c>
      <c r="D12">
        <f>tables36!D12+tables37!D12</f>
        <v>380</v>
      </c>
      <c r="E12">
        <f>(B12+C12)/(B$17+C$17)</f>
        <v>0.28681710213776723</v>
      </c>
      <c r="F12">
        <f>E12*E12</f>
        <v>8.2264050078706394E-2</v>
      </c>
      <c r="L12">
        <f>(L2+K3)/(SUM(K2:L11)+SUM(M2:T3))</f>
        <v>9.8712446351931327E-2</v>
      </c>
    </row>
    <row r="13" spans="1:20" x14ac:dyDescent="0.45">
      <c r="A13" t="s">
        <v>1</v>
      </c>
      <c r="B13">
        <f>tables36!B13+tables37!B13</f>
        <v>561</v>
      </c>
      <c r="C13">
        <f>tables36!C13+tables37!C13</f>
        <v>616</v>
      </c>
      <c r="D13">
        <f>tables36!D13+tables37!D13</f>
        <v>397</v>
      </c>
      <c r="E13">
        <f t="shared" ref="E13:E16" si="0">(B13+C13)/(B$17+C$17)</f>
        <v>0.34946555819477437</v>
      </c>
      <c r="F13">
        <f t="shared" ref="F13:F16" si="1">E13*E13</f>
        <v>0.12212617636438523</v>
      </c>
    </row>
    <row r="14" spans="1:20" x14ac:dyDescent="0.45">
      <c r="A14" t="s">
        <v>2</v>
      </c>
      <c r="B14">
        <f>tables36!B14+tables37!B14</f>
        <v>346</v>
      </c>
      <c r="C14">
        <f>tables36!C14+tables37!C14</f>
        <v>321</v>
      </c>
      <c r="D14">
        <f>tables36!D14+tables37!D14</f>
        <v>261</v>
      </c>
      <c r="E14">
        <f t="shared" si="0"/>
        <v>0.19804038004750593</v>
      </c>
      <c r="F14">
        <f t="shared" si="1"/>
        <v>3.9219992129360587E-2</v>
      </c>
    </row>
    <row r="15" spans="1:20" x14ac:dyDescent="0.45">
      <c r="A15" t="s">
        <v>3</v>
      </c>
      <c r="B15">
        <f>tables36!B15+tables37!B15</f>
        <v>118</v>
      </c>
      <c r="C15">
        <f>tables36!C15+tables37!C15</f>
        <v>146</v>
      </c>
      <c r="D15">
        <f>tables36!D15+tables37!D15</f>
        <v>95</v>
      </c>
      <c r="E15">
        <f t="shared" si="0"/>
        <v>7.8384798099762468E-2</v>
      </c>
      <c r="F15">
        <f t="shared" si="1"/>
        <v>6.1441765731405258E-3</v>
      </c>
      <c r="L15" t="s">
        <v>15</v>
      </c>
      <c r="M15">
        <f>0.7*G17+0.3*P31</f>
        <v>0.23730307533245695</v>
      </c>
    </row>
    <row r="16" spans="1:20" x14ac:dyDescent="0.45">
      <c r="A16" t="s">
        <v>4</v>
      </c>
      <c r="B16">
        <f>tables36!B16+tables37!B16</f>
        <v>126</v>
      </c>
      <c r="C16">
        <f>tables36!C16+tables37!C16</f>
        <v>168</v>
      </c>
      <c r="D16">
        <f>tables36!D16+tables37!D16</f>
        <v>76</v>
      </c>
      <c r="E16">
        <f t="shared" si="0"/>
        <v>8.7292161520190023E-2</v>
      </c>
      <c r="F16">
        <f t="shared" si="1"/>
        <v>7.6199214628669435E-3</v>
      </c>
      <c r="L16" t="s">
        <v>16</v>
      </c>
      <c r="M16">
        <f>0.7*D18+0.3*M32</f>
        <v>0.70488385944014298</v>
      </c>
    </row>
    <row r="17" spans="2:16" x14ac:dyDescent="0.45">
      <c r="B17">
        <f>SUM(B7:B16)</f>
        <v>1679</v>
      </c>
      <c r="C17">
        <f>SUM(C7:C16)</f>
        <v>1689</v>
      </c>
      <c r="D17">
        <f>SUM(D7:D16)</f>
        <v>1209</v>
      </c>
      <c r="G17">
        <f>SUM(F7:F16)</f>
        <v>0.25737431660845972</v>
      </c>
      <c r="L17" t="s">
        <v>21</v>
      </c>
      <c r="M17">
        <f>(M16-M15)/(1-M15)</f>
        <v>0.61306236984173346</v>
      </c>
    </row>
    <row r="18" spans="2:16" x14ac:dyDescent="0.45">
      <c r="D18">
        <f>D17/B17</f>
        <v>0.72007147111375824</v>
      </c>
    </row>
    <row r="19" spans="2:16" x14ac:dyDescent="0.45">
      <c r="E19" t="s">
        <v>21</v>
      </c>
      <c r="F19">
        <f>(D18-G17)/(1-G17)</f>
        <v>0.62305568586340843</v>
      </c>
    </row>
    <row r="20" spans="2:16" x14ac:dyDescent="0.45">
      <c r="K20" t="s">
        <v>12</v>
      </c>
      <c r="L20" t="s">
        <v>13</v>
      </c>
      <c r="M20" t="s">
        <v>14</v>
      </c>
      <c r="N20" t="s">
        <v>20</v>
      </c>
    </row>
    <row r="21" spans="2:16" x14ac:dyDescent="0.45">
      <c r="J21" t="s">
        <v>5</v>
      </c>
      <c r="K21">
        <f>tables36!K21+tables37!K21</f>
        <v>227</v>
      </c>
      <c r="L21">
        <f>tables36!L21+tables37!L21</f>
        <v>164</v>
      </c>
      <c r="M21">
        <f>tables36!M21+tables37!M21</f>
        <v>125</v>
      </c>
      <c r="N21">
        <f>(K21+L21)/(K$31+L$31)</f>
        <v>0.11609263657957244</v>
      </c>
      <c r="O21">
        <f>N21*N21</f>
        <v>1.3477500267996682E-2</v>
      </c>
    </row>
    <row r="22" spans="2:16" x14ac:dyDescent="0.45">
      <c r="J22" t="s">
        <v>6</v>
      </c>
      <c r="K22">
        <f>tables36!K22+tables37!K22</f>
        <v>186</v>
      </c>
      <c r="L22">
        <f>tables36!L22+tables37!L22</f>
        <v>198</v>
      </c>
      <c r="M22">
        <f>tables36!M22+tables37!M22</f>
        <v>136</v>
      </c>
      <c r="N22">
        <f t="shared" ref="N22:N30" si="2">(K22+L22)/(K$31+L$31)</f>
        <v>0.11401425178147269</v>
      </c>
      <c r="O22">
        <f t="shared" ref="O22:O30" si="3">N22*N22</f>
        <v>1.2999249609289049E-2</v>
      </c>
    </row>
    <row r="23" spans="2:16" x14ac:dyDescent="0.45">
      <c r="J23" t="s">
        <v>7</v>
      </c>
      <c r="K23">
        <f>tables36!K23+tables37!K23</f>
        <v>107</v>
      </c>
      <c r="L23">
        <f>tables36!L23+tables37!L23</f>
        <v>75</v>
      </c>
      <c r="M23">
        <f>tables36!M23+tables37!M23</f>
        <v>58</v>
      </c>
      <c r="N23">
        <f t="shared" si="2"/>
        <v>5.4038004750593824E-2</v>
      </c>
      <c r="O23">
        <f t="shared" si="3"/>
        <v>2.9201059574252008E-3</v>
      </c>
    </row>
    <row r="24" spans="2:16" x14ac:dyDescent="0.45">
      <c r="J24" t="s">
        <v>8</v>
      </c>
      <c r="K24">
        <f>tables36!K24+tables37!K24</f>
        <v>8</v>
      </c>
      <c r="L24">
        <f>tables36!L24+tables37!L24</f>
        <v>1</v>
      </c>
      <c r="M24">
        <f>tables36!M24+tables37!M24</f>
        <v>0</v>
      </c>
      <c r="N24">
        <f t="shared" si="2"/>
        <v>2.6722090261282658E-3</v>
      </c>
      <c r="O24">
        <f t="shared" si="3"/>
        <v>7.1407010793213748E-6</v>
      </c>
    </row>
    <row r="25" spans="2:16" x14ac:dyDescent="0.45">
      <c r="J25" t="s">
        <v>9</v>
      </c>
      <c r="K25">
        <f>tables36!K25+tables37!K25</f>
        <v>512</v>
      </c>
      <c r="L25">
        <f>tables36!L25+tables37!L25</f>
        <v>594</v>
      </c>
      <c r="M25">
        <f>tables36!M25+tables37!M25</f>
        <v>362</v>
      </c>
      <c r="N25">
        <f t="shared" si="2"/>
        <v>0.32838479809976245</v>
      </c>
      <c r="O25">
        <f t="shared" si="3"/>
        <v>0.10783657562302175</v>
      </c>
    </row>
    <row r="26" spans="2:16" x14ac:dyDescent="0.45">
      <c r="J26" t="s">
        <v>10</v>
      </c>
      <c r="K26">
        <f>tables36!K26+tables37!K26</f>
        <v>19</v>
      </c>
      <c r="L26">
        <f>tables36!L26+tables37!L26</f>
        <v>5</v>
      </c>
      <c r="M26">
        <f>tables36!M26+tables37!M26</f>
        <v>0</v>
      </c>
      <c r="N26">
        <f t="shared" si="2"/>
        <v>7.1258907363420431E-3</v>
      </c>
      <c r="O26">
        <f t="shared" si="3"/>
        <v>5.0778318786285347E-5</v>
      </c>
    </row>
    <row r="27" spans="2:16" x14ac:dyDescent="0.45">
      <c r="J27" t="s">
        <v>11</v>
      </c>
      <c r="K27">
        <f>tables36!K27+tables37!K27</f>
        <v>30</v>
      </c>
      <c r="L27">
        <f>tables36!L27+tables37!L27</f>
        <v>17</v>
      </c>
      <c r="M27">
        <f>tables36!M27+tables37!M27</f>
        <v>11</v>
      </c>
      <c r="N27">
        <f t="shared" si="2"/>
        <v>1.3954869358669833E-2</v>
      </c>
      <c r="O27">
        <f t="shared" si="3"/>
        <v>1.9473837881754221E-4</v>
      </c>
    </row>
    <row r="28" spans="2:16" x14ac:dyDescent="0.45">
      <c r="J28" t="s">
        <v>2</v>
      </c>
      <c r="K28">
        <f>tables36!K28+tables37!K28</f>
        <v>346</v>
      </c>
      <c r="L28">
        <f>tables36!L28+tables37!L28</f>
        <v>321</v>
      </c>
      <c r="M28">
        <f>tables36!M28+tables37!M28</f>
        <v>261</v>
      </c>
      <c r="N28">
        <f t="shared" si="2"/>
        <v>0.19804038004750593</v>
      </c>
      <c r="O28">
        <f t="shared" si="3"/>
        <v>3.9219992129360587E-2</v>
      </c>
    </row>
    <row r="29" spans="2:16" x14ac:dyDescent="0.45">
      <c r="J29" t="s">
        <v>3</v>
      </c>
      <c r="K29">
        <f>tables36!K29+tables37!K29</f>
        <v>118</v>
      </c>
      <c r="L29">
        <f>tables36!L29+tables37!L29</f>
        <v>146</v>
      </c>
      <c r="M29">
        <f>tables36!M29+tables37!M29</f>
        <v>95</v>
      </c>
      <c r="N29">
        <f t="shared" si="2"/>
        <v>7.8384798099762468E-2</v>
      </c>
      <c r="O29">
        <f t="shared" si="3"/>
        <v>6.1441765731405258E-3</v>
      </c>
    </row>
    <row r="30" spans="2:16" x14ac:dyDescent="0.45">
      <c r="J30" t="s">
        <v>4</v>
      </c>
      <c r="K30">
        <f>tables36!K30+tables37!K30</f>
        <v>126</v>
      </c>
      <c r="L30">
        <f>tables36!L30+tables37!L30</f>
        <v>168</v>
      </c>
      <c r="M30">
        <f>tables36!M30+tables37!M30</f>
        <v>76</v>
      </c>
      <c r="N30">
        <f t="shared" si="2"/>
        <v>8.7292161520190023E-2</v>
      </c>
      <c r="O30">
        <f t="shared" si="3"/>
        <v>7.6199214628669435E-3</v>
      </c>
    </row>
    <row r="31" spans="2:16" x14ac:dyDescent="0.45">
      <c r="K31">
        <f>SUM(K21:K30)</f>
        <v>1679</v>
      </c>
      <c r="L31">
        <f>SUM(L21:L30)</f>
        <v>1689</v>
      </c>
      <c r="M31">
        <f>SUM(M21:M30)</f>
        <v>1124</v>
      </c>
      <c r="P31">
        <f>SUM(O21:O30)</f>
        <v>0.19047017902178387</v>
      </c>
    </row>
    <row r="32" spans="2:16" x14ac:dyDescent="0.45">
      <c r="M32">
        <f>M31/K31</f>
        <v>0.66944609886837403</v>
      </c>
    </row>
    <row r="33" spans="1:15" x14ac:dyDescent="0.45">
      <c r="N33" t="s">
        <v>21</v>
      </c>
      <c r="O33">
        <f>(M32-P31)/(1-P31)</f>
        <v>0.59167174257744737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f>tables36!B41+tables37!B41</f>
        <v>128</v>
      </c>
      <c r="C41">
        <f>tables36!C41+tables37!C41</f>
        <v>26</v>
      </c>
      <c r="D41">
        <f>tables36!D41+tables37!D41</f>
        <v>9</v>
      </c>
    </row>
    <row r="42" spans="1:15" x14ac:dyDescent="0.45">
      <c r="A42" t="s">
        <v>33</v>
      </c>
      <c r="B42">
        <f>tables36!B42+tables37!B42</f>
        <v>42</v>
      </c>
      <c r="C42">
        <f>tables36!C42+tables37!C42</f>
        <v>1100</v>
      </c>
      <c r="D42">
        <f>tables36!D42+tables37!D42</f>
        <v>130</v>
      </c>
    </row>
    <row r="43" spans="1:15" x14ac:dyDescent="0.45">
      <c r="A43" t="s">
        <v>34</v>
      </c>
      <c r="B43">
        <f>tables36!B43+tables37!B43</f>
        <v>5</v>
      </c>
      <c r="C43">
        <f>tables36!C43+tables37!C43</f>
        <v>74</v>
      </c>
      <c r="D43">
        <f>tables36!D43+tables37!D43</f>
        <v>181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f>tables36!B47+tables37!B47</f>
        <v>175</v>
      </c>
      <c r="C47">
        <f>tables36!C47+tables37!C47</f>
        <v>163</v>
      </c>
      <c r="D47">
        <f>tables36!D47+tables37!D47</f>
        <v>128</v>
      </c>
      <c r="E47">
        <f>(B47+C47)/(B$50+C$50)</f>
        <v>9.9705014749262535E-2</v>
      </c>
      <c r="F47">
        <f>(B47+C47)/(B$50+C$50)</f>
        <v>9.9705014749262535E-2</v>
      </c>
      <c r="G47">
        <f>E47*F47</f>
        <v>9.9410899661506597E-3</v>
      </c>
    </row>
    <row r="48" spans="1:15" x14ac:dyDescent="0.45">
      <c r="A48" t="s">
        <v>33</v>
      </c>
      <c r="B48">
        <f>tables36!B48+tables37!B48</f>
        <v>1200</v>
      </c>
      <c r="C48">
        <f>tables36!C48+tables37!C48</f>
        <v>1272</v>
      </c>
      <c r="D48">
        <f>tables36!D48+tables37!D48</f>
        <v>1100</v>
      </c>
      <c r="E48">
        <f>(B48+C48)/(B$50+C$50)</f>
        <v>0.72920353982300889</v>
      </c>
      <c r="F48">
        <f>(B48+C48)/(B$50+C$50)</f>
        <v>0.72920353982300889</v>
      </c>
      <c r="G48">
        <f t="shared" ref="G48:G49" si="4">E48*F48</f>
        <v>0.53173780249040647</v>
      </c>
    </row>
    <row r="49" spans="1:7" x14ac:dyDescent="0.45">
      <c r="A49" t="s">
        <v>34</v>
      </c>
      <c r="B49">
        <f>tables36!B49+tables37!B49</f>
        <v>320</v>
      </c>
      <c r="C49">
        <f>tables36!C49+tables37!C49</f>
        <v>260</v>
      </c>
      <c r="D49">
        <f>tables36!D49+tables37!D49</f>
        <v>181</v>
      </c>
      <c r="E49">
        <f>(B49+C49)/(B$50+C$50)</f>
        <v>0.17109144542772861</v>
      </c>
      <c r="F49">
        <f>(B49+C49)/(B$50+C$50)</f>
        <v>0.17109144542772861</v>
      </c>
      <c r="G49">
        <f t="shared" si="4"/>
        <v>2.9272282698549437E-2</v>
      </c>
    </row>
    <row r="50" spans="1:7" x14ac:dyDescent="0.45">
      <c r="B50">
        <f>SUM(B47:B49)</f>
        <v>1695</v>
      </c>
      <c r="C50">
        <f>SUM(C47:C49)</f>
        <v>1695</v>
      </c>
      <c r="D50">
        <f>SUM(D47:D49)</f>
        <v>1409</v>
      </c>
      <c r="G50">
        <f>SUM(G47:G49)</f>
        <v>0.57095117515510652</v>
      </c>
    </row>
    <row r="51" spans="1:7" x14ac:dyDescent="0.45">
      <c r="D51">
        <f>D50/B50</f>
        <v>0.83126843657817107</v>
      </c>
    </row>
    <row r="52" spans="1:7" x14ac:dyDescent="0.45">
      <c r="E52" t="s">
        <v>21</v>
      </c>
      <c r="F52">
        <f>(D51-G50)/(1-G50)</f>
        <v>0.60673109060996144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f>SUM(B41:B42)</f>
        <v>170</v>
      </c>
      <c r="C56">
        <f>SUM(B41:C41)</f>
        <v>154</v>
      </c>
      <c r="D56">
        <f>B41</f>
        <v>128</v>
      </c>
      <c r="E56">
        <f>(B56+C56)/(B$58+C$58)</f>
        <v>0.125</v>
      </c>
      <c r="F56">
        <f>(B56+C56)/(B$58+C$58)</f>
        <v>0.125</v>
      </c>
      <c r="G56">
        <f>E56*F56</f>
        <v>1.5625E-2</v>
      </c>
    </row>
    <row r="57" spans="1:7" x14ac:dyDescent="0.45">
      <c r="A57" t="s">
        <v>33</v>
      </c>
      <c r="B57">
        <f>SUM(C41:C42)</f>
        <v>1126</v>
      </c>
      <c r="C57">
        <f>SUM(B42:C42)</f>
        <v>1142</v>
      </c>
      <c r="D57">
        <f>C42</f>
        <v>1100</v>
      </c>
      <c r="E57">
        <f>(B57+C57)/(B$58+C$58)</f>
        <v>0.875</v>
      </c>
      <c r="F57">
        <f>(B57+C57)/(B$58+C$58)</f>
        <v>0.875</v>
      </c>
      <c r="G57">
        <f t="shared" ref="G57" si="5">E57*F57</f>
        <v>0.765625</v>
      </c>
    </row>
    <row r="58" spans="1:7" x14ac:dyDescent="0.45">
      <c r="B58">
        <f>SUM(B56:B57)</f>
        <v>1296</v>
      </c>
      <c r="C58">
        <f>SUM(C56:C57)</f>
        <v>1296</v>
      </c>
      <c r="D58">
        <f>SUM(D56:D57)</f>
        <v>1228</v>
      </c>
      <c r="G58">
        <f>SUM(G56:G57)</f>
        <v>0.78125</v>
      </c>
    </row>
    <row r="59" spans="1:7" x14ac:dyDescent="0.45">
      <c r="D59">
        <f>D58/C58</f>
        <v>0.94753086419753085</v>
      </c>
    </row>
    <row r="60" spans="1:7" x14ac:dyDescent="0.45">
      <c r="E60" t="s">
        <v>21</v>
      </c>
      <c r="F60">
        <f>(D59-G58)/(1-G58)</f>
        <v>0.76014109347442671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073B-AA26-4CDB-B42F-7FE67F0176DA}">
  <dimension ref="A1:T60"/>
  <sheetViews>
    <sheetView topLeftCell="D1" workbookViewId="0">
      <selection activeCell="T13" sqref="T13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f>tables32!B2+tables33!B2+tables34!B2+tables35!B2+tables36!B2+tables37!B2</f>
        <v>1198</v>
      </c>
      <c r="C2">
        <f>tables32!C2+tables33!C2+tables34!C2+tables35!C2+tables36!C2+tables37!C2</f>
        <v>224</v>
      </c>
      <c r="D2">
        <f>tables32!D2+tables33!D2+tables34!D2+tables35!D2+tables36!D2+tables37!D2</f>
        <v>43</v>
      </c>
      <c r="E2">
        <f>tables32!E2+tables33!E2+tables34!E2+tables35!E2+tables36!E2+tables37!E2</f>
        <v>11</v>
      </c>
      <c r="F2">
        <f>tables32!F2+tables33!F2+tables34!F2+tables35!F2+tables36!F2+tables37!F2</f>
        <v>11</v>
      </c>
      <c r="J2" t="s">
        <v>5</v>
      </c>
      <c r="K2">
        <f>tables32!K2+tables33!K2+tables34!K2+tables35!K2+tables36!K2+tables37!K2</f>
        <v>381</v>
      </c>
      <c r="L2">
        <f>tables32!L2+tables33!L2+tables34!L2+tables35!L2+tables36!L2+tables37!L2</f>
        <v>145</v>
      </c>
      <c r="M2">
        <f>tables32!M2+tables33!M2+tables34!M2+tables35!M2+tables36!M2+tables37!M2</f>
        <v>5</v>
      </c>
      <c r="N2">
        <f>tables32!N2+tables33!N2+tables34!N2+tables35!N2+tables36!N2+tables37!N2</f>
        <v>1</v>
      </c>
      <c r="O2">
        <f>tables32!O2+tables33!O2+tables34!O2+tables35!O2+tables36!O2+tables37!O2</f>
        <v>104</v>
      </c>
      <c r="P2">
        <f>tables32!P2+tables33!P2+tables34!P2+tables35!P2+tables36!P2+tables37!P2</f>
        <v>6</v>
      </c>
      <c r="Q2">
        <f>tables32!Q2+tables33!Q2+tables34!Q2+tables35!Q2+tables36!Q2+tables37!Q2</f>
        <v>14</v>
      </c>
      <c r="R2">
        <f>tables32!R2+tables33!R2+tables34!R2+tables35!R2+tables36!R2+tables37!R2</f>
        <v>8</v>
      </c>
      <c r="S2">
        <f>tables32!S2+tables33!S2+tables34!S2+tables35!S2+tables36!S2+tables37!S2</f>
        <v>8</v>
      </c>
      <c r="T2">
        <f>tables32!T2+tables33!T2+tables34!T2+tables35!T2+tables36!T2+tables37!T2</f>
        <v>8</v>
      </c>
    </row>
    <row r="3" spans="1:20" x14ac:dyDescent="0.45">
      <c r="A3" t="s">
        <v>1</v>
      </c>
      <c r="B3">
        <f>tables32!B3+tables33!B3+tables34!B3+tables35!B3+tables36!B3+tables37!B3</f>
        <v>156</v>
      </c>
      <c r="C3">
        <f>tables32!C3+tables33!C3+tables34!C3+tables35!C3+tables36!C3+tables37!C3</f>
        <v>1061</v>
      </c>
      <c r="D3">
        <f>tables32!D3+tables33!D3+tables34!D3+tables35!D3+tables36!D3+tables37!D3</f>
        <v>52</v>
      </c>
      <c r="E3">
        <f>tables32!E3+tables33!E3+tables34!E3+tables35!E3+tables36!E3+tables37!E3</f>
        <v>151</v>
      </c>
      <c r="F3">
        <f>tables32!F3+tables33!F3+tables34!F3+tables35!F3+tables36!F3+tables37!F3</f>
        <v>155</v>
      </c>
      <c r="J3" t="s">
        <v>6</v>
      </c>
      <c r="K3">
        <f>tables32!K3+tables33!K3+tables34!K3+tables35!K3+tables36!K3+tables37!K3</f>
        <v>35</v>
      </c>
      <c r="L3">
        <f>tables32!L3+tables33!L3+tables34!L3+tables35!L3+tables36!L3+tables37!L3</f>
        <v>409</v>
      </c>
      <c r="M3">
        <f>tables32!M3+tables33!M3+tables34!M3+tables35!M3+tables36!M3+tables37!M3</f>
        <v>12</v>
      </c>
      <c r="N3">
        <f>tables32!N3+tables33!N3+tables34!N3+tables35!N3+tables36!N3+tables37!N3</f>
        <v>0</v>
      </c>
      <c r="O3">
        <f>tables32!O3+tables33!O3+tables34!O3+tables35!O3+tables36!O3+tables37!O3</f>
        <v>19</v>
      </c>
      <c r="P3">
        <f>tables32!P3+tables33!P3+tables34!P3+tables35!P3+tables36!P3+tables37!P3</f>
        <v>2</v>
      </c>
      <c r="Q3">
        <f>tables32!Q3+tables33!Q3+tables34!Q3+tables35!Q3+tables36!Q3+tables37!Q3</f>
        <v>9</v>
      </c>
      <c r="R3">
        <f>tables32!R3+tables33!R3+tables34!R3+tables35!R3+tables36!R3+tables37!R3</f>
        <v>16</v>
      </c>
      <c r="S3">
        <f>tables32!S3+tables33!S3+tables34!S3+tables35!S3+tables36!S3+tables37!S3</f>
        <v>2</v>
      </c>
      <c r="T3">
        <f>tables32!T3+tables33!T3+tables34!T3+tables35!T3+tables36!T3+tables37!T3</f>
        <v>1</v>
      </c>
    </row>
    <row r="4" spans="1:20" x14ac:dyDescent="0.45">
      <c r="A4" t="s">
        <v>2</v>
      </c>
      <c r="B4">
        <f>tables32!B4+tables33!B4+tables34!B4+tables35!B4+tables36!B4+tables37!B4</f>
        <v>52</v>
      </c>
      <c r="C4">
        <f>tables32!C4+tables33!C4+tables34!C4+tables35!C4+tables36!C4+tables37!C4</f>
        <v>100</v>
      </c>
      <c r="D4">
        <f>tables32!D4+tables33!D4+tables34!D4+tables35!D4+tables36!D4+tables37!D4</f>
        <v>481</v>
      </c>
      <c r="E4">
        <f>tables32!E4+tables33!E4+tables34!E4+tables35!E4+tables36!E4+tables37!E4</f>
        <v>6</v>
      </c>
      <c r="F4">
        <f>tables32!F4+tables33!F4+tables34!F4+tables35!F4+tables36!F4+tables37!F4</f>
        <v>16</v>
      </c>
      <c r="J4" t="s">
        <v>7</v>
      </c>
      <c r="K4">
        <f>tables32!K4+tables33!K4+tables34!K4+tables35!K4+tables36!K4+tables37!K4</f>
        <v>4</v>
      </c>
      <c r="L4">
        <f>tables32!L4+tables33!L4+tables34!L4+tables35!L4+tables36!L4+tables37!L4</f>
        <v>10</v>
      </c>
      <c r="M4">
        <f>tables32!M4+tables33!M4+tables34!M4+tables35!M4+tables36!M4+tables37!M4</f>
        <v>157</v>
      </c>
      <c r="N4">
        <f>tables32!N4+tables33!N4+tables34!N4+tables35!N4+tables36!N4+tables37!N4</f>
        <v>0</v>
      </c>
      <c r="O4">
        <f>tables32!O4+tables33!O4+tables34!O4+tables35!O4+tables36!O4+tables37!O4</f>
        <v>45</v>
      </c>
      <c r="P4">
        <f>tables32!P4+tables33!P4+tables34!P4+tables35!P4+tables36!P4+tables37!P4</f>
        <v>4</v>
      </c>
      <c r="Q4">
        <f>tables32!Q4+tables33!Q4+tables34!Q4+tables35!Q4+tables36!Q4+tables37!Q4</f>
        <v>1</v>
      </c>
      <c r="R4">
        <f>tables32!R4+tables33!R4+tables34!R4+tables35!R4+tables36!R4+tables37!R4</f>
        <v>18</v>
      </c>
      <c r="S4">
        <f>tables32!S4+tables33!S4+tables34!S4+tables35!S4+tables36!S4+tables37!S4</f>
        <v>0</v>
      </c>
      <c r="T4">
        <f>tables32!T4+tables33!T4+tables34!T4+tables35!T4+tables36!T4+tables37!T4</f>
        <v>2</v>
      </c>
    </row>
    <row r="5" spans="1:20" x14ac:dyDescent="0.45">
      <c r="A5" t="s">
        <v>3</v>
      </c>
      <c r="B5">
        <f>tables32!B5+tables33!B5+tables34!B5+tables35!B5+tables36!B5+tables37!B5</f>
        <v>21</v>
      </c>
      <c r="C5">
        <f>tables32!C5+tables33!C5+tables34!C5+tables35!C5+tables36!C5+tables37!C5</f>
        <v>83</v>
      </c>
      <c r="D5">
        <f>tables32!D5+tables33!D5+tables34!D5+tables35!D5+tables36!D5+tables37!D5</f>
        <v>4</v>
      </c>
      <c r="E5">
        <f>tables32!E5+tables33!E5+tables34!E5+tables35!E5+tables36!E5+tables37!E5</f>
        <v>287</v>
      </c>
      <c r="F5">
        <f>tables32!F5+tables33!F5+tables34!F5+tables35!F5+tables36!F5+tables37!F5</f>
        <v>7</v>
      </c>
      <c r="J5" t="s">
        <v>8</v>
      </c>
      <c r="K5">
        <f>tables32!K5+tables33!K5+tables34!K5+tables35!K5+tables36!K5+tables37!K5</f>
        <v>2</v>
      </c>
      <c r="L5">
        <f>tables32!L5+tables33!L5+tables34!L5+tables35!L5+tables36!L5+tables37!L5</f>
        <v>2</v>
      </c>
      <c r="M5">
        <f>tables32!M5+tables33!M5+tables34!M5+tables35!M5+tables36!M5+tables37!M5</f>
        <v>2</v>
      </c>
      <c r="N5">
        <f>tables32!N5+tables33!N5+tables34!N5+tables35!N5+tables36!N5+tables37!N5</f>
        <v>33</v>
      </c>
      <c r="O5">
        <f>tables32!O5+tables33!O5+tables34!O5+tables35!O5+tables36!O5+tables37!O5</f>
        <v>16</v>
      </c>
      <c r="P5">
        <f>tables32!P5+tables33!P5+tables34!P5+tables35!P5+tables36!P5+tables37!P5</f>
        <v>0</v>
      </c>
      <c r="Q5">
        <f>tables32!Q5+tables33!Q5+tables34!Q5+tables35!Q5+tables36!Q5+tables37!Q5</f>
        <v>4</v>
      </c>
      <c r="R5">
        <f>tables32!R5+tables33!R5+tables34!R5+tables35!R5+tables36!R5+tables37!R5</f>
        <v>1</v>
      </c>
      <c r="S5">
        <f>tables32!S5+tables33!S5+tables34!S5+tables35!S5+tables36!S5+tables37!S5</f>
        <v>1</v>
      </c>
      <c r="T5">
        <f>tables32!T5+tables33!T5+tables34!T5+tables35!T5+tables36!T5+tables37!T5</f>
        <v>0</v>
      </c>
    </row>
    <row r="6" spans="1:20" x14ac:dyDescent="0.45">
      <c r="A6" t="s">
        <v>4</v>
      </c>
      <c r="B6">
        <f>tables32!B6+tables33!B6+tables34!B6+tables35!B6+tables36!B6+tables37!B6</f>
        <v>22</v>
      </c>
      <c r="C6">
        <f>tables32!C6+tables33!C6+tables34!C6+tables35!C6+tables36!C6+tables37!C6</f>
        <v>79</v>
      </c>
      <c r="D6">
        <f>tables32!D6+tables33!D6+tables34!D6+tables35!D6+tables36!D6+tables37!D6</f>
        <v>7</v>
      </c>
      <c r="E6">
        <f>tables32!E6+tables33!E6+tables34!E6+tables35!E6+tables36!E6+tables37!E6</f>
        <v>17</v>
      </c>
      <c r="F6">
        <f>tables32!F6+tables33!F6+tables34!F6+tables35!F6+tables36!F6+tables37!F6</f>
        <v>244</v>
      </c>
      <c r="J6" t="s">
        <v>9</v>
      </c>
      <c r="K6">
        <f>tables32!K6+tables33!K6+tables34!K6+tables35!K6+tables36!K6+tables37!K6</f>
        <v>58</v>
      </c>
      <c r="L6">
        <f>tables32!L6+tables33!L6+tables34!L6+tables35!L6+tables36!L6+tables37!L6</f>
        <v>35</v>
      </c>
      <c r="M6">
        <f>tables32!M6+tables33!M6+tables34!M6+tables35!M6+tables36!M6+tables37!M6</f>
        <v>41</v>
      </c>
      <c r="N6">
        <f>tables32!N6+tables33!N6+tables34!N6+tables35!N6+tables36!N6+tables37!N6</f>
        <v>4</v>
      </c>
      <c r="O6">
        <f>tables32!O6+tables33!O6+tables34!O6+tables35!O6+tables36!O6+tables37!O6</f>
        <v>964</v>
      </c>
      <c r="P6">
        <f>tables32!P6+tables33!P6+tables34!P6+tables35!P6+tables36!P6+tables37!P6</f>
        <v>7</v>
      </c>
      <c r="Q6">
        <f>tables32!Q6+tables33!Q6+tables34!Q6+tables35!Q6+tables36!Q6+tables37!Q6</f>
        <v>16</v>
      </c>
      <c r="R6">
        <f>tables32!R6+tables33!R6+tables34!R6+tables35!R6+tables36!R6+tables37!R6</f>
        <v>47</v>
      </c>
      <c r="S6">
        <f>tables32!S6+tables33!S6+tables34!S6+tables35!S6+tables36!S6+tables37!S6</f>
        <v>145</v>
      </c>
      <c r="T6">
        <f>tables32!T6+tables33!T6+tables34!T6+tables35!T6+tables36!T6+tables37!T6</f>
        <v>150</v>
      </c>
    </row>
    <row r="7" spans="1:20" x14ac:dyDescent="0.45">
      <c r="J7" t="s">
        <v>10</v>
      </c>
      <c r="K7">
        <f>tables32!K7+tables33!K7+tables34!K7+tables35!K7+tables36!K7+tables37!K7</f>
        <v>2</v>
      </c>
      <c r="L7">
        <f>tables32!L7+tables33!L7+tables34!L7+tables35!L7+tables36!L7+tables37!L7</f>
        <v>2</v>
      </c>
      <c r="M7">
        <f>tables32!M7+tables33!M7+tables34!M7+tables35!M7+tables36!M7+tables37!M7</f>
        <v>0</v>
      </c>
      <c r="N7">
        <f>tables32!N7+tables33!N7+tables34!N7+tables35!N7+tables36!N7+tables37!N7</f>
        <v>0</v>
      </c>
      <c r="O7">
        <f>tables32!O7+tables33!O7+tables34!O7+tables35!O7+tables36!O7+tables37!O7</f>
        <v>16</v>
      </c>
      <c r="P7">
        <f>tables32!P7+tables33!P7+tables34!P7+tables35!P7+tables36!P7+tables37!P7</f>
        <v>2</v>
      </c>
      <c r="Q7">
        <f>tables32!Q7+tables33!Q7+tables34!Q7+tables35!Q7+tables36!Q7+tables37!Q7</f>
        <v>0</v>
      </c>
      <c r="R7">
        <f>tables32!R7+tables33!R7+tables34!R7+tables35!R7+tables36!R7+tables37!R7</f>
        <v>2</v>
      </c>
      <c r="S7">
        <f>tables32!S7+tables33!S7+tables34!S7+tables35!S7+tables36!S7+tables37!S7</f>
        <v>6</v>
      </c>
      <c r="T7">
        <f>tables32!T7+tables33!T7+tables34!T7+tables35!T7+tables36!T7+tables37!T7</f>
        <v>4</v>
      </c>
    </row>
    <row r="8" spans="1:20" x14ac:dyDescent="0.45">
      <c r="J8" t="s">
        <v>11</v>
      </c>
      <c r="K8">
        <f>tables32!K8+tables33!K8+tables34!K8+tables35!K8+tables36!K8+tables37!K8</f>
        <v>4</v>
      </c>
      <c r="L8">
        <f>tables32!L8+tables33!L8+tables34!L8+tables35!L8+tables36!L8+tables37!L8</f>
        <v>10</v>
      </c>
      <c r="M8">
        <f>tables32!M8+tables33!M8+tables34!M8+tables35!M8+tables36!M8+tables37!M8</f>
        <v>0</v>
      </c>
      <c r="N8">
        <f>tables32!N8+tables33!N8+tables34!N8+tables35!N8+tables36!N8+tables37!N8</f>
        <v>0</v>
      </c>
      <c r="O8">
        <f>tables32!O8+tables33!O8+tables34!O8+tables35!O8+tables36!O8+tables37!O8</f>
        <v>26</v>
      </c>
      <c r="P8">
        <f>tables32!P8+tables33!P8+tables34!P8+tables35!P8+tables36!P8+tables37!P8</f>
        <v>1</v>
      </c>
      <c r="Q8">
        <f>tables32!Q8+tables33!Q8+tables34!Q8+tables35!Q8+tables36!Q8+tables37!Q8</f>
        <v>29</v>
      </c>
      <c r="R8">
        <f>tables32!R8+tables33!R8+tables34!R8+tables35!R8+tables36!R8+tables37!R8</f>
        <v>3</v>
      </c>
      <c r="S8">
        <f>tables32!S8+tables33!S8+tables34!S8+tables35!S8+tables36!S8+tables37!S8</f>
        <v>0</v>
      </c>
      <c r="T8">
        <f>tables32!T8+tables33!T8+tables34!T8+tables35!T8+tables36!T8+tables37!T8</f>
        <v>1</v>
      </c>
    </row>
    <row r="9" spans="1:20" x14ac:dyDescent="0.45">
      <c r="J9" t="s">
        <v>2</v>
      </c>
      <c r="K9">
        <f>tables32!K9+tables33!K9+tables34!K9+tables35!K9+tables36!K9+tables37!K9</f>
        <v>17</v>
      </c>
      <c r="L9">
        <f>tables32!L9+tables33!L9+tables34!L9+tables35!L9+tables36!L9+tables37!L9</f>
        <v>25</v>
      </c>
      <c r="M9">
        <f>tables32!M9+tables33!M9+tables34!M9+tables35!M9+tables36!M9+tables37!M9</f>
        <v>10</v>
      </c>
      <c r="N9">
        <f>tables32!N9+tables33!N9+tables34!N9+tables35!N9+tables36!N9+tables37!N9</f>
        <v>0</v>
      </c>
      <c r="O9">
        <f>tables32!O9+tables33!O9+tables34!O9+tables35!O9+tables36!O9+tables37!O9</f>
        <v>95</v>
      </c>
      <c r="P9">
        <f>tables32!P9+tables33!P9+tables34!P9+tables35!P9+tables36!P9+tables37!P9</f>
        <v>1</v>
      </c>
      <c r="Q9">
        <f>tables32!Q9+tables33!Q9+tables34!Q9+tables35!Q9+tables36!Q9+tables37!Q9</f>
        <v>4</v>
      </c>
      <c r="R9">
        <f>tables32!R9+tables33!R9+tables34!R9+tables35!R9+tables36!R9+tables37!R9</f>
        <v>481</v>
      </c>
      <c r="S9">
        <f>tables32!S9+tables33!S9+tables34!S9+tables35!S9+tables36!S9+tables37!S9</f>
        <v>6</v>
      </c>
      <c r="T9">
        <f>tables32!T9+tables33!T9+tables34!T9+tables35!T9+tables36!T9+tables37!T9</f>
        <v>16</v>
      </c>
    </row>
    <row r="10" spans="1:20" x14ac:dyDescent="0.45">
      <c r="J10" t="s">
        <v>3</v>
      </c>
      <c r="K10">
        <f>tables32!K10+tables33!K10+tables34!K10+tables35!K10+tables36!K10+tables37!K10</f>
        <v>16</v>
      </c>
      <c r="L10">
        <f>tables32!L10+tables33!L10+tables34!L10+tables35!L10+tables36!L10+tables37!L10</f>
        <v>3</v>
      </c>
      <c r="M10">
        <f>tables32!M10+tables33!M10+tables34!M10+tables35!M10+tables36!M10+tables37!M10</f>
        <v>1</v>
      </c>
      <c r="N10">
        <f>tables32!N10+tables33!N10+tables34!N10+tables35!N10+tables36!N10+tables37!N10</f>
        <v>1</v>
      </c>
      <c r="O10">
        <f>tables32!O10+tables33!O10+tables34!O10+tables35!O10+tables36!O10+tables37!O10</f>
        <v>80</v>
      </c>
      <c r="P10">
        <f>tables32!P10+tables33!P10+tables34!P10+tables35!P10+tables36!P10+tables37!P10</f>
        <v>1</v>
      </c>
      <c r="Q10">
        <f>tables32!Q10+tables33!Q10+tables34!Q10+tables35!Q10+tables36!Q10+tables37!Q10</f>
        <v>2</v>
      </c>
      <c r="R10">
        <f>tables32!R10+tables33!R10+tables34!R10+tables35!R10+tables36!R10+tables37!R10</f>
        <v>4</v>
      </c>
      <c r="S10">
        <f>tables32!S10+tables33!S10+tables34!S10+tables35!S10+tables36!S10+tables37!S10</f>
        <v>287</v>
      </c>
      <c r="T10">
        <f>tables32!T10+tables33!T10+tables34!T10+tables35!T10+tables36!T10+tables37!T10</f>
        <v>7</v>
      </c>
    </row>
    <row r="11" spans="1:20" x14ac:dyDescent="0.45">
      <c r="B11" t="s">
        <v>12</v>
      </c>
      <c r="C11" t="s">
        <v>13</v>
      </c>
      <c r="D11" t="s">
        <v>14</v>
      </c>
      <c r="E11" t="s">
        <v>20</v>
      </c>
      <c r="J11" t="s">
        <v>4</v>
      </c>
      <c r="K11">
        <f>tables32!K11+tables33!K11+tables34!K11+tables35!K11+tables36!K11+tables37!K11</f>
        <v>7</v>
      </c>
      <c r="L11">
        <f>tables32!L11+tables33!L11+tables34!L11+tables35!L11+tables36!L11+tables37!L11</f>
        <v>10</v>
      </c>
      <c r="M11">
        <f>tables32!M11+tables33!M11+tables34!M11+tables35!M11+tables36!M11+tables37!M11</f>
        <v>4</v>
      </c>
      <c r="N11">
        <f>tables32!N11+tables33!N11+tables34!N11+tables35!N11+tables36!N11+tables37!N11</f>
        <v>1</v>
      </c>
      <c r="O11">
        <f>tables32!O11+tables33!O11+tables34!O11+tables35!O11+tables36!O11+tables37!O11</f>
        <v>78</v>
      </c>
      <c r="P11">
        <f>tables32!P11+tables33!P11+tables34!P11+tables35!P11+tables36!P11+tables37!P11</f>
        <v>0</v>
      </c>
      <c r="Q11">
        <f>tables32!Q11+tables33!Q11+tables34!Q11+tables35!Q11+tables36!Q11+tables37!Q11</f>
        <v>1</v>
      </c>
      <c r="R11">
        <f>tables32!R11+tables33!R11+tables34!R11+tables35!R11+tables36!R11+tables37!R11</f>
        <v>7</v>
      </c>
      <c r="S11">
        <f>tables32!S11+tables33!S11+tables34!S11+tables35!S11+tables36!S11+tables37!S11</f>
        <v>17</v>
      </c>
      <c r="T11">
        <f>tables32!T11+tables33!T11+tables34!T11+tables35!T11+tables36!T11+tables37!T11</f>
        <v>244</v>
      </c>
    </row>
    <row r="12" spans="1:20" x14ac:dyDescent="0.45">
      <c r="A12" t="s">
        <v>0</v>
      </c>
      <c r="B12">
        <f>tables32!B12+tables33!B12+tables34!B12+tables35!B12+tables36!B12+tables37!B12</f>
        <v>1499</v>
      </c>
      <c r="C12">
        <f>tables32!C12+tables33!C12+tables34!C12+tables35!C12+tables36!C12+tables37!C12</f>
        <v>1455</v>
      </c>
      <c r="D12">
        <f>tables32!D12+tables33!D12+tables34!D12+tables35!D12+tables36!D12+tables37!D12</f>
        <v>1198</v>
      </c>
      <c r="E12">
        <f>(B12+C12)/(B$17+C$17)</f>
        <v>0.32753076837786893</v>
      </c>
      <c r="F12">
        <f>E12*E12</f>
        <v>0.10727640423419722</v>
      </c>
      <c r="T12">
        <f>T11/(SUM(K11:T11)+SUM(T2:T11)-T11)</f>
        <v>0.43727598566308246</v>
      </c>
    </row>
    <row r="13" spans="1:20" x14ac:dyDescent="0.45">
      <c r="A13" t="s">
        <v>1</v>
      </c>
      <c r="B13">
        <f>tables32!B13+tables33!B13+tables34!B13+tables35!B13+tables36!B13+tables37!B13</f>
        <v>1580</v>
      </c>
      <c r="C13">
        <f>tables32!C13+tables33!C13+tables34!C13+tables35!C13+tables36!C13+tables37!C13</f>
        <v>1565</v>
      </c>
      <c r="D13">
        <f>tables32!D13+tables33!D13+tables34!D13+tables35!D13+tables36!D13+tables37!D13</f>
        <v>1061</v>
      </c>
      <c r="E13">
        <f t="shared" ref="E13:E16" si="0">(B13+C13)/(B$17+C$17)</f>
        <v>0.34870828251469121</v>
      </c>
      <c r="F13">
        <f t="shared" ref="F13:F16" si="1">E13*E13</f>
        <v>0.1215974662943457</v>
      </c>
    </row>
    <row r="14" spans="1:20" x14ac:dyDescent="0.45">
      <c r="A14" t="s">
        <v>2</v>
      </c>
      <c r="B14">
        <f>tables32!B14+tables33!B14+tables34!B14+tables35!B14+tables36!B14+tables37!B14</f>
        <v>655</v>
      </c>
      <c r="C14">
        <f>tables32!C14+tables33!C14+tables34!C14+tables35!C14+tables36!C14+tables37!C14</f>
        <v>588</v>
      </c>
      <c r="D14">
        <f>tables32!D14+tables33!D14+tables34!D14+tables35!D14+tables36!D14+tables37!D14</f>
        <v>481</v>
      </c>
      <c r="E14">
        <f t="shared" si="0"/>
        <v>0.13782015744539305</v>
      </c>
      <c r="F14">
        <f t="shared" si="1"/>
        <v>1.8994395798272931E-2</v>
      </c>
    </row>
    <row r="15" spans="1:20" x14ac:dyDescent="0.45">
      <c r="A15" t="s">
        <v>3</v>
      </c>
      <c r="B15">
        <f>tables32!B15+tables33!B15+tables34!B15+tables35!B15+tables36!B15+tables37!B15</f>
        <v>402</v>
      </c>
      <c r="C15">
        <f>tables32!C15+tables33!C15+tables34!C15+tables35!C15+tables36!C15+tables37!C15</f>
        <v>472</v>
      </c>
      <c r="D15">
        <f>tables32!D15+tables33!D15+tables34!D15+tables35!D15+tables36!D15+tables37!D15</f>
        <v>287</v>
      </c>
      <c r="E15">
        <f t="shared" si="0"/>
        <v>9.6906530657500836E-2</v>
      </c>
      <c r="F15">
        <f t="shared" si="1"/>
        <v>9.3908756840731487E-3</v>
      </c>
      <c r="L15" t="s">
        <v>15</v>
      </c>
      <c r="M15">
        <f>0.7*G17+0.3*P31</f>
        <v>0.23964111639198668</v>
      </c>
    </row>
    <row r="16" spans="1:20" x14ac:dyDescent="0.45">
      <c r="A16" t="s">
        <v>4</v>
      </c>
      <c r="B16">
        <f>tables32!B16+tables33!B16+tables34!B16+tables35!B16+tables36!B16+tables37!B16</f>
        <v>370</v>
      </c>
      <c r="C16">
        <f>tables32!C16+tables33!C16+tables34!C16+tables35!C16+tables36!C16+tables37!C16</f>
        <v>433</v>
      </c>
      <c r="D16">
        <f>tables32!D16+tables33!D16+tables34!D16+tables35!D16+tables36!D16+tables37!D16</f>
        <v>244</v>
      </c>
      <c r="E16">
        <f t="shared" si="0"/>
        <v>8.9034261004545964E-2</v>
      </c>
      <c r="F16">
        <f t="shared" si="1"/>
        <v>7.9270996326256133E-3</v>
      </c>
      <c r="L16" t="s">
        <v>16</v>
      </c>
      <c r="M16">
        <f>0.7*D18+0.3*M32</f>
        <v>0.70701287172658667</v>
      </c>
    </row>
    <row r="17" spans="2:16" x14ac:dyDescent="0.45">
      <c r="B17">
        <f>SUM(B7:B16)</f>
        <v>4506</v>
      </c>
      <c r="C17">
        <f>SUM(C7:C16)</f>
        <v>4513</v>
      </c>
      <c r="D17">
        <f>SUM(D7:D16)</f>
        <v>3271</v>
      </c>
      <c r="G17">
        <f>SUM(F7:F16)</f>
        <v>0.26518624164351462</v>
      </c>
      <c r="L17" t="s">
        <v>21</v>
      </c>
      <c r="M17">
        <f>(M16-M15)/(1-M15)</f>
        <v>0.61467257818683352</v>
      </c>
    </row>
    <row r="18" spans="2:16" x14ac:dyDescent="0.45">
      <c r="D18">
        <f>D17/B17</f>
        <v>0.72592099422991563</v>
      </c>
    </row>
    <row r="19" spans="2:16" x14ac:dyDescent="0.45">
      <c r="E19" t="s">
        <v>21</v>
      </c>
      <c r="F19">
        <f>(D18-G17)/(1-G17)</f>
        <v>0.62700888129381149</v>
      </c>
    </row>
    <row r="20" spans="2:16" x14ac:dyDescent="0.45">
      <c r="K20" t="s">
        <v>12</v>
      </c>
      <c r="L20" t="s">
        <v>13</v>
      </c>
      <c r="M20" t="s">
        <v>14</v>
      </c>
      <c r="N20" t="s">
        <v>20</v>
      </c>
    </row>
    <row r="21" spans="2:16" x14ac:dyDescent="0.45">
      <c r="J21" t="s">
        <v>5</v>
      </c>
      <c r="K21">
        <f>tables32!K21+tables33!K21+tables34!K21+tables35!K21+tables36!K21+tables37!K21</f>
        <v>688</v>
      </c>
      <c r="L21">
        <f>tables32!L21+tables33!L21+tables34!L21+tables35!L21+tables36!L21+tables37!L21</f>
        <v>528</v>
      </c>
      <c r="M21">
        <f>tables32!M21+tables33!M21+tables34!M21+tables35!M21+tables36!M21+tables37!M21</f>
        <v>381</v>
      </c>
      <c r="N21">
        <f>(K21+L21)/(K$31+L$31)</f>
        <v>0.1348264774365229</v>
      </c>
      <c r="O21">
        <f>N21*N21</f>
        <v>1.8178179017941221E-2</v>
      </c>
    </row>
    <row r="22" spans="2:16" x14ac:dyDescent="0.45">
      <c r="J22" t="s">
        <v>6</v>
      </c>
      <c r="K22">
        <f>tables32!K22+tables33!K22+tables34!K22+tables35!K22+tables36!K22+tables37!K22</f>
        <v>508</v>
      </c>
      <c r="L22">
        <f>tables32!L22+tables33!L22+tables34!L22+tables35!L22+tables36!L22+tables37!L22</f>
        <v>652</v>
      </c>
      <c r="M22">
        <f>tables32!M22+tables33!M22+tables34!M22+tables35!M22+tables36!M22+tables37!M22</f>
        <v>409</v>
      </c>
      <c r="N22">
        <f>(K22+L22)/(K$31+L$31)</f>
        <v>0.12861736334405144</v>
      </c>
      <c r="O22">
        <f t="shared" ref="O22:O30" si="2">N22*N22</f>
        <v>1.6542426153575748E-2</v>
      </c>
    </row>
    <row r="23" spans="2:16" x14ac:dyDescent="0.45">
      <c r="J23" t="s">
        <v>7</v>
      </c>
      <c r="K23">
        <f>tables32!K23+tables33!K23+tables34!K23+tables35!K23+tables36!K23+tables37!K23</f>
        <v>242</v>
      </c>
      <c r="L23">
        <f>tables32!L23+tables33!L23+tables34!L23+tables35!L23+tables36!L23+tables37!L23</f>
        <v>234</v>
      </c>
      <c r="M23">
        <f>tables32!M23+tables33!M23+tables34!M23+tables35!M23+tables36!M23+tables37!M23</f>
        <v>157</v>
      </c>
      <c r="N23">
        <f t="shared" ref="N23:N30" si="3">(K23+L23)/(K$31+L$31)</f>
        <v>5.2777469786007315E-2</v>
      </c>
      <c r="O23">
        <f t="shared" si="2"/>
        <v>2.785461317012915E-3</v>
      </c>
    </row>
    <row r="24" spans="2:16" x14ac:dyDescent="0.45">
      <c r="J24" t="s">
        <v>8</v>
      </c>
      <c r="K24">
        <f>tables32!K24+tables33!K24+tables34!K24+tables35!K24+tables36!K24+tables37!K24</f>
        <v>61</v>
      </c>
      <c r="L24">
        <f>tables32!L24+tables33!L24+tables34!L24+tables35!L24+tables36!L24+tables37!L24</f>
        <v>41</v>
      </c>
      <c r="M24">
        <f>tables32!M24+tables33!M24+tables34!M24+tables35!M24+tables36!M24+tables37!M24</f>
        <v>33</v>
      </c>
      <c r="N24">
        <f t="shared" si="3"/>
        <v>1.1309457811287282E-2</v>
      </c>
      <c r="O24">
        <f t="shared" si="2"/>
        <v>1.2790383598528692E-4</v>
      </c>
    </row>
    <row r="25" spans="2:16" x14ac:dyDescent="0.45">
      <c r="J25" t="s">
        <v>9</v>
      </c>
      <c r="K25">
        <f>tables32!K25+tables33!K25+tables34!K25+tables35!K25+tables36!K25+tables37!K25</f>
        <v>1472</v>
      </c>
      <c r="L25">
        <f>tables32!L25+tables33!L25+tables34!L25+tables35!L25+tables36!L25+tables37!L25</f>
        <v>1461</v>
      </c>
      <c r="M25">
        <f>tables32!M25+tables33!M25+tables34!M25+tables35!M25+tables36!M25+tables37!M25</f>
        <v>964</v>
      </c>
      <c r="N25">
        <f t="shared" si="3"/>
        <v>0.32520235059319214</v>
      </c>
      <c r="O25">
        <f t="shared" si="2"/>
        <v>0.10575656883133745</v>
      </c>
    </row>
    <row r="26" spans="2:16" x14ac:dyDescent="0.45">
      <c r="J26" t="s">
        <v>10</v>
      </c>
      <c r="K26">
        <f>tables32!K26+tables33!K26+tables34!K26+tables35!K26+tables36!K26+tables37!K26</f>
        <v>34</v>
      </c>
      <c r="L26">
        <f>tables32!L26+tables33!L26+tables34!L26+tables35!L26+tables36!L26+tables37!L26</f>
        <v>24</v>
      </c>
      <c r="M26">
        <f>tables32!M26+tables33!M26+tables34!M26+tables35!M26+tables36!M26+tables37!M26</f>
        <v>2</v>
      </c>
      <c r="N26">
        <f t="shared" si="3"/>
        <v>6.4308681672025723E-3</v>
      </c>
      <c r="O26">
        <f t="shared" si="2"/>
        <v>4.1356065383939374E-5</v>
      </c>
    </row>
    <row r="27" spans="2:16" x14ac:dyDescent="0.45">
      <c r="J27" t="s">
        <v>11</v>
      </c>
      <c r="K27">
        <f>tables32!K27+tables33!K27+tables34!K27+tables35!K27+tables36!K27+tables37!K27</f>
        <v>74</v>
      </c>
      <c r="L27">
        <f>tables32!L27+tables33!L27+tables34!L27+tables35!L27+tables36!L27+tables37!L27</f>
        <v>80</v>
      </c>
      <c r="M27">
        <f>tables32!M27+tables33!M27+tables34!M27+tables35!M27+tables36!M27+tables37!M27</f>
        <v>29</v>
      </c>
      <c r="N27">
        <f t="shared" si="3"/>
        <v>1.7075063754296484E-2</v>
      </c>
      <c r="O27">
        <f t="shared" si="2"/>
        <v>2.9155780221328957E-4</v>
      </c>
    </row>
    <row r="28" spans="2:16" x14ac:dyDescent="0.45">
      <c r="J28" t="s">
        <v>2</v>
      </c>
      <c r="K28">
        <f>tables32!K28+tables33!K28+tables34!K28+tables35!K28+tables36!K28+tables37!K28</f>
        <v>655</v>
      </c>
      <c r="L28">
        <f>tables32!L28+tables33!L28+tables34!L28+tables35!L28+tables36!L28+tables37!L28</f>
        <v>588</v>
      </c>
      <c r="M28">
        <f>tables32!M28+tables33!M28+tables34!M28+tables35!M28+tables36!M28+tables37!M28</f>
        <v>481</v>
      </c>
      <c r="N28">
        <f t="shared" si="3"/>
        <v>0.13782015744539305</v>
      </c>
      <c r="O28">
        <f t="shared" si="2"/>
        <v>1.8994395798272931E-2</v>
      </c>
    </row>
    <row r="29" spans="2:16" x14ac:dyDescent="0.45">
      <c r="J29" t="s">
        <v>3</v>
      </c>
      <c r="K29">
        <f>tables32!K29+tables33!K29+tables34!K29+tables35!K29+tables36!K29+tables37!K29</f>
        <v>402</v>
      </c>
      <c r="L29">
        <f>tables32!L29+tables33!L29+tables34!L29+tables35!L29+tables36!L29+tables37!L29</f>
        <v>472</v>
      </c>
      <c r="M29">
        <f>tables32!M29+tables33!M29+tables34!M29+tables35!M29+tables36!M29+tables37!M29</f>
        <v>287</v>
      </c>
      <c r="N29">
        <f t="shared" si="3"/>
        <v>9.6906530657500836E-2</v>
      </c>
      <c r="O29">
        <f t="shared" si="2"/>
        <v>9.3908756840731487E-3</v>
      </c>
    </row>
    <row r="30" spans="2:16" x14ac:dyDescent="0.45">
      <c r="J30" t="s">
        <v>4</v>
      </c>
      <c r="K30">
        <f>tables32!K30+tables33!K30+tables34!K30+tables35!K30+tables36!K30+tables37!K30</f>
        <v>370</v>
      </c>
      <c r="L30">
        <f>tables32!L30+tables33!L30+tables34!L30+tables35!L30+tables36!L30+tables37!L30</f>
        <v>433</v>
      </c>
      <c r="M30">
        <f>tables32!M30+tables33!M30+tables34!M30+tables35!M30+tables36!M30+tables37!M30</f>
        <v>244</v>
      </c>
      <c r="N30">
        <f t="shared" si="3"/>
        <v>8.9034261004545964E-2</v>
      </c>
      <c r="O30">
        <f t="shared" si="2"/>
        <v>7.9270996326256133E-3</v>
      </c>
    </row>
    <row r="31" spans="2:16" x14ac:dyDescent="0.45">
      <c r="K31">
        <f>SUM(K21:K30)</f>
        <v>4506</v>
      </c>
      <c r="L31">
        <f>SUM(L21:L30)</f>
        <v>4513</v>
      </c>
      <c r="M31">
        <f>SUM(M21:M30)</f>
        <v>2987</v>
      </c>
      <c r="P31">
        <f>SUM(O21:O30)</f>
        <v>0.18003582413842156</v>
      </c>
    </row>
    <row r="32" spans="2:16" x14ac:dyDescent="0.45">
      <c r="M32">
        <f>M31/K31</f>
        <v>0.66289391921881935</v>
      </c>
    </row>
    <row r="33" spans="1:15" x14ac:dyDescent="0.45">
      <c r="N33" t="s">
        <v>21</v>
      </c>
      <c r="O33">
        <f>(M32-P31)/(1-P31)</f>
        <v>0.58887706230950154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f>tables32!B41+tables33!B41+tables34!B41+tables35!B41+tables36!B41+tables37!B41</f>
        <v>259</v>
      </c>
      <c r="C41">
        <f>tables32!C41+tables33!C41+tables34!C41+tables35!C41+tables36!C41+tables37!C41</f>
        <v>61</v>
      </c>
      <c r="D41">
        <f>tables32!D41+tables33!D41+tables34!D41+tables35!D41+tables36!D41+tables37!D41</f>
        <v>14</v>
      </c>
    </row>
    <row r="42" spans="1:15" x14ac:dyDescent="0.45">
      <c r="A42" t="s">
        <v>33</v>
      </c>
      <c r="B42">
        <f>tables32!B42+tables33!B42+tables34!B42+tables35!B42+tables36!B42+tables37!B42</f>
        <v>88</v>
      </c>
      <c r="C42">
        <f>tables32!C42+tables33!C42+tables34!C42+tables35!C42+tables36!C42+tables37!C42</f>
        <v>2959</v>
      </c>
      <c r="D42">
        <f>tables32!D42+tables33!D42+tables34!D42+tables35!D42+tables36!D42+tables37!D42</f>
        <v>353</v>
      </c>
    </row>
    <row r="43" spans="1:15" x14ac:dyDescent="0.45">
      <c r="A43" t="s">
        <v>34</v>
      </c>
      <c r="B43">
        <f>tables32!B43+tables33!B43+tables34!B43+tables35!B43+tables36!B43+tables37!B43</f>
        <v>14</v>
      </c>
      <c r="C43">
        <f>tables32!C43+tables33!C43+tables34!C43+tables35!C43+tables36!C43+tables37!C43</f>
        <v>227</v>
      </c>
      <c r="D43">
        <f>tables32!D43+tables33!D43+tables34!D43+tables35!D43+tables36!D43+tables37!D43</f>
        <v>556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f>SUM(B41:B43)</f>
        <v>361</v>
      </c>
      <c r="C47">
        <f>SUM(B41:D41)</f>
        <v>334</v>
      </c>
      <c r="D47">
        <f>B41</f>
        <v>259</v>
      </c>
      <c r="E47">
        <f>(B47+C47)/(B$50+C$50)</f>
        <v>7.6693886559258448E-2</v>
      </c>
      <c r="F47">
        <f>(B47+C47)/(B$50+C$50)</f>
        <v>7.6693886559258448E-2</v>
      </c>
      <c r="G47">
        <f>E47*F47</f>
        <v>5.8819522355644032E-3</v>
      </c>
    </row>
    <row r="48" spans="1:15" x14ac:dyDescent="0.45">
      <c r="A48" t="s">
        <v>33</v>
      </c>
      <c r="B48">
        <f>SUM(C41:C43)</f>
        <v>3247</v>
      </c>
      <c r="C48">
        <f>SUM(B42:D42)</f>
        <v>3400</v>
      </c>
      <c r="D48">
        <f>C42</f>
        <v>2959</v>
      </c>
      <c r="E48">
        <f t="shared" ref="E48:E49" si="4">(B48+C48)/(B$50+C$50)</f>
        <v>0.73350253807106602</v>
      </c>
      <c r="F48">
        <f t="shared" ref="F48:F49" si="5">(B48+C48)/(B$50+C$50)</f>
        <v>0.73350253807106602</v>
      </c>
      <c r="G48">
        <f t="shared" ref="G48:G49" si="6">E48*F48</f>
        <v>0.53802597335669566</v>
      </c>
    </row>
    <row r="49" spans="1:7" x14ac:dyDescent="0.45">
      <c r="A49" t="s">
        <v>34</v>
      </c>
      <c r="B49">
        <f>SUM(D41:D43)</f>
        <v>923</v>
      </c>
      <c r="C49">
        <f>SUM(B43:D43)</f>
        <v>797</v>
      </c>
      <c r="D49">
        <f>D43</f>
        <v>556</v>
      </c>
      <c r="E49">
        <f t="shared" si="4"/>
        <v>0.18980357536967557</v>
      </c>
      <c r="F49">
        <f t="shared" si="5"/>
        <v>0.18980357536967557</v>
      </c>
      <c r="G49">
        <f t="shared" si="6"/>
        <v>3.6025397223112113E-2</v>
      </c>
    </row>
    <row r="50" spans="1:7" x14ac:dyDescent="0.45">
      <c r="B50">
        <f>SUM(B47:B49)</f>
        <v>4531</v>
      </c>
      <c r="C50">
        <f>SUM(C47:C49)</f>
        <v>4531</v>
      </c>
      <c r="D50">
        <f>SUM(D47:D49)</f>
        <v>3774</v>
      </c>
      <c r="G50">
        <f>SUM(G47:G49)</f>
        <v>0.57993332281537224</v>
      </c>
    </row>
    <row r="51" spans="1:7" x14ac:dyDescent="0.45">
      <c r="D51">
        <f>D50/B50</f>
        <v>0.83292871330832041</v>
      </c>
    </row>
    <row r="52" spans="1:7" x14ac:dyDescent="0.45">
      <c r="E52" t="s">
        <v>21</v>
      </c>
      <c r="F52">
        <f>(D51-G50)/(1-G50)</f>
        <v>0.60227436317628114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f>SUM(B41:B42)</f>
        <v>347</v>
      </c>
      <c r="C56">
        <f>SUM(B41:C41)</f>
        <v>320</v>
      </c>
      <c r="D56">
        <f>B41</f>
        <v>259</v>
      </c>
      <c r="E56">
        <f>(B56+C56)/(B$50+C$50)</f>
        <v>7.3604060913705582E-2</v>
      </c>
      <c r="F56">
        <f>(B56+C56)/(B$50+C$50)</f>
        <v>7.3604060913705582E-2</v>
      </c>
      <c r="G56">
        <f>E56*F56</f>
        <v>5.4175577829884821E-3</v>
      </c>
    </row>
    <row r="57" spans="1:7" x14ac:dyDescent="0.45">
      <c r="A57" t="s">
        <v>33</v>
      </c>
      <c r="B57">
        <f>SUM(C41:C42)</f>
        <v>3020</v>
      </c>
      <c r="C57">
        <f>SUM(B42:C42)</f>
        <v>3047</v>
      </c>
      <c r="D57">
        <f>C42</f>
        <v>2959</v>
      </c>
      <c r="E57">
        <f>(B57+C57)/(B$58+C$58)</f>
        <v>0.90095040095040091</v>
      </c>
      <c r="F57">
        <f>(B57+C57)/(B$58+C$58)</f>
        <v>0.90095040095040091</v>
      </c>
      <c r="G57">
        <f t="shared" ref="G57" si="7">E57*F57</f>
        <v>0.81171162497268812</v>
      </c>
    </row>
    <row r="58" spans="1:7" x14ac:dyDescent="0.45">
      <c r="B58">
        <f>SUM(B56:B57)</f>
        <v>3367</v>
      </c>
      <c r="C58">
        <f>SUM(C56:C57)</f>
        <v>3367</v>
      </c>
      <c r="D58">
        <f>SUM(D56:D57)</f>
        <v>3218</v>
      </c>
      <c r="G58">
        <f>SUM(G56:G57)</f>
        <v>0.81712918275567659</v>
      </c>
    </row>
    <row r="59" spans="1:7" x14ac:dyDescent="0.45">
      <c r="D59">
        <f>D58/C58</f>
        <v>0.95574695574695578</v>
      </c>
    </row>
    <row r="60" spans="1:7" x14ac:dyDescent="0.45">
      <c r="E60" t="s">
        <v>21</v>
      </c>
      <c r="F60">
        <f>(D59-G58)/(1-G58)</f>
        <v>0.75800926074541342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A40C-B8BA-4290-B92F-6AA59688452A}">
  <dimension ref="A1:T60"/>
  <sheetViews>
    <sheetView topLeftCell="D1" workbookViewId="0">
      <selection activeCell="T13" sqref="T13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229</v>
      </c>
      <c r="C2">
        <v>45</v>
      </c>
      <c r="D2">
        <v>18</v>
      </c>
      <c r="E2">
        <v>0</v>
      </c>
      <c r="F2">
        <v>10</v>
      </c>
      <c r="J2" t="s">
        <v>5</v>
      </c>
      <c r="K2">
        <v>103</v>
      </c>
      <c r="L2">
        <v>12</v>
      </c>
      <c r="M2">
        <v>4</v>
      </c>
      <c r="N2">
        <v>0</v>
      </c>
      <c r="O2">
        <v>13</v>
      </c>
      <c r="P2">
        <v>2</v>
      </c>
      <c r="Q2">
        <v>2</v>
      </c>
      <c r="R2">
        <v>2</v>
      </c>
      <c r="S2">
        <v>0</v>
      </c>
      <c r="T2">
        <v>4</v>
      </c>
    </row>
    <row r="3" spans="1:20" x14ac:dyDescent="0.45">
      <c r="A3" t="s">
        <v>1</v>
      </c>
      <c r="B3">
        <v>22</v>
      </c>
      <c r="C3">
        <v>143</v>
      </c>
      <c r="D3">
        <v>4</v>
      </c>
      <c r="E3">
        <v>0</v>
      </c>
      <c r="F3">
        <v>61</v>
      </c>
      <c r="J3" t="s">
        <v>6</v>
      </c>
      <c r="K3">
        <v>15</v>
      </c>
      <c r="L3">
        <v>45</v>
      </c>
      <c r="M3">
        <v>8</v>
      </c>
      <c r="N3">
        <v>0</v>
      </c>
      <c r="O3">
        <v>10</v>
      </c>
      <c r="P3">
        <v>0</v>
      </c>
      <c r="Q3">
        <v>1</v>
      </c>
      <c r="R3">
        <v>10</v>
      </c>
      <c r="S3">
        <v>0</v>
      </c>
      <c r="T3">
        <v>6</v>
      </c>
    </row>
    <row r="4" spans="1:20" x14ac:dyDescent="0.45">
      <c r="A4" t="s">
        <v>2</v>
      </c>
      <c r="B4">
        <v>5</v>
      </c>
      <c r="C4">
        <v>13</v>
      </c>
      <c r="D4">
        <v>112</v>
      </c>
      <c r="E4">
        <v>1</v>
      </c>
      <c r="F4">
        <v>5</v>
      </c>
      <c r="J4" t="s">
        <v>7</v>
      </c>
      <c r="K4">
        <v>1</v>
      </c>
      <c r="L4">
        <v>2</v>
      </c>
      <c r="M4">
        <v>37</v>
      </c>
      <c r="N4">
        <v>0</v>
      </c>
      <c r="O4">
        <v>14</v>
      </c>
      <c r="P4">
        <v>3</v>
      </c>
      <c r="Q4">
        <v>0</v>
      </c>
      <c r="R4">
        <v>6</v>
      </c>
      <c r="S4">
        <v>0</v>
      </c>
      <c r="T4">
        <v>0</v>
      </c>
    </row>
    <row r="5" spans="1:20" x14ac:dyDescent="0.45">
      <c r="A5" t="s">
        <v>3</v>
      </c>
      <c r="B5">
        <v>1</v>
      </c>
      <c r="C5">
        <v>11</v>
      </c>
      <c r="D5">
        <v>0</v>
      </c>
      <c r="E5">
        <v>0</v>
      </c>
      <c r="F5">
        <v>6</v>
      </c>
      <c r="J5" t="s">
        <v>8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 t="s">
        <v>4</v>
      </c>
      <c r="B6">
        <v>2</v>
      </c>
      <c r="C6">
        <v>1</v>
      </c>
      <c r="D6">
        <v>1</v>
      </c>
      <c r="E6">
        <v>0</v>
      </c>
      <c r="F6">
        <v>25</v>
      </c>
      <c r="J6" t="s">
        <v>9</v>
      </c>
      <c r="K6">
        <v>10</v>
      </c>
      <c r="L6">
        <v>1</v>
      </c>
      <c r="M6">
        <v>2</v>
      </c>
      <c r="N6">
        <v>0</v>
      </c>
      <c r="O6">
        <v>128</v>
      </c>
      <c r="P6">
        <v>0</v>
      </c>
      <c r="Q6">
        <v>0</v>
      </c>
      <c r="R6">
        <v>2</v>
      </c>
      <c r="S6">
        <v>0</v>
      </c>
      <c r="T6">
        <v>60</v>
      </c>
    </row>
    <row r="7" spans="1:20" x14ac:dyDescent="0.45">
      <c r="J7" t="s">
        <v>10</v>
      </c>
      <c r="K7">
        <v>4</v>
      </c>
      <c r="L7">
        <v>0</v>
      </c>
      <c r="M7">
        <v>1</v>
      </c>
      <c r="N7">
        <v>0</v>
      </c>
      <c r="O7">
        <v>2</v>
      </c>
      <c r="P7">
        <v>1</v>
      </c>
      <c r="Q7">
        <v>1</v>
      </c>
      <c r="R7">
        <v>1</v>
      </c>
      <c r="S7">
        <v>0</v>
      </c>
      <c r="T7">
        <v>0</v>
      </c>
    </row>
    <row r="8" spans="1:20" x14ac:dyDescent="0.45">
      <c r="J8" t="s">
        <v>11</v>
      </c>
      <c r="K8">
        <v>2</v>
      </c>
      <c r="L8">
        <v>0</v>
      </c>
      <c r="M8">
        <v>2</v>
      </c>
      <c r="N8">
        <v>0</v>
      </c>
      <c r="O8">
        <v>9</v>
      </c>
      <c r="P8">
        <v>0</v>
      </c>
      <c r="Q8">
        <v>2</v>
      </c>
      <c r="R8">
        <v>1</v>
      </c>
      <c r="S8">
        <v>0</v>
      </c>
      <c r="T8">
        <v>1</v>
      </c>
    </row>
    <row r="9" spans="1:20" x14ac:dyDescent="0.45">
      <c r="J9" t="s">
        <v>2</v>
      </c>
      <c r="K9">
        <v>3</v>
      </c>
      <c r="L9">
        <v>2</v>
      </c>
      <c r="M9">
        <v>0</v>
      </c>
      <c r="N9">
        <v>0</v>
      </c>
      <c r="O9">
        <v>12</v>
      </c>
      <c r="P9">
        <v>0</v>
      </c>
      <c r="Q9">
        <v>1</v>
      </c>
      <c r="R9">
        <v>112</v>
      </c>
      <c r="S9">
        <v>1</v>
      </c>
      <c r="T9">
        <v>5</v>
      </c>
    </row>
    <row r="10" spans="1:20" x14ac:dyDescent="0.45">
      <c r="J10" t="s">
        <v>3</v>
      </c>
      <c r="K10">
        <v>0</v>
      </c>
      <c r="L10">
        <v>0</v>
      </c>
      <c r="M10">
        <v>1</v>
      </c>
      <c r="N10">
        <v>0</v>
      </c>
      <c r="O10">
        <v>11</v>
      </c>
      <c r="P10">
        <v>0</v>
      </c>
      <c r="Q10">
        <v>0</v>
      </c>
      <c r="R10">
        <v>0</v>
      </c>
      <c r="S10">
        <v>0</v>
      </c>
      <c r="T10">
        <v>6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25</v>
      </c>
    </row>
    <row r="12" spans="1:20" x14ac:dyDescent="0.45">
      <c r="A12" t="s">
        <v>0</v>
      </c>
      <c r="B12">
        <v>303</v>
      </c>
      <c r="C12">
        <v>260</v>
      </c>
      <c r="D12">
        <v>229</v>
      </c>
      <c r="E12">
        <v>0.42141863699582754</v>
      </c>
      <c r="F12">
        <v>0.36161335187760779</v>
      </c>
      <c r="G12">
        <v>0.15239060586775405</v>
      </c>
      <c r="T12">
        <f>(SUM(K11:T11)+SUM(T2:T11)-T11)</f>
        <v>111</v>
      </c>
    </row>
    <row r="13" spans="1:20" x14ac:dyDescent="0.45">
      <c r="A13" t="s">
        <v>1</v>
      </c>
      <c r="B13">
        <v>232</v>
      </c>
      <c r="C13">
        <v>216</v>
      </c>
      <c r="D13">
        <v>143</v>
      </c>
      <c r="E13">
        <v>0.3226703755215577</v>
      </c>
      <c r="F13">
        <v>0.3004172461752434</v>
      </c>
      <c r="G13">
        <v>9.6935745636518036E-2</v>
      </c>
      <c r="T13">
        <f>(T11+tables30!T11)/(T12+tables30!T12)</f>
        <v>0.31135531135531136</v>
      </c>
    </row>
    <row r="14" spans="1:20" x14ac:dyDescent="0.45">
      <c r="A14" t="s">
        <v>2</v>
      </c>
      <c r="B14">
        <v>136</v>
      </c>
      <c r="C14">
        <v>135</v>
      </c>
      <c r="D14">
        <v>112</v>
      </c>
      <c r="E14">
        <v>0.18915159944367177</v>
      </c>
      <c r="F14">
        <v>0.18776077885952713</v>
      </c>
      <c r="G14">
        <v>3.5515251634069107E-2</v>
      </c>
    </row>
    <row r="15" spans="1:20" x14ac:dyDescent="0.45">
      <c r="A15" t="s">
        <v>3</v>
      </c>
      <c r="B15">
        <v>19</v>
      </c>
      <c r="C15">
        <v>1</v>
      </c>
      <c r="D15">
        <v>0</v>
      </c>
      <c r="E15">
        <v>2.6425591098748261E-2</v>
      </c>
      <c r="F15">
        <v>1.3908205841446453E-3</v>
      </c>
      <c r="G15">
        <v>3.6753256048328595E-5</v>
      </c>
      <c r="L15" t="s">
        <v>15</v>
      </c>
      <c r="M15">
        <v>0.25694434418147694</v>
      </c>
    </row>
    <row r="16" spans="1:20" x14ac:dyDescent="0.45">
      <c r="A16" t="s">
        <v>4</v>
      </c>
      <c r="B16">
        <v>29</v>
      </c>
      <c r="C16">
        <v>107</v>
      </c>
      <c r="D16">
        <v>25</v>
      </c>
      <c r="E16">
        <v>4.0333796940194712E-2</v>
      </c>
      <c r="F16">
        <v>0.14881780250347706</v>
      </c>
      <c r="G16">
        <v>6.0023870272612441E-3</v>
      </c>
      <c r="L16" t="s">
        <v>16</v>
      </c>
      <c r="M16">
        <v>0.68456189151599434</v>
      </c>
    </row>
    <row r="17" spans="2:16" x14ac:dyDescent="0.45">
      <c r="B17">
        <v>719</v>
      </c>
      <c r="C17">
        <v>719</v>
      </c>
      <c r="D17">
        <v>509</v>
      </c>
      <c r="G17">
        <v>0.29088074342165077</v>
      </c>
      <c r="L17" t="s">
        <v>17</v>
      </c>
      <c r="M17">
        <v>0.57548521969524535</v>
      </c>
    </row>
    <row r="18" spans="2:16" x14ac:dyDescent="0.45">
      <c r="D18">
        <v>0.70792767732962447</v>
      </c>
    </row>
    <row r="19" spans="2:16" x14ac:dyDescent="0.45">
      <c r="E19" t="s">
        <v>17</v>
      </c>
      <c r="F19">
        <v>0.58811960053138812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142</v>
      </c>
      <c r="L21">
        <v>142</v>
      </c>
      <c r="M21">
        <v>103</v>
      </c>
      <c r="N21">
        <v>0.19640387275242047</v>
      </c>
      <c r="O21">
        <v>0.19640387275242047</v>
      </c>
      <c r="P21">
        <v>3.8574481232148967E-2</v>
      </c>
    </row>
    <row r="22" spans="2:16" x14ac:dyDescent="0.45">
      <c r="J22" t="s">
        <v>6</v>
      </c>
      <c r="K22">
        <v>96</v>
      </c>
      <c r="L22">
        <v>62</v>
      </c>
      <c r="M22">
        <v>45</v>
      </c>
      <c r="N22">
        <v>0.13278008298755187</v>
      </c>
      <c r="O22">
        <v>8.5753803596127248E-2</v>
      </c>
      <c r="P22">
        <v>1.1386397157991999E-2</v>
      </c>
    </row>
    <row r="23" spans="2:16" x14ac:dyDescent="0.45">
      <c r="J23" t="s">
        <v>7</v>
      </c>
      <c r="K23">
        <v>63</v>
      </c>
      <c r="L23">
        <v>56</v>
      </c>
      <c r="M23">
        <v>37</v>
      </c>
      <c r="N23">
        <v>8.7136929460580909E-2</v>
      </c>
      <c r="O23">
        <v>7.7455048409405258E-2</v>
      </c>
      <c r="P23">
        <v>6.7491950896162254E-3</v>
      </c>
    </row>
    <row r="24" spans="2:16" x14ac:dyDescent="0.45">
      <c r="J24" t="s">
        <v>8</v>
      </c>
      <c r="K24">
        <v>2</v>
      </c>
      <c r="L24">
        <v>0</v>
      </c>
      <c r="M24">
        <v>0</v>
      </c>
      <c r="N24">
        <v>2.7662517289073307E-3</v>
      </c>
      <c r="O24">
        <v>0</v>
      </c>
      <c r="P24">
        <v>0</v>
      </c>
    </row>
    <row r="25" spans="2:16" x14ac:dyDescent="0.45">
      <c r="J25" t="s">
        <v>9</v>
      </c>
      <c r="K25">
        <v>205</v>
      </c>
      <c r="L25">
        <v>203</v>
      </c>
      <c r="M25">
        <v>128</v>
      </c>
      <c r="N25">
        <v>0.28354080221300137</v>
      </c>
      <c r="O25">
        <v>0.28077455048409405</v>
      </c>
      <c r="P25">
        <v>7.9611041285254883E-2</v>
      </c>
    </row>
    <row r="26" spans="2:16" x14ac:dyDescent="0.45">
      <c r="J26" t="s">
        <v>10</v>
      </c>
      <c r="K26">
        <v>10</v>
      </c>
      <c r="L26">
        <v>6</v>
      </c>
      <c r="M26">
        <v>1</v>
      </c>
      <c r="N26">
        <v>1.3831258644536652E-2</v>
      </c>
      <c r="O26">
        <v>8.2987551867219917E-3</v>
      </c>
      <c r="P26">
        <v>1.1478222941524193E-4</v>
      </c>
    </row>
    <row r="27" spans="2:16" x14ac:dyDescent="0.45">
      <c r="J27" t="s">
        <v>11</v>
      </c>
      <c r="K27">
        <v>17</v>
      </c>
      <c r="L27">
        <v>7</v>
      </c>
      <c r="M27">
        <v>2</v>
      </c>
      <c r="N27">
        <v>2.351313969571231E-2</v>
      </c>
      <c r="O27">
        <v>9.6818810511756573E-3</v>
      </c>
      <c r="P27">
        <v>2.2765142167356317E-4</v>
      </c>
    </row>
    <row r="28" spans="2:16" x14ac:dyDescent="0.45">
      <c r="J28" t="s">
        <v>2</v>
      </c>
      <c r="K28">
        <v>136</v>
      </c>
      <c r="L28">
        <v>135</v>
      </c>
      <c r="M28">
        <v>112</v>
      </c>
      <c r="N28">
        <v>0.18810511756569848</v>
      </c>
      <c r="O28">
        <v>0.18672199170124482</v>
      </c>
      <c r="P28">
        <v>3.5123362201064032E-2</v>
      </c>
    </row>
    <row r="29" spans="2:16" x14ac:dyDescent="0.45">
      <c r="J29" t="s">
        <v>3</v>
      </c>
      <c r="K29">
        <v>19</v>
      </c>
      <c r="L29">
        <v>1</v>
      </c>
      <c r="M29">
        <v>0</v>
      </c>
      <c r="N29">
        <v>2.6279391424619641E-2</v>
      </c>
      <c r="O29">
        <v>1.3831258644536654E-3</v>
      </c>
      <c r="P29">
        <v>3.634770598149328E-5</v>
      </c>
    </row>
    <row r="30" spans="2:16" x14ac:dyDescent="0.45">
      <c r="J30" t="s">
        <v>4</v>
      </c>
      <c r="K30">
        <v>29</v>
      </c>
      <c r="L30">
        <v>107</v>
      </c>
      <c r="M30">
        <v>25</v>
      </c>
      <c r="N30">
        <v>4.0110650069156296E-2</v>
      </c>
      <c r="O30">
        <v>0.14799446749654219</v>
      </c>
      <c r="P30">
        <v>5.9361542979249294E-3</v>
      </c>
    </row>
    <row r="31" spans="2:16" x14ac:dyDescent="0.45">
      <c r="K31">
        <v>719</v>
      </c>
      <c r="L31">
        <v>719</v>
      </c>
      <c r="M31">
        <v>453</v>
      </c>
      <c r="P31">
        <v>0.17775941262107131</v>
      </c>
    </row>
    <row r="32" spans="2:16" x14ac:dyDescent="0.45">
      <c r="M32">
        <v>0.63004172461752439</v>
      </c>
    </row>
    <row r="33" spans="1:15" x14ac:dyDescent="0.45">
      <c r="N33" t="s">
        <v>17</v>
      </c>
      <c r="O33">
        <v>0.55006079599913893</v>
      </c>
    </row>
    <row r="34" spans="1:15" x14ac:dyDescent="0.45">
      <c r="J34" t="s">
        <v>30</v>
      </c>
      <c r="K34">
        <v>98</v>
      </c>
      <c r="L34">
        <v>0.13554633471645919</v>
      </c>
    </row>
    <row r="36" spans="1:15" x14ac:dyDescent="0.45">
      <c r="J36" t="s">
        <v>31</v>
      </c>
      <c r="K36">
        <v>68</v>
      </c>
      <c r="L36">
        <v>0.25185185185185183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50</v>
      </c>
      <c r="C41">
        <v>15</v>
      </c>
      <c r="D41">
        <v>2</v>
      </c>
    </row>
    <row r="42" spans="1:15" x14ac:dyDescent="0.45">
      <c r="A42" t="s">
        <v>33</v>
      </c>
      <c r="B42">
        <v>14</v>
      </c>
      <c r="C42">
        <v>512</v>
      </c>
      <c r="D42">
        <v>78</v>
      </c>
    </row>
    <row r="43" spans="1:15" x14ac:dyDescent="0.45">
      <c r="A43" t="s">
        <v>34</v>
      </c>
      <c r="B43">
        <v>3</v>
      </c>
      <c r="C43">
        <v>17</v>
      </c>
      <c r="D43">
        <v>32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67</v>
      </c>
      <c r="C47">
        <v>67</v>
      </c>
      <c r="D47">
        <v>50</v>
      </c>
      <c r="E47">
        <v>9.2669432918395578E-2</v>
      </c>
      <c r="F47">
        <v>9.2669432918395578E-2</v>
      </c>
      <c r="G47">
        <v>8.5876237974170187E-3</v>
      </c>
    </row>
    <row r="48" spans="1:15" x14ac:dyDescent="0.45">
      <c r="A48" t="s">
        <v>33</v>
      </c>
      <c r="B48">
        <v>544</v>
      </c>
      <c r="C48">
        <v>604</v>
      </c>
      <c r="D48">
        <v>512</v>
      </c>
      <c r="E48">
        <v>0.75242047026279391</v>
      </c>
      <c r="F48">
        <v>0.83540802213001386</v>
      </c>
      <c r="G48">
        <v>0.62857809687237554</v>
      </c>
    </row>
    <row r="49" spans="1:7" x14ac:dyDescent="0.45">
      <c r="A49" t="s">
        <v>34</v>
      </c>
      <c r="B49">
        <v>112</v>
      </c>
      <c r="C49">
        <v>52</v>
      </c>
      <c r="D49">
        <v>32</v>
      </c>
      <c r="E49">
        <v>0.15491009681881052</v>
      </c>
      <c r="F49">
        <v>7.1922544951590589E-2</v>
      </c>
      <c r="G49">
        <v>1.114152840190615E-2</v>
      </c>
    </row>
    <row r="50" spans="1:7" x14ac:dyDescent="0.45">
      <c r="B50">
        <v>723</v>
      </c>
      <c r="C50">
        <v>723</v>
      </c>
      <c r="D50">
        <v>594</v>
      </c>
      <c r="G50">
        <v>0.64830724907169879</v>
      </c>
    </row>
    <row r="51" spans="1:7" x14ac:dyDescent="0.45">
      <c r="D51">
        <v>0.82157676348547715</v>
      </c>
    </row>
    <row r="52" spans="1:7" x14ac:dyDescent="0.45">
      <c r="E52" t="s">
        <v>17</v>
      </c>
      <c r="F52">
        <v>0.49267297650130532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64</v>
      </c>
      <c r="C56">
        <v>65</v>
      </c>
      <c r="D56">
        <v>50</v>
      </c>
      <c r="E56">
        <v>0.10829103214890017</v>
      </c>
      <c r="F56">
        <v>0.10998307952622674</v>
      </c>
      <c r="G56">
        <v>1.1910181200809663E-2</v>
      </c>
    </row>
    <row r="57" spans="1:7" x14ac:dyDescent="0.45">
      <c r="A57" t="s">
        <v>33</v>
      </c>
      <c r="B57">
        <v>527</v>
      </c>
      <c r="C57">
        <v>526</v>
      </c>
      <c r="D57">
        <v>512</v>
      </c>
      <c r="E57">
        <v>0.89170896785109988</v>
      </c>
      <c r="F57">
        <v>0.89001692047377323</v>
      </c>
      <c r="G57">
        <v>0.79363606952568277</v>
      </c>
    </row>
    <row r="58" spans="1:7" x14ac:dyDescent="0.45">
      <c r="B58">
        <v>591</v>
      </c>
      <c r="C58">
        <v>591</v>
      </c>
      <c r="D58">
        <v>562</v>
      </c>
      <c r="G58">
        <v>0.80554625072649244</v>
      </c>
    </row>
    <row r="59" spans="1:7" x14ac:dyDescent="0.45">
      <c r="D59">
        <v>0.95093062605752965</v>
      </c>
    </row>
    <row r="60" spans="1:7" x14ac:dyDescent="0.45">
      <c r="E60" t="s">
        <v>17</v>
      </c>
      <c r="F60">
        <v>0.74765529527819918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D23F-D3C5-4236-A9D3-E463017846FE}">
  <dimension ref="A1:T60"/>
  <sheetViews>
    <sheetView topLeftCell="E1" workbookViewId="0">
      <selection activeCell="P7" sqref="P7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200</v>
      </c>
      <c r="C2">
        <v>19</v>
      </c>
      <c r="D2">
        <v>1</v>
      </c>
      <c r="E2">
        <v>0</v>
      </c>
      <c r="F2">
        <v>0</v>
      </c>
      <c r="J2" t="s">
        <v>5</v>
      </c>
      <c r="K2">
        <v>111</v>
      </c>
      <c r="L2">
        <v>6</v>
      </c>
      <c r="M2">
        <v>1</v>
      </c>
      <c r="N2">
        <v>0</v>
      </c>
      <c r="O2">
        <v>2</v>
      </c>
      <c r="P2">
        <v>2</v>
      </c>
      <c r="Q2">
        <v>3</v>
      </c>
      <c r="R2">
        <v>0</v>
      </c>
      <c r="S2">
        <v>0</v>
      </c>
      <c r="T2">
        <v>0</v>
      </c>
    </row>
    <row r="3" spans="1:20" x14ac:dyDescent="0.45">
      <c r="A3" t="s">
        <v>1</v>
      </c>
      <c r="B3">
        <v>64</v>
      </c>
      <c r="C3">
        <v>242</v>
      </c>
      <c r="D3">
        <v>15</v>
      </c>
      <c r="E3">
        <v>7</v>
      </c>
      <c r="F3">
        <v>6</v>
      </c>
      <c r="J3" t="s">
        <v>6</v>
      </c>
      <c r="K3">
        <v>9</v>
      </c>
      <c r="L3">
        <v>43</v>
      </c>
      <c r="M3">
        <v>0</v>
      </c>
      <c r="N3">
        <v>0</v>
      </c>
      <c r="O3">
        <v>3</v>
      </c>
      <c r="P3">
        <v>1</v>
      </c>
      <c r="Q3">
        <v>2</v>
      </c>
      <c r="R3">
        <v>0</v>
      </c>
      <c r="S3">
        <v>0</v>
      </c>
      <c r="T3">
        <v>0</v>
      </c>
    </row>
    <row r="4" spans="1:20" x14ac:dyDescent="0.45">
      <c r="A4" t="s">
        <v>2</v>
      </c>
      <c r="B4">
        <v>4</v>
      </c>
      <c r="C4">
        <v>7</v>
      </c>
      <c r="D4">
        <v>41</v>
      </c>
      <c r="E4">
        <v>0</v>
      </c>
      <c r="F4">
        <v>1</v>
      </c>
      <c r="J4" t="s">
        <v>7</v>
      </c>
      <c r="K4">
        <v>2</v>
      </c>
      <c r="L4">
        <v>3</v>
      </c>
      <c r="M4">
        <v>24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</row>
    <row r="5" spans="1:20" x14ac:dyDescent="0.45">
      <c r="A5" t="s">
        <v>3</v>
      </c>
      <c r="B5">
        <v>7</v>
      </c>
      <c r="C5">
        <v>16</v>
      </c>
      <c r="D5">
        <v>3</v>
      </c>
      <c r="E5">
        <v>18</v>
      </c>
      <c r="F5">
        <v>1</v>
      </c>
      <c r="J5" t="s">
        <v>8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3</v>
      </c>
      <c r="R5">
        <v>1</v>
      </c>
      <c r="S5">
        <v>0</v>
      </c>
      <c r="T5">
        <v>0</v>
      </c>
    </row>
    <row r="6" spans="1:20" x14ac:dyDescent="0.45">
      <c r="A6" t="s">
        <v>4</v>
      </c>
      <c r="B6">
        <v>6</v>
      </c>
      <c r="C6">
        <v>18</v>
      </c>
      <c r="D6">
        <v>2</v>
      </c>
      <c r="E6">
        <v>1</v>
      </c>
      <c r="F6">
        <v>17</v>
      </c>
      <c r="J6" t="s">
        <v>9</v>
      </c>
      <c r="K6">
        <v>26</v>
      </c>
      <c r="L6">
        <v>14</v>
      </c>
      <c r="M6">
        <v>18</v>
      </c>
      <c r="N6">
        <v>3</v>
      </c>
      <c r="O6">
        <v>220</v>
      </c>
      <c r="P6">
        <v>5</v>
      </c>
      <c r="Q6">
        <v>6</v>
      </c>
      <c r="R6">
        <v>13</v>
      </c>
      <c r="S6">
        <v>7</v>
      </c>
      <c r="T6">
        <v>5</v>
      </c>
    </row>
    <row r="7" spans="1:20" x14ac:dyDescent="0.45">
      <c r="J7" t="s">
        <v>10</v>
      </c>
      <c r="K7">
        <v>0</v>
      </c>
      <c r="L7">
        <v>1</v>
      </c>
      <c r="M7">
        <v>0</v>
      </c>
      <c r="N7">
        <v>0</v>
      </c>
      <c r="O7">
        <v>3</v>
      </c>
      <c r="P7">
        <v>0</v>
      </c>
      <c r="Q7">
        <v>0</v>
      </c>
      <c r="R7">
        <v>0</v>
      </c>
      <c r="S7">
        <v>0</v>
      </c>
      <c r="T7">
        <v>1</v>
      </c>
    </row>
    <row r="8" spans="1:20" x14ac:dyDescent="0.45">
      <c r="J8" t="s">
        <v>11</v>
      </c>
      <c r="K8">
        <v>1</v>
      </c>
      <c r="L8">
        <v>1</v>
      </c>
      <c r="M8">
        <v>0</v>
      </c>
      <c r="N8">
        <v>0</v>
      </c>
      <c r="O8">
        <v>5</v>
      </c>
      <c r="P8">
        <v>1</v>
      </c>
      <c r="Q8">
        <v>2</v>
      </c>
      <c r="R8">
        <v>2</v>
      </c>
      <c r="S8">
        <v>0</v>
      </c>
      <c r="T8">
        <v>0</v>
      </c>
    </row>
    <row r="9" spans="1:20" x14ac:dyDescent="0.45">
      <c r="J9" t="s">
        <v>2</v>
      </c>
      <c r="K9">
        <v>0</v>
      </c>
      <c r="L9">
        <v>1</v>
      </c>
      <c r="M9">
        <v>3</v>
      </c>
      <c r="N9">
        <v>0</v>
      </c>
      <c r="O9">
        <v>3</v>
      </c>
      <c r="P9">
        <v>0</v>
      </c>
      <c r="Q9">
        <v>4</v>
      </c>
      <c r="R9">
        <v>41</v>
      </c>
      <c r="S9">
        <v>0</v>
      </c>
      <c r="T9">
        <v>1</v>
      </c>
    </row>
    <row r="10" spans="1:20" x14ac:dyDescent="0.45">
      <c r="J10" t="s">
        <v>3</v>
      </c>
      <c r="K10">
        <v>5</v>
      </c>
      <c r="L10">
        <v>0</v>
      </c>
      <c r="M10">
        <v>1</v>
      </c>
      <c r="N10">
        <v>1</v>
      </c>
      <c r="O10">
        <v>16</v>
      </c>
      <c r="P10">
        <v>0</v>
      </c>
      <c r="Q10">
        <v>0</v>
      </c>
      <c r="R10">
        <v>3</v>
      </c>
      <c r="S10">
        <v>18</v>
      </c>
      <c r="T10">
        <v>1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2</v>
      </c>
      <c r="L11">
        <v>2</v>
      </c>
      <c r="M11">
        <v>2</v>
      </c>
      <c r="N11">
        <v>0</v>
      </c>
      <c r="O11">
        <v>17</v>
      </c>
      <c r="P11">
        <v>0</v>
      </c>
      <c r="Q11">
        <v>1</v>
      </c>
      <c r="R11">
        <v>2</v>
      </c>
      <c r="S11">
        <v>1</v>
      </c>
      <c r="T11">
        <v>17</v>
      </c>
    </row>
    <row r="12" spans="1:20" x14ac:dyDescent="0.45">
      <c r="A12" t="s">
        <v>0</v>
      </c>
      <c r="B12">
        <v>220</v>
      </c>
      <c r="C12">
        <v>282</v>
      </c>
      <c r="D12">
        <v>200</v>
      </c>
      <c r="E12">
        <v>0.31609195402298851</v>
      </c>
      <c r="F12">
        <v>0.40228245363766046</v>
      </c>
      <c r="G12">
        <v>0.12715824683949037</v>
      </c>
    </row>
    <row r="13" spans="1:20" x14ac:dyDescent="0.45">
      <c r="A13" t="s">
        <v>1</v>
      </c>
      <c r="B13">
        <v>334</v>
      </c>
      <c r="C13">
        <v>306</v>
      </c>
      <c r="D13">
        <v>242</v>
      </c>
      <c r="E13">
        <v>0.47988505747126436</v>
      </c>
      <c r="F13">
        <v>0.43651925820256776</v>
      </c>
      <c r="G13">
        <v>0.20947906930985291</v>
      </c>
    </row>
    <row r="14" spans="1:20" x14ac:dyDescent="0.45">
      <c r="A14" t="s">
        <v>2</v>
      </c>
      <c r="B14">
        <v>53</v>
      </c>
      <c r="C14">
        <v>62</v>
      </c>
      <c r="D14">
        <v>41</v>
      </c>
      <c r="E14">
        <v>7.6149425287356326E-2</v>
      </c>
      <c r="F14">
        <v>8.8445078459343796E-2</v>
      </c>
      <c r="G14">
        <v>6.7350418941741685E-3</v>
      </c>
    </row>
    <row r="15" spans="1:20" x14ac:dyDescent="0.45">
      <c r="A15" t="s">
        <v>3</v>
      </c>
      <c r="B15">
        <v>45</v>
      </c>
      <c r="C15">
        <v>26</v>
      </c>
      <c r="D15">
        <v>18</v>
      </c>
      <c r="E15">
        <v>6.4655172413793108E-2</v>
      </c>
      <c r="F15">
        <v>3.7089871611982884E-2</v>
      </c>
      <c r="G15">
        <v>2.3980520438782039E-3</v>
      </c>
      <c r="L15" t="s">
        <v>15</v>
      </c>
      <c r="M15">
        <v>0.31589084944952256</v>
      </c>
    </row>
    <row r="16" spans="1:20" x14ac:dyDescent="0.45">
      <c r="A16" t="s">
        <v>4</v>
      </c>
      <c r="B16">
        <v>44</v>
      </c>
      <c r="C16">
        <v>25</v>
      </c>
      <c r="D16">
        <v>17</v>
      </c>
      <c r="E16">
        <v>6.3218390804597707E-2</v>
      </c>
      <c r="F16">
        <v>3.566333808844508E-2</v>
      </c>
      <c r="G16">
        <v>2.2545788446718157E-3</v>
      </c>
      <c r="L16" t="s">
        <v>16</v>
      </c>
      <c r="M16">
        <v>0.72614942528735626</v>
      </c>
    </row>
    <row r="17" spans="2:16" x14ac:dyDescent="0.45">
      <c r="B17">
        <v>696</v>
      </c>
      <c r="C17">
        <v>701</v>
      </c>
      <c r="D17">
        <v>518</v>
      </c>
      <c r="G17">
        <v>0.34802498893206751</v>
      </c>
      <c r="L17" t="s">
        <v>17</v>
      </c>
      <c r="M17">
        <v>0.59969754169742318</v>
      </c>
    </row>
    <row r="18" spans="2:16" x14ac:dyDescent="0.45">
      <c r="D18">
        <v>0.74425287356321834</v>
      </c>
    </row>
    <row r="19" spans="2:16" x14ac:dyDescent="0.45">
      <c r="E19" t="s">
        <v>17</v>
      </c>
      <c r="F19">
        <v>0.60773477189276182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125</v>
      </c>
      <c r="L21">
        <v>157</v>
      </c>
      <c r="M21">
        <v>111</v>
      </c>
      <c r="N21">
        <v>0.1783166904422254</v>
      </c>
      <c r="O21">
        <v>0.2239657631954351</v>
      </c>
      <c r="P21">
        <v>3.9936833665377161E-2</v>
      </c>
    </row>
    <row r="22" spans="2:16" x14ac:dyDescent="0.45">
      <c r="J22" t="s">
        <v>6</v>
      </c>
      <c r="K22">
        <v>58</v>
      </c>
      <c r="L22">
        <v>72</v>
      </c>
      <c r="M22">
        <v>43</v>
      </c>
      <c r="N22">
        <v>8.2738944365192579E-2</v>
      </c>
      <c r="O22">
        <v>0.10271041369472182</v>
      </c>
      <c r="P22">
        <v>8.4981512044135024E-3</v>
      </c>
    </row>
    <row r="23" spans="2:16" x14ac:dyDescent="0.45">
      <c r="J23" t="s">
        <v>7</v>
      </c>
      <c r="K23">
        <v>31</v>
      </c>
      <c r="L23">
        <v>49</v>
      </c>
      <c r="M23">
        <v>24</v>
      </c>
      <c r="N23">
        <v>4.4222539229671898E-2</v>
      </c>
      <c r="O23">
        <v>6.9900142653352357E-2</v>
      </c>
      <c r="P23">
        <v>3.0911618006475364E-3</v>
      </c>
    </row>
    <row r="24" spans="2:16" x14ac:dyDescent="0.45">
      <c r="J24" t="s">
        <v>8</v>
      </c>
      <c r="K24">
        <v>6</v>
      </c>
      <c r="L24">
        <v>4</v>
      </c>
      <c r="M24">
        <v>0</v>
      </c>
      <c r="N24">
        <v>8.5592011412268191E-3</v>
      </c>
      <c r="O24">
        <v>5.7061340941512127E-3</v>
      </c>
      <c r="P24">
        <v>4.883994945065232E-5</v>
      </c>
    </row>
    <row r="25" spans="2:16" x14ac:dyDescent="0.45">
      <c r="J25" t="s">
        <v>9</v>
      </c>
      <c r="K25">
        <v>317</v>
      </c>
      <c r="L25">
        <v>275</v>
      </c>
      <c r="M25">
        <v>220</v>
      </c>
      <c r="N25">
        <v>0.45221112696148358</v>
      </c>
      <c r="O25">
        <v>0.39229671897289586</v>
      </c>
      <c r="P25">
        <v>0.17740094139002566</v>
      </c>
    </row>
    <row r="26" spans="2:16" x14ac:dyDescent="0.45">
      <c r="J26" t="s">
        <v>10</v>
      </c>
      <c r="K26">
        <v>5</v>
      </c>
      <c r="L26">
        <v>9</v>
      </c>
      <c r="M26">
        <v>0</v>
      </c>
      <c r="N26">
        <v>7.1326676176890159E-3</v>
      </c>
      <c r="O26">
        <v>1.2838801711840228E-2</v>
      </c>
      <c r="P26">
        <v>9.1574905219973091E-5</v>
      </c>
    </row>
    <row r="27" spans="2:16" x14ac:dyDescent="0.45">
      <c r="J27" t="s">
        <v>11</v>
      </c>
      <c r="K27">
        <v>12</v>
      </c>
      <c r="L27">
        <v>22</v>
      </c>
      <c r="M27">
        <v>2</v>
      </c>
      <c r="N27">
        <v>1.7118402282453638E-2</v>
      </c>
      <c r="O27">
        <v>3.1383737517831668E-2</v>
      </c>
      <c r="P27">
        <v>5.372394439571755E-4</v>
      </c>
    </row>
    <row r="28" spans="2:16" x14ac:dyDescent="0.45">
      <c r="J28" t="s">
        <v>2</v>
      </c>
      <c r="K28">
        <v>53</v>
      </c>
      <c r="L28">
        <v>62</v>
      </c>
      <c r="M28">
        <v>41</v>
      </c>
      <c r="N28">
        <v>7.5606276747503573E-2</v>
      </c>
      <c r="O28">
        <v>8.8445078459343796E-2</v>
      </c>
      <c r="P28">
        <v>6.6870030789518142E-3</v>
      </c>
    </row>
    <row r="29" spans="2:16" x14ac:dyDescent="0.45">
      <c r="J29" t="s">
        <v>3</v>
      </c>
      <c r="K29">
        <v>45</v>
      </c>
      <c r="L29">
        <v>26</v>
      </c>
      <c r="M29">
        <v>18</v>
      </c>
      <c r="N29">
        <v>6.4194008559201141E-2</v>
      </c>
      <c r="O29">
        <v>3.7089871611982884E-2</v>
      </c>
      <c r="P29">
        <v>2.3809475357193005E-3</v>
      </c>
    </row>
    <row r="30" spans="2:16" x14ac:dyDescent="0.45">
      <c r="J30" t="s">
        <v>4</v>
      </c>
      <c r="K30">
        <v>44</v>
      </c>
      <c r="L30">
        <v>25</v>
      </c>
      <c r="M30">
        <v>17</v>
      </c>
      <c r="N30">
        <v>6.2767475035663337E-2</v>
      </c>
      <c r="O30">
        <v>3.566333808844508E-2</v>
      </c>
      <c r="P30">
        <v>2.238497683154898E-3</v>
      </c>
    </row>
    <row r="31" spans="2:16" x14ac:dyDescent="0.45">
      <c r="K31">
        <v>696</v>
      </c>
      <c r="L31">
        <v>701</v>
      </c>
      <c r="M31">
        <v>476</v>
      </c>
      <c r="P31">
        <v>0.24091119065691766</v>
      </c>
    </row>
    <row r="32" spans="2:16" x14ac:dyDescent="0.45">
      <c r="M32">
        <v>0.68390804597701149</v>
      </c>
    </row>
    <row r="33" spans="1:15" x14ac:dyDescent="0.45">
      <c r="N33" t="s">
        <v>17</v>
      </c>
      <c r="O33">
        <v>0.58359028596860041</v>
      </c>
    </row>
    <row r="34" spans="1:15" x14ac:dyDescent="0.45">
      <c r="J34" t="s">
        <v>30</v>
      </c>
      <c r="K34">
        <v>122</v>
      </c>
      <c r="L34">
        <v>0.17403708987161201</v>
      </c>
    </row>
    <row r="36" spans="1:15" x14ac:dyDescent="0.45">
      <c r="J36" t="s">
        <v>31</v>
      </c>
      <c r="K36">
        <v>84</v>
      </c>
      <c r="L36">
        <v>0.37333333333333335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26</v>
      </c>
      <c r="C41">
        <v>23</v>
      </c>
      <c r="D41">
        <v>0</v>
      </c>
    </row>
    <row r="42" spans="1:15" x14ac:dyDescent="0.45">
      <c r="A42" t="s">
        <v>33</v>
      </c>
      <c r="B42">
        <v>17</v>
      </c>
      <c r="C42">
        <v>527</v>
      </c>
      <c r="D42">
        <v>14</v>
      </c>
    </row>
    <row r="43" spans="1:15" x14ac:dyDescent="0.45">
      <c r="A43" t="s">
        <v>34</v>
      </c>
      <c r="B43">
        <v>4</v>
      </c>
      <c r="C43">
        <v>53</v>
      </c>
      <c r="D43">
        <v>37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47</v>
      </c>
      <c r="C47">
        <v>49</v>
      </c>
      <c r="D47">
        <v>26</v>
      </c>
      <c r="E47">
        <v>6.7047075606276749E-2</v>
      </c>
      <c r="F47">
        <v>6.9900142653352357E-2</v>
      </c>
      <c r="G47">
        <v>4.6866001493688454E-3</v>
      </c>
    </row>
    <row r="48" spans="1:15" x14ac:dyDescent="0.45">
      <c r="A48" t="s">
        <v>33</v>
      </c>
      <c r="B48">
        <v>603</v>
      </c>
      <c r="C48">
        <v>558</v>
      </c>
      <c r="D48">
        <v>527</v>
      </c>
      <c r="E48">
        <v>0.86019971469329526</v>
      </c>
      <c r="F48">
        <v>0.79600570613409416</v>
      </c>
      <c r="G48">
        <v>0.68472388131078288</v>
      </c>
    </row>
    <row r="49" spans="1:7" x14ac:dyDescent="0.45">
      <c r="A49" t="s">
        <v>34</v>
      </c>
      <c r="B49">
        <v>51</v>
      </c>
      <c r="C49">
        <v>94</v>
      </c>
      <c r="D49">
        <v>37</v>
      </c>
      <c r="E49">
        <v>7.2753209700427965E-2</v>
      </c>
      <c r="F49">
        <v>0.1340941512125535</v>
      </c>
      <c r="G49">
        <v>9.7557799027678006E-3</v>
      </c>
    </row>
    <row r="50" spans="1:7" x14ac:dyDescent="0.45">
      <c r="B50">
        <v>701</v>
      </c>
      <c r="C50">
        <v>701</v>
      </c>
      <c r="D50">
        <v>590</v>
      </c>
      <c r="G50">
        <v>0.69916626136291948</v>
      </c>
    </row>
    <row r="51" spans="1:7" x14ac:dyDescent="0.45">
      <c r="D51">
        <v>0.84165477888730389</v>
      </c>
    </row>
    <row r="52" spans="1:7" x14ac:dyDescent="0.45">
      <c r="E52" t="s">
        <v>17</v>
      </c>
      <c r="F52">
        <v>0.47364540350402501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43</v>
      </c>
      <c r="C56">
        <v>49</v>
      </c>
      <c r="D56">
        <v>26</v>
      </c>
      <c r="E56">
        <v>7.2512647554806076E-2</v>
      </c>
      <c r="F56">
        <v>8.2630691399662726E-2</v>
      </c>
      <c r="G56">
        <v>5.991770202673689E-3</v>
      </c>
    </row>
    <row r="57" spans="1:7" x14ac:dyDescent="0.45">
      <c r="A57" t="s">
        <v>33</v>
      </c>
      <c r="B57">
        <v>550</v>
      </c>
      <c r="C57">
        <v>544</v>
      </c>
      <c r="D57">
        <v>527</v>
      </c>
      <c r="E57">
        <v>0.92748735244519398</v>
      </c>
      <c r="F57">
        <v>0.91736930860033727</v>
      </c>
      <c r="G57">
        <v>0.85084843124820497</v>
      </c>
    </row>
    <row r="58" spans="1:7" x14ac:dyDescent="0.45">
      <c r="B58">
        <v>593</v>
      </c>
      <c r="C58">
        <v>593</v>
      </c>
      <c r="D58">
        <v>553</v>
      </c>
      <c r="G58">
        <v>0.85684020145087869</v>
      </c>
    </row>
    <row r="59" spans="1:7" x14ac:dyDescent="0.45">
      <c r="D59">
        <v>0.93254637436762222</v>
      </c>
    </row>
    <row r="60" spans="1:7" x14ac:dyDescent="0.45">
      <c r="E60" t="s">
        <v>17</v>
      </c>
      <c r="F60">
        <v>0.52882285169440957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B05-6053-4AAA-958A-3D51922EB650}">
  <dimension ref="A1:T60"/>
  <sheetViews>
    <sheetView topLeftCell="C1" workbookViewId="0">
      <selection activeCell="C32" sqref="C32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179</v>
      </c>
      <c r="C2">
        <v>43</v>
      </c>
      <c r="D2">
        <v>4</v>
      </c>
      <c r="E2">
        <v>3</v>
      </c>
      <c r="F2">
        <v>1</v>
      </c>
      <c r="J2" t="s">
        <v>5</v>
      </c>
      <c r="K2">
        <v>54</v>
      </c>
      <c r="L2">
        <v>35</v>
      </c>
      <c r="M2">
        <v>2</v>
      </c>
      <c r="N2">
        <v>0</v>
      </c>
      <c r="O2">
        <v>30</v>
      </c>
      <c r="P2">
        <v>1</v>
      </c>
      <c r="Q2">
        <v>0</v>
      </c>
      <c r="R2">
        <v>1</v>
      </c>
      <c r="S2">
        <v>3</v>
      </c>
      <c r="T2">
        <v>1</v>
      </c>
    </row>
    <row r="3" spans="1:20" x14ac:dyDescent="0.45">
      <c r="A3" t="s">
        <v>1</v>
      </c>
      <c r="B3">
        <v>18</v>
      </c>
      <c r="C3">
        <v>110</v>
      </c>
      <c r="D3">
        <v>0</v>
      </c>
      <c r="E3">
        <v>7</v>
      </c>
      <c r="F3">
        <v>6</v>
      </c>
      <c r="J3" t="s">
        <v>6</v>
      </c>
      <c r="K3">
        <v>0</v>
      </c>
      <c r="L3">
        <v>40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45">
      <c r="A4" t="s">
        <v>2</v>
      </c>
      <c r="B4">
        <v>4</v>
      </c>
      <c r="C4">
        <v>6</v>
      </c>
      <c r="D4">
        <v>25</v>
      </c>
      <c r="E4">
        <v>0</v>
      </c>
      <c r="F4">
        <v>1</v>
      </c>
      <c r="J4" t="s">
        <v>7</v>
      </c>
      <c r="K4">
        <v>0</v>
      </c>
      <c r="L4">
        <v>4</v>
      </c>
      <c r="M4">
        <v>19</v>
      </c>
      <c r="N4">
        <v>0</v>
      </c>
      <c r="O4">
        <v>4</v>
      </c>
      <c r="P4">
        <v>0</v>
      </c>
      <c r="Q4">
        <v>0</v>
      </c>
      <c r="R4">
        <v>3</v>
      </c>
      <c r="S4">
        <v>0</v>
      </c>
      <c r="T4">
        <v>0</v>
      </c>
    </row>
    <row r="5" spans="1:20" x14ac:dyDescent="0.45">
      <c r="A5" t="s">
        <v>3</v>
      </c>
      <c r="B5">
        <v>5</v>
      </c>
      <c r="C5">
        <v>21</v>
      </c>
      <c r="D5">
        <v>0</v>
      </c>
      <c r="E5">
        <v>80</v>
      </c>
      <c r="F5">
        <v>0</v>
      </c>
      <c r="J5" t="s">
        <v>8</v>
      </c>
      <c r="K5">
        <v>0</v>
      </c>
      <c r="L5">
        <v>0</v>
      </c>
      <c r="M5">
        <v>0</v>
      </c>
      <c r="N5">
        <v>25</v>
      </c>
      <c r="O5">
        <v>6</v>
      </c>
      <c r="P5">
        <v>0</v>
      </c>
      <c r="Q5">
        <v>1</v>
      </c>
      <c r="R5">
        <v>0</v>
      </c>
      <c r="S5">
        <v>0</v>
      </c>
      <c r="T5">
        <v>0</v>
      </c>
    </row>
    <row r="6" spans="1:20" x14ac:dyDescent="0.45">
      <c r="A6" t="s">
        <v>4</v>
      </c>
      <c r="B6">
        <v>8</v>
      </c>
      <c r="C6">
        <v>13</v>
      </c>
      <c r="D6">
        <v>0</v>
      </c>
      <c r="E6">
        <v>9</v>
      </c>
      <c r="F6">
        <v>104</v>
      </c>
      <c r="J6" t="s">
        <v>9</v>
      </c>
      <c r="K6">
        <v>1</v>
      </c>
      <c r="L6">
        <v>2</v>
      </c>
      <c r="M6">
        <v>13</v>
      </c>
      <c r="N6">
        <v>1</v>
      </c>
      <c r="O6">
        <v>97</v>
      </c>
      <c r="P6">
        <v>0</v>
      </c>
      <c r="Q6">
        <v>3</v>
      </c>
      <c r="R6">
        <v>0</v>
      </c>
      <c r="S6">
        <v>7</v>
      </c>
      <c r="T6">
        <v>6</v>
      </c>
    </row>
    <row r="7" spans="1:20" x14ac:dyDescent="0.45">
      <c r="J7" t="s">
        <v>10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5">
      <c r="J8" t="s">
        <v>11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9</v>
      </c>
      <c r="R8">
        <v>0</v>
      </c>
      <c r="S8">
        <v>0</v>
      </c>
      <c r="T8">
        <v>0</v>
      </c>
    </row>
    <row r="9" spans="1:20" x14ac:dyDescent="0.45">
      <c r="J9" t="s">
        <v>2</v>
      </c>
      <c r="K9">
        <v>0</v>
      </c>
      <c r="L9">
        <v>1</v>
      </c>
      <c r="M9">
        <v>3</v>
      </c>
      <c r="N9">
        <v>0</v>
      </c>
      <c r="O9">
        <v>5</v>
      </c>
      <c r="P9">
        <v>1</v>
      </c>
      <c r="Q9">
        <v>0</v>
      </c>
      <c r="R9">
        <v>25</v>
      </c>
      <c r="S9">
        <v>0</v>
      </c>
      <c r="T9">
        <v>1</v>
      </c>
    </row>
    <row r="10" spans="1:20" x14ac:dyDescent="0.45">
      <c r="J10" t="s">
        <v>3</v>
      </c>
      <c r="K10">
        <v>3</v>
      </c>
      <c r="L10">
        <v>2</v>
      </c>
      <c r="M10">
        <v>0</v>
      </c>
      <c r="N10">
        <v>0</v>
      </c>
      <c r="O10">
        <v>21</v>
      </c>
      <c r="P10">
        <v>0</v>
      </c>
      <c r="Q10">
        <v>0</v>
      </c>
      <c r="R10">
        <v>0</v>
      </c>
      <c r="S10">
        <v>80</v>
      </c>
      <c r="T10">
        <v>0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0</v>
      </c>
      <c r="L11">
        <v>5</v>
      </c>
      <c r="M11">
        <v>2</v>
      </c>
      <c r="N11">
        <v>1</v>
      </c>
      <c r="O11">
        <v>13</v>
      </c>
      <c r="P11">
        <v>0</v>
      </c>
      <c r="Q11">
        <v>0</v>
      </c>
      <c r="R11">
        <v>0</v>
      </c>
      <c r="S11">
        <v>9</v>
      </c>
      <c r="T11">
        <v>104</v>
      </c>
    </row>
    <row r="12" spans="1:20" x14ac:dyDescent="0.45">
      <c r="A12" t="s">
        <v>0</v>
      </c>
      <c r="B12">
        <v>235</v>
      </c>
      <c r="C12">
        <v>215</v>
      </c>
      <c r="D12">
        <v>179</v>
      </c>
      <c r="E12">
        <v>0.36042944785276071</v>
      </c>
      <c r="F12">
        <v>0.3317901234567901</v>
      </c>
      <c r="G12">
        <v>0.11958693100053017</v>
      </c>
    </row>
    <row r="13" spans="1:20" x14ac:dyDescent="0.45">
      <c r="A13" t="s">
        <v>1</v>
      </c>
      <c r="B13">
        <v>141</v>
      </c>
      <c r="C13">
        <v>193</v>
      </c>
      <c r="D13">
        <v>110</v>
      </c>
      <c r="E13">
        <v>0.21625766871165644</v>
      </c>
      <c r="F13">
        <v>0.2978395061728395</v>
      </c>
      <c r="G13">
        <v>6.4410077255169285E-2</v>
      </c>
    </row>
    <row r="14" spans="1:20" x14ac:dyDescent="0.45">
      <c r="A14" t="s">
        <v>2</v>
      </c>
      <c r="B14">
        <v>36</v>
      </c>
      <c r="C14">
        <v>29</v>
      </c>
      <c r="D14">
        <v>25</v>
      </c>
      <c r="E14">
        <v>5.5214723926380369E-2</v>
      </c>
      <c r="F14">
        <v>4.4753086419753084E-2</v>
      </c>
      <c r="G14">
        <v>2.4710293115201088E-3</v>
      </c>
    </row>
    <row r="15" spans="1:20" x14ac:dyDescent="0.45">
      <c r="A15" t="s">
        <v>3</v>
      </c>
      <c r="B15">
        <v>106</v>
      </c>
      <c r="C15">
        <v>99</v>
      </c>
      <c r="D15">
        <v>80</v>
      </c>
      <c r="E15">
        <v>0.16257668711656442</v>
      </c>
      <c r="F15">
        <v>0.15277777777777779</v>
      </c>
      <c r="G15">
        <v>2.4838104976141789E-2</v>
      </c>
      <c r="L15" t="s">
        <v>15</v>
      </c>
      <c r="M15">
        <v>0.21739266196228371</v>
      </c>
    </row>
    <row r="16" spans="1:20" x14ac:dyDescent="0.45">
      <c r="A16" t="s">
        <v>4</v>
      </c>
      <c r="B16">
        <v>134</v>
      </c>
      <c r="C16">
        <v>112</v>
      </c>
      <c r="D16">
        <v>104</v>
      </c>
      <c r="E16">
        <v>0.20552147239263804</v>
      </c>
      <c r="F16">
        <v>0.1728395061728395</v>
      </c>
      <c r="G16">
        <v>3.5522229796258423E-2</v>
      </c>
      <c r="L16" t="s">
        <v>16</v>
      </c>
      <c r="M16">
        <v>0.74309815950920244</v>
      </c>
    </row>
    <row r="17" spans="2:16" x14ac:dyDescent="0.45">
      <c r="B17">
        <v>652</v>
      </c>
      <c r="C17">
        <v>648</v>
      </c>
      <c r="D17">
        <v>498</v>
      </c>
      <c r="G17">
        <v>0.24682837233961974</v>
      </c>
      <c r="L17" t="s">
        <v>17</v>
      </c>
      <c r="M17">
        <v>0.67173596770131916</v>
      </c>
    </row>
    <row r="18" spans="2:16" x14ac:dyDescent="0.45">
      <c r="D18">
        <v>0.76380368098159512</v>
      </c>
    </row>
    <row r="19" spans="2:16" x14ac:dyDescent="0.45">
      <c r="E19" t="s">
        <v>17</v>
      </c>
      <c r="F19">
        <v>0.68639774741367399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129</v>
      </c>
      <c r="L21">
        <v>59</v>
      </c>
      <c r="M21">
        <v>54</v>
      </c>
      <c r="N21">
        <v>0.19754977029096477</v>
      </c>
      <c r="O21">
        <v>9.0352220520673807E-2</v>
      </c>
      <c r="P21">
        <v>1.7849060409137703E-2</v>
      </c>
    </row>
    <row r="22" spans="2:16" x14ac:dyDescent="0.45">
      <c r="J22" t="s">
        <v>6</v>
      </c>
      <c r="K22">
        <v>44</v>
      </c>
      <c r="L22">
        <v>89</v>
      </c>
      <c r="M22">
        <v>40</v>
      </c>
      <c r="N22">
        <v>6.738131699846861E-2</v>
      </c>
      <c r="O22">
        <v>0.13629402756508421</v>
      </c>
      <c r="P22">
        <v>9.1836710763609584E-3</v>
      </c>
    </row>
    <row r="23" spans="2:16" x14ac:dyDescent="0.45">
      <c r="J23" t="s">
        <v>7</v>
      </c>
      <c r="K23">
        <v>30</v>
      </c>
      <c r="L23">
        <v>39</v>
      </c>
      <c r="M23">
        <v>19</v>
      </c>
      <c r="N23">
        <v>4.5941807044410414E-2</v>
      </c>
      <c r="O23">
        <v>5.9724349157733538E-2</v>
      </c>
      <c r="P23">
        <v>2.7438445248575897E-3</v>
      </c>
    </row>
    <row r="24" spans="2:16" x14ac:dyDescent="0.45">
      <c r="J24" t="s">
        <v>8</v>
      </c>
      <c r="K24">
        <v>32</v>
      </c>
      <c r="L24">
        <v>28</v>
      </c>
      <c r="M24">
        <v>25</v>
      </c>
      <c r="N24">
        <v>4.9004594180704443E-2</v>
      </c>
      <c r="O24">
        <v>4.2879019908116385E-2</v>
      </c>
      <c r="P24">
        <v>2.10126896946359E-3</v>
      </c>
    </row>
    <row r="25" spans="2:16" x14ac:dyDescent="0.45">
      <c r="J25" t="s">
        <v>9</v>
      </c>
      <c r="K25">
        <v>130</v>
      </c>
      <c r="L25">
        <v>178</v>
      </c>
      <c r="M25">
        <v>97</v>
      </c>
      <c r="N25">
        <v>0.19908116385911179</v>
      </c>
      <c r="O25">
        <v>0.27258805513016843</v>
      </c>
      <c r="P25">
        <v>5.4267147269405659E-2</v>
      </c>
    </row>
    <row r="26" spans="2:16" x14ac:dyDescent="0.45">
      <c r="J26" t="s">
        <v>10</v>
      </c>
      <c r="K26">
        <v>1</v>
      </c>
      <c r="L26">
        <v>2</v>
      </c>
      <c r="M26">
        <v>0</v>
      </c>
      <c r="N26">
        <v>1.5313935681470138E-3</v>
      </c>
      <c r="O26">
        <v>3.0627871362940277E-3</v>
      </c>
      <c r="P26">
        <v>4.6903325211240856E-6</v>
      </c>
    </row>
    <row r="27" spans="2:16" x14ac:dyDescent="0.45">
      <c r="J27" t="s">
        <v>11</v>
      </c>
      <c r="K27">
        <v>10</v>
      </c>
      <c r="L27">
        <v>13</v>
      </c>
      <c r="M27">
        <v>9</v>
      </c>
      <c r="N27">
        <v>1.5313935681470138E-2</v>
      </c>
      <c r="O27">
        <v>1.9908116385911178E-2</v>
      </c>
      <c r="P27">
        <v>3.0487161387306551E-4</v>
      </c>
    </row>
    <row r="28" spans="2:16" x14ac:dyDescent="0.45">
      <c r="J28" t="s">
        <v>2</v>
      </c>
      <c r="K28">
        <v>36</v>
      </c>
      <c r="L28">
        <v>29</v>
      </c>
      <c r="M28">
        <v>25</v>
      </c>
      <c r="N28">
        <v>5.5130168453292494E-2</v>
      </c>
      <c r="O28">
        <v>4.44104134762634E-2</v>
      </c>
      <c r="P28">
        <v>2.4483535760267722E-3</v>
      </c>
    </row>
    <row r="29" spans="2:16" x14ac:dyDescent="0.45">
      <c r="J29" t="s">
        <v>3</v>
      </c>
      <c r="K29">
        <v>106</v>
      </c>
      <c r="L29">
        <v>99</v>
      </c>
      <c r="M29">
        <v>80</v>
      </c>
      <c r="N29">
        <v>0.16232771822358347</v>
      </c>
      <c r="O29">
        <v>0.15160796324655437</v>
      </c>
      <c r="P29">
        <v>2.4610174738338077E-2</v>
      </c>
    </row>
    <row r="30" spans="2:16" x14ac:dyDescent="0.45">
      <c r="J30" t="s">
        <v>4</v>
      </c>
      <c r="K30">
        <v>134</v>
      </c>
      <c r="L30">
        <v>112</v>
      </c>
      <c r="M30">
        <v>104</v>
      </c>
      <c r="N30">
        <v>0.20520673813169985</v>
      </c>
      <c r="O30">
        <v>0.17151607963246554</v>
      </c>
      <c r="P30">
        <v>3.5196255238515134E-2</v>
      </c>
    </row>
    <row r="31" spans="2:16" x14ac:dyDescent="0.45">
      <c r="K31">
        <v>652</v>
      </c>
      <c r="L31">
        <v>648</v>
      </c>
      <c r="M31">
        <v>453</v>
      </c>
      <c r="P31">
        <v>0.14870933774849968</v>
      </c>
    </row>
    <row r="32" spans="2:16" x14ac:dyDescent="0.45">
      <c r="M32">
        <v>0.69478527607361962</v>
      </c>
    </row>
    <row r="33" spans="1:15" x14ac:dyDescent="0.45">
      <c r="N33" t="s">
        <v>17</v>
      </c>
      <c r="O33">
        <v>0.64146825818675601</v>
      </c>
    </row>
    <row r="34" spans="1:15" x14ac:dyDescent="0.45">
      <c r="J34" t="s">
        <v>30</v>
      </c>
      <c r="K34">
        <v>58</v>
      </c>
      <c r="L34">
        <v>8.8820826952526799E-2</v>
      </c>
    </row>
    <row r="36" spans="1:15" x14ac:dyDescent="0.45">
      <c r="J36" t="s">
        <v>31</v>
      </c>
      <c r="K36">
        <v>40</v>
      </c>
      <c r="L36">
        <v>0.2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51</v>
      </c>
      <c r="C41">
        <v>4</v>
      </c>
      <c r="D41">
        <v>4</v>
      </c>
    </row>
    <row r="42" spans="1:15" x14ac:dyDescent="0.45">
      <c r="A42" t="s">
        <v>33</v>
      </c>
      <c r="B42">
        <v>6</v>
      </c>
      <c r="C42">
        <v>328</v>
      </c>
      <c r="D42">
        <v>19</v>
      </c>
    </row>
    <row r="43" spans="1:15" x14ac:dyDescent="0.45">
      <c r="A43" t="s">
        <v>34</v>
      </c>
      <c r="B43">
        <v>0</v>
      </c>
      <c r="C43">
        <v>48</v>
      </c>
      <c r="D43">
        <v>193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57</v>
      </c>
      <c r="C47">
        <v>59</v>
      </c>
      <c r="D47">
        <v>51</v>
      </c>
      <c r="E47">
        <v>8.7289433384379791E-2</v>
      </c>
      <c r="F47">
        <v>9.0352220520673807E-2</v>
      </c>
      <c r="G47">
        <v>7.8867941342701496E-3</v>
      </c>
    </row>
    <row r="48" spans="1:15" x14ac:dyDescent="0.45">
      <c r="A48" t="s">
        <v>33</v>
      </c>
      <c r="B48">
        <v>380</v>
      </c>
      <c r="C48">
        <v>353</v>
      </c>
      <c r="D48">
        <v>328</v>
      </c>
      <c r="E48">
        <v>0.58192955589586526</v>
      </c>
      <c r="F48">
        <v>0.5405819295558959</v>
      </c>
      <c r="G48">
        <v>0.3145806021917924</v>
      </c>
    </row>
    <row r="49" spans="1:7" x14ac:dyDescent="0.45">
      <c r="A49" t="s">
        <v>34</v>
      </c>
      <c r="B49">
        <v>216</v>
      </c>
      <c r="C49">
        <v>241</v>
      </c>
      <c r="D49">
        <v>193</v>
      </c>
      <c r="E49">
        <v>0.33078101071975496</v>
      </c>
      <c r="F49">
        <v>0.36906584992343033</v>
      </c>
      <c r="G49">
        <v>0.12207997485981768</v>
      </c>
    </row>
    <row r="50" spans="1:7" x14ac:dyDescent="0.45">
      <c r="B50">
        <v>653</v>
      </c>
      <c r="C50">
        <v>653</v>
      </c>
      <c r="D50">
        <v>572</v>
      </c>
      <c r="G50">
        <v>0.44454737118588022</v>
      </c>
    </row>
    <row r="51" spans="1:7" x14ac:dyDescent="0.45">
      <c r="D51">
        <v>0.87595712098009193</v>
      </c>
    </row>
    <row r="52" spans="1:7" x14ac:dyDescent="0.45">
      <c r="E52" t="s">
        <v>17</v>
      </c>
      <c r="F52">
        <v>0.77668144395186844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57</v>
      </c>
      <c r="C56">
        <v>55</v>
      </c>
      <c r="D56">
        <v>51</v>
      </c>
      <c r="E56">
        <v>0.14652956298200515</v>
      </c>
      <c r="F56">
        <v>0.14138817480719795</v>
      </c>
      <c r="G56">
        <v>2.0717547465322065E-2</v>
      </c>
    </row>
    <row r="57" spans="1:7" x14ac:dyDescent="0.45">
      <c r="A57" t="s">
        <v>33</v>
      </c>
      <c r="B57">
        <v>332</v>
      </c>
      <c r="C57">
        <v>334</v>
      </c>
      <c r="D57">
        <v>328</v>
      </c>
      <c r="E57">
        <v>0.85347043701799485</v>
      </c>
      <c r="F57">
        <v>0.8586118251928021</v>
      </c>
      <c r="G57">
        <v>0.73279980967611902</v>
      </c>
    </row>
    <row r="58" spans="1:7" x14ac:dyDescent="0.45">
      <c r="B58">
        <v>389</v>
      </c>
      <c r="C58">
        <v>389</v>
      </c>
      <c r="D58">
        <v>379</v>
      </c>
      <c r="G58">
        <v>0.75351735714144108</v>
      </c>
    </row>
    <row r="59" spans="1:7" x14ac:dyDescent="0.45">
      <c r="D59">
        <v>0.97429305912596398</v>
      </c>
    </row>
    <row r="60" spans="1:7" x14ac:dyDescent="0.45">
      <c r="E60" t="s">
        <v>17</v>
      </c>
      <c r="F60">
        <v>0.89570486353155654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146D-4B8D-44DB-890A-9F95E82AAD3C}">
  <dimension ref="A1:T60"/>
  <sheetViews>
    <sheetView topLeftCell="G1" workbookViewId="0">
      <selection activeCell="J16" sqref="J16"/>
    </sheetView>
  </sheetViews>
  <sheetFormatPr defaultRowHeight="14.25" x14ac:dyDescent="0.45"/>
  <cols>
    <col min="10" max="10" width="45.73046875" bestFit="1" customWidth="1"/>
  </cols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233</v>
      </c>
      <c r="C2">
        <v>15</v>
      </c>
      <c r="D2">
        <v>1</v>
      </c>
      <c r="E2">
        <v>0</v>
      </c>
      <c r="F2">
        <v>0</v>
      </c>
      <c r="J2" t="s">
        <v>5</v>
      </c>
      <c r="K2">
        <v>63</v>
      </c>
      <c r="L2">
        <v>8</v>
      </c>
      <c r="M2">
        <v>0</v>
      </c>
      <c r="N2">
        <v>0</v>
      </c>
      <c r="O2">
        <v>3</v>
      </c>
      <c r="P2">
        <v>0</v>
      </c>
      <c r="Q2">
        <v>1</v>
      </c>
      <c r="R2">
        <v>0</v>
      </c>
      <c r="S2">
        <v>0</v>
      </c>
      <c r="T2">
        <v>0</v>
      </c>
    </row>
    <row r="3" spans="1:20" x14ac:dyDescent="0.45">
      <c r="A3" t="s">
        <v>1</v>
      </c>
      <c r="B3">
        <v>32</v>
      </c>
      <c r="C3">
        <v>196</v>
      </c>
      <c r="D3">
        <v>14</v>
      </c>
      <c r="E3">
        <v>34</v>
      </c>
      <c r="F3">
        <v>58</v>
      </c>
      <c r="J3" t="s">
        <v>6</v>
      </c>
      <c r="K3">
        <v>12</v>
      </c>
      <c r="L3">
        <v>102</v>
      </c>
      <c r="M3">
        <v>0</v>
      </c>
      <c r="N3">
        <v>0</v>
      </c>
      <c r="O3">
        <v>0</v>
      </c>
      <c r="P3">
        <v>1</v>
      </c>
      <c r="Q3">
        <v>4</v>
      </c>
      <c r="R3">
        <v>1</v>
      </c>
      <c r="S3">
        <v>0</v>
      </c>
      <c r="T3">
        <v>0</v>
      </c>
    </row>
    <row r="4" spans="1:20" x14ac:dyDescent="0.45">
      <c r="A4" t="s">
        <v>2</v>
      </c>
      <c r="B4">
        <v>27</v>
      </c>
      <c r="C4">
        <v>11</v>
      </c>
      <c r="D4">
        <v>136</v>
      </c>
      <c r="E4">
        <v>0</v>
      </c>
      <c r="F4">
        <v>3</v>
      </c>
      <c r="J4" t="s">
        <v>7</v>
      </c>
      <c r="K4">
        <v>2</v>
      </c>
      <c r="L4">
        <v>1</v>
      </c>
      <c r="M4">
        <v>43</v>
      </c>
      <c r="N4">
        <v>0</v>
      </c>
      <c r="O4">
        <v>4</v>
      </c>
      <c r="P4">
        <v>1</v>
      </c>
      <c r="Q4">
        <v>0</v>
      </c>
      <c r="R4">
        <v>0</v>
      </c>
      <c r="S4">
        <v>0</v>
      </c>
      <c r="T4">
        <v>0</v>
      </c>
    </row>
    <row r="5" spans="1:20" x14ac:dyDescent="0.45">
      <c r="A5" t="s">
        <v>3</v>
      </c>
      <c r="B5">
        <v>8</v>
      </c>
      <c r="C5">
        <v>15</v>
      </c>
      <c r="D5">
        <v>0</v>
      </c>
      <c r="E5">
        <v>21</v>
      </c>
      <c r="F5">
        <v>0</v>
      </c>
      <c r="J5" t="s">
        <v>8</v>
      </c>
      <c r="K5">
        <v>0</v>
      </c>
      <c r="L5">
        <v>0</v>
      </c>
      <c r="M5">
        <v>2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 t="s">
        <v>4</v>
      </c>
      <c r="B6">
        <v>1</v>
      </c>
      <c r="C6">
        <v>11</v>
      </c>
      <c r="D6">
        <v>2</v>
      </c>
      <c r="E6">
        <v>0</v>
      </c>
      <c r="F6">
        <v>33</v>
      </c>
      <c r="J6" t="s">
        <v>9</v>
      </c>
      <c r="K6">
        <v>18</v>
      </c>
      <c r="L6">
        <v>6</v>
      </c>
      <c r="M6">
        <v>5</v>
      </c>
      <c r="N6">
        <v>0</v>
      </c>
      <c r="O6">
        <v>190</v>
      </c>
      <c r="P6">
        <v>0</v>
      </c>
      <c r="Q6">
        <v>4</v>
      </c>
      <c r="R6">
        <v>13</v>
      </c>
      <c r="S6">
        <v>34</v>
      </c>
      <c r="T6">
        <v>56</v>
      </c>
    </row>
    <row r="7" spans="1:20" x14ac:dyDescent="0.45">
      <c r="J7" t="s">
        <v>10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1</v>
      </c>
    </row>
    <row r="8" spans="1:20" x14ac:dyDescent="0.45">
      <c r="J8" t="s">
        <v>11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0" x14ac:dyDescent="0.45">
      <c r="J9" t="s">
        <v>2</v>
      </c>
      <c r="K9">
        <v>11</v>
      </c>
      <c r="L9">
        <v>13</v>
      </c>
      <c r="M9">
        <v>3</v>
      </c>
      <c r="N9">
        <v>0</v>
      </c>
      <c r="O9">
        <v>11</v>
      </c>
      <c r="P9">
        <v>0</v>
      </c>
      <c r="Q9">
        <v>0</v>
      </c>
      <c r="R9">
        <v>136</v>
      </c>
      <c r="S9">
        <v>0</v>
      </c>
      <c r="T9">
        <v>3</v>
      </c>
    </row>
    <row r="10" spans="1:20" x14ac:dyDescent="0.45">
      <c r="J10" t="s">
        <v>3</v>
      </c>
      <c r="K10">
        <v>8</v>
      </c>
      <c r="L10">
        <v>0</v>
      </c>
      <c r="M10">
        <v>0</v>
      </c>
      <c r="N10">
        <v>0</v>
      </c>
      <c r="O10">
        <v>15</v>
      </c>
      <c r="P10">
        <v>0</v>
      </c>
      <c r="Q10">
        <v>0</v>
      </c>
      <c r="R10">
        <v>0</v>
      </c>
      <c r="S10">
        <v>21</v>
      </c>
      <c r="T10">
        <v>0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1</v>
      </c>
      <c r="L11">
        <v>0</v>
      </c>
      <c r="M11">
        <v>0</v>
      </c>
      <c r="N11">
        <v>0</v>
      </c>
      <c r="O11">
        <v>11</v>
      </c>
      <c r="P11">
        <v>0</v>
      </c>
      <c r="Q11">
        <v>0</v>
      </c>
      <c r="R11">
        <v>2</v>
      </c>
      <c r="S11">
        <v>0</v>
      </c>
      <c r="T11">
        <v>33</v>
      </c>
    </row>
    <row r="12" spans="1:20" x14ac:dyDescent="0.45">
      <c r="A12" t="s">
        <v>0</v>
      </c>
      <c r="B12">
        <v>251</v>
      </c>
      <c r="C12">
        <v>301</v>
      </c>
      <c r="D12">
        <v>233</v>
      </c>
      <c r="E12">
        <v>0.29425556858147717</v>
      </c>
      <c r="F12">
        <v>0.35245901639344263</v>
      </c>
      <c r="G12">
        <v>0.10371302827052065</v>
      </c>
    </row>
    <row r="13" spans="1:20" x14ac:dyDescent="0.45">
      <c r="A13" t="s">
        <v>1</v>
      </c>
      <c r="B13">
        <v>334</v>
      </c>
      <c r="C13">
        <v>250</v>
      </c>
      <c r="D13">
        <v>196</v>
      </c>
      <c r="E13">
        <v>0.39155920281359907</v>
      </c>
      <c r="F13">
        <v>0.29274004683840749</v>
      </c>
      <c r="G13">
        <v>0.11462505937166249</v>
      </c>
    </row>
    <row r="14" spans="1:20" x14ac:dyDescent="0.45">
      <c r="A14" t="s">
        <v>2</v>
      </c>
      <c r="B14">
        <v>177</v>
      </c>
      <c r="C14">
        <v>154</v>
      </c>
      <c r="D14">
        <v>136</v>
      </c>
      <c r="E14">
        <v>0.20750293083235638</v>
      </c>
      <c r="F14">
        <v>0.18032786885245902</v>
      </c>
      <c r="G14">
        <v>3.7418561297638035E-2</v>
      </c>
    </row>
    <row r="15" spans="1:20" x14ac:dyDescent="0.45">
      <c r="A15" t="s">
        <v>3</v>
      </c>
      <c r="B15">
        <v>44</v>
      </c>
      <c r="C15">
        <v>55</v>
      </c>
      <c r="D15">
        <v>21</v>
      </c>
      <c r="E15">
        <v>5.1582649472450177E-2</v>
      </c>
      <c r="F15">
        <v>6.4402810304449651E-2</v>
      </c>
      <c r="G15">
        <v>3.3220675889751288E-3</v>
      </c>
      <c r="L15" t="s">
        <v>15</v>
      </c>
      <c r="M15">
        <v>0.24274466720610499</v>
      </c>
    </row>
    <row r="16" spans="1:20" x14ac:dyDescent="0.45">
      <c r="A16" t="s">
        <v>4</v>
      </c>
      <c r="B16">
        <v>47</v>
      </c>
      <c r="C16">
        <v>94</v>
      </c>
      <c r="D16">
        <v>33</v>
      </c>
      <c r="E16">
        <v>5.5099648300117231E-2</v>
      </c>
      <c r="F16">
        <v>0.11007025761124122</v>
      </c>
      <c r="G16">
        <v>6.0648324826826925E-3</v>
      </c>
      <c r="L16" t="s">
        <v>16</v>
      </c>
      <c r="M16">
        <v>0.71477139507620158</v>
      </c>
    </row>
    <row r="17" spans="2:16" x14ac:dyDescent="0.45">
      <c r="B17">
        <v>853</v>
      </c>
      <c r="C17">
        <v>854</v>
      </c>
      <c r="D17">
        <v>619</v>
      </c>
      <c r="G17">
        <v>0.26514354901147902</v>
      </c>
      <c r="L17" t="s">
        <v>17</v>
      </c>
      <c r="M17">
        <v>0.62333892866564977</v>
      </c>
    </row>
    <row r="18" spans="2:16" x14ac:dyDescent="0.45">
      <c r="D18">
        <v>0.72567409144196948</v>
      </c>
    </row>
    <row r="19" spans="2:16" x14ac:dyDescent="0.45">
      <c r="E19" t="s">
        <v>17</v>
      </c>
      <c r="F19">
        <v>0.62669456301429993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77</v>
      </c>
      <c r="L21">
        <v>115</v>
      </c>
      <c r="M21">
        <v>63</v>
      </c>
      <c r="N21">
        <v>8.9953271028037379E-2</v>
      </c>
      <c r="O21">
        <v>0.13434579439252337</v>
      </c>
      <c r="P21">
        <v>1.2084843654467639E-2</v>
      </c>
    </row>
    <row r="22" spans="2:16" x14ac:dyDescent="0.45">
      <c r="J22" t="s">
        <v>6</v>
      </c>
      <c r="K22">
        <v>120</v>
      </c>
      <c r="L22">
        <v>133</v>
      </c>
      <c r="M22">
        <v>102</v>
      </c>
      <c r="N22">
        <v>0.14018691588785046</v>
      </c>
      <c r="O22">
        <v>0.15537383177570094</v>
      </c>
      <c r="P22">
        <v>2.1781378286313213E-2</v>
      </c>
    </row>
    <row r="23" spans="2:16" x14ac:dyDescent="0.45">
      <c r="J23" t="s">
        <v>7</v>
      </c>
      <c r="K23">
        <v>51</v>
      </c>
      <c r="L23">
        <v>53</v>
      </c>
      <c r="M23">
        <v>43</v>
      </c>
      <c r="N23">
        <v>5.9579439252336448E-2</v>
      </c>
      <c r="O23">
        <v>6.191588785046729E-2</v>
      </c>
      <c r="P23">
        <v>3.6889138789413922E-3</v>
      </c>
    </row>
    <row r="24" spans="2:16" x14ac:dyDescent="0.45">
      <c r="J24" t="s">
        <v>8</v>
      </c>
      <c r="K24">
        <v>3</v>
      </c>
      <c r="L24">
        <v>0</v>
      </c>
      <c r="M24">
        <v>0</v>
      </c>
      <c r="N24">
        <v>3.5046728971962616E-3</v>
      </c>
      <c r="O24">
        <v>0</v>
      </c>
      <c r="P24">
        <v>0</v>
      </c>
    </row>
    <row r="25" spans="2:16" x14ac:dyDescent="0.45">
      <c r="J25" t="s">
        <v>9</v>
      </c>
      <c r="K25">
        <v>326</v>
      </c>
      <c r="L25">
        <v>239</v>
      </c>
      <c r="M25">
        <v>190</v>
      </c>
      <c r="N25">
        <v>0.38084112149532712</v>
      </c>
      <c r="O25">
        <v>0.27920560747663553</v>
      </c>
      <c r="P25">
        <v>0.10633297667918597</v>
      </c>
    </row>
    <row r="26" spans="2:16" x14ac:dyDescent="0.45">
      <c r="J26" t="s">
        <v>10</v>
      </c>
      <c r="K26">
        <v>4</v>
      </c>
      <c r="L26">
        <v>2</v>
      </c>
      <c r="M26">
        <v>0</v>
      </c>
      <c r="N26">
        <v>4.6728971962616819E-3</v>
      </c>
      <c r="O26">
        <v>2.3364485981308409E-3</v>
      </c>
      <c r="P26">
        <v>1.0917984103415144E-5</v>
      </c>
    </row>
    <row r="27" spans="2:16" x14ac:dyDescent="0.45">
      <c r="J27" t="s">
        <v>11</v>
      </c>
      <c r="K27">
        <v>4</v>
      </c>
      <c r="L27">
        <v>9</v>
      </c>
      <c r="M27">
        <v>0</v>
      </c>
      <c r="N27">
        <v>4.6728971962616819E-3</v>
      </c>
      <c r="O27">
        <v>1.0514018691588784E-2</v>
      </c>
      <c r="P27">
        <v>4.9130928465368145E-5</v>
      </c>
    </row>
    <row r="28" spans="2:16" x14ac:dyDescent="0.45">
      <c r="J28" t="s">
        <v>2</v>
      </c>
      <c r="K28">
        <v>177</v>
      </c>
      <c r="L28">
        <v>154</v>
      </c>
      <c r="M28">
        <v>136</v>
      </c>
      <c r="N28">
        <v>0.20677570093457945</v>
      </c>
      <c r="O28">
        <v>0.17990654205607476</v>
      </c>
      <c r="P28">
        <v>3.7200301336361256E-2</v>
      </c>
    </row>
    <row r="29" spans="2:16" x14ac:dyDescent="0.45">
      <c r="J29" t="s">
        <v>3</v>
      </c>
      <c r="K29">
        <v>44</v>
      </c>
      <c r="L29">
        <v>55</v>
      </c>
      <c r="M29">
        <v>21</v>
      </c>
      <c r="N29">
        <v>5.1401869158878503E-2</v>
      </c>
      <c r="O29">
        <v>6.4252336448598124E-2</v>
      </c>
      <c r="P29">
        <v>3.302690191283081E-3</v>
      </c>
    </row>
    <row r="30" spans="2:16" x14ac:dyDescent="0.45">
      <c r="J30" t="s">
        <v>4</v>
      </c>
      <c r="K30">
        <v>47</v>
      </c>
      <c r="L30">
        <v>94</v>
      </c>
      <c r="M30">
        <v>33</v>
      </c>
      <c r="N30">
        <v>5.4906542056074766E-2</v>
      </c>
      <c r="O30">
        <v>0.10981308411214953</v>
      </c>
      <c r="P30">
        <v>6.0294567211110137E-3</v>
      </c>
    </row>
    <row r="31" spans="2:16" x14ac:dyDescent="0.45">
      <c r="K31">
        <v>853</v>
      </c>
      <c r="L31">
        <v>854</v>
      </c>
      <c r="M31">
        <v>588</v>
      </c>
      <c r="P31">
        <v>0.19048060966023234</v>
      </c>
    </row>
    <row r="32" spans="2:16" x14ac:dyDescent="0.45">
      <c r="M32">
        <v>0.68933177022274328</v>
      </c>
    </row>
    <row r="33" spans="1:15" x14ac:dyDescent="0.45">
      <c r="N33" t="s">
        <v>17</v>
      </c>
      <c r="O33">
        <v>0.61623126822587349</v>
      </c>
    </row>
    <row r="34" spans="1:15" x14ac:dyDescent="0.45">
      <c r="J34" t="s">
        <v>30</v>
      </c>
      <c r="K34">
        <v>23</v>
      </c>
      <c r="L34">
        <v>2.6869158878504669E-2</v>
      </c>
    </row>
    <row r="36" spans="1:15" x14ac:dyDescent="0.45">
      <c r="J36" t="s">
        <v>31</v>
      </c>
      <c r="K36">
        <v>16</v>
      </c>
      <c r="L36">
        <v>5.9701492537313432E-2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42</v>
      </c>
      <c r="C41">
        <v>5</v>
      </c>
      <c r="D41">
        <v>1</v>
      </c>
    </row>
    <row r="42" spans="1:15" x14ac:dyDescent="0.45">
      <c r="A42" t="s">
        <v>33</v>
      </c>
      <c r="B42">
        <v>16</v>
      </c>
      <c r="C42">
        <v>602</v>
      </c>
      <c r="D42">
        <v>96</v>
      </c>
    </row>
    <row r="43" spans="1:15" x14ac:dyDescent="0.45">
      <c r="A43" t="s">
        <v>34</v>
      </c>
      <c r="B43">
        <v>4</v>
      </c>
      <c r="C43">
        <v>36</v>
      </c>
      <c r="D43">
        <v>54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62</v>
      </c>
      <c r="C47">
        <v>48</v>
      </c>
      <c r="D47">
        <v>42</v>
      </c>
      <c r="E47">
        <v>7.2429906542056069E-2</v>
      </c>
      <c r="F47">
        <v>5.6074766355140186E-2</v>
      </c>
      <c r="G47">
        <v>4.0614900864704333E-3</v>
      </c>
    </row>
    <row r="48" spans="1:15" x14ac:dyDescent="0.45">
      <c r="A48" t="s">
        <v>33</v>
      </c>
      <c r="B48">
        <v>643</v>
      </c>
      <c r="C48">
        <v>714</v>
      </c>
      <c r="D48">
        <v>602</v>
      </c>
      <c r="E48">
        <v>0.75116822429906538</v>
      </c>
      <c r="F48">
        <v>0.83411214953271029</v>
      </c>
      <c r="G48">
        <v>0.62655854223076246</v>
      </c>
    </row>
    <row r="49" spans="1:7" x14ac:dyDescent="0.45">
      <c r="A49" t="s">
        <v>34</v>
      </c>
      <c r="B49">
        <v>151</v>
      </c>
      <c r="C49">
        <v>94</v>
      </c>
      <c r="D49">
        <v>54</v>
      </c>
      <c r="E49">
        <v>0.17640186915887851</v>
      </c>
      <c r="F49">
        <v>0.10981308411214953</v>
      </c>
      <c r="G49">
        <v>1.9371233295484323E-2</v>
      </c>
    </row>
    <row r="50" spans="1:7" x14ac:dyDescent="0.45">
      <c r="B50">
        <v>856</v>
      </c>
      <c r="C50">
        <v>856</v>
      </c>
      <c r="D50">
        <v>698</v>
      </c>
      <c r="G50">
        <v>0.64999126561271714</v>
      </c>
    </row>
    <row r="51" spans="1:7" x14ac:dyDescent="0.45">
      <c r="D51">
        <v>0.81542056074766356</v>
      </c>
    </row>
    <row r="52" spans="1:7" x14ac:dyDescent="0.45">
      <c r="E52" t="s">
        <v>17</v>
      </c>
      <c r="F52">
        <v>0.47264333395720276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58</v>
      </c>
      <c r="C56">
        <v>47</v>
      </c>
      <c r="D56">
        <v>42</v>
      </c>
      <c r="E56">
        <v>8.7218045112781958E-2</v>
      </c>
      <c r="F56">
        <v>7.067669172932331E-2</v>
      </c>
      <c r="G56">
        <v>6.1642828876703037E-3</v>
      </c>
    </row>
    <row r="57" spans="1:7" x14ac:dyDescent="0.45">
      <c r="A57" t="s">
        <v>33</v>
      </c>
      <c r="B57">
        <v>607</v>
      </c>
      <c r="C57">
        <v>618</v>
      </c>
      <c r="D57">
        <v>602</v>
      </c>
      <c r="E57">
        <v>0.91278195488721803</v>
      </c>
      <c r="F57">
        <v>0.92932330827067666</v>
      </c>
      <c r="G57">
        <v>0.84826954604556504</v>
      </c>
    </row>
    <row r="58" spans="1:7" x14ac:dyDescent="0.45">
      <c r="B58">
        <v>665</v>
      </c>
      <c r="C58">
        <v>665</v>
      </c>
      <c r="D58">
        <v>644</v>
      </c>
      <c r="G58">
        <v>0.85443382893323538</v>
      </c>
    </row>
    <row r="59" spans="1:7" x14ac:dyDescent="0.45">
      <c r="D59">
        <v>0.96842105263157896</v>
      </c>
    </row>
    <row r="60" spans="1:7" x14ac:dyDescent="0.45">
      <c r="E60" t="s">
        <v>17</v>
      </c>
      <c r="F60">
        <v>0.78306122131949729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4B46-A7BD-4C58-A92A-64315AD91489}">
  <dimension ref="A1:T60"/>
  <sheetViews>
    <sheetView topLeftCell="F1" workbookViewId="0">
      <selection activeCell="J22" sqref="J22"/>
    </sheetView>
  </sheetViews>
  <sheetFormatPr defaultRowHeight="14.25" x14ac:dyDescent="0.45"/>
  <cols>
    <col min="10" max="10" width="45.73046875" bestFit="1" customWidth="1"/>
  </cols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206</v>
      </c>
      <c r="C2">
        <v>48</v>
      </c>
      <c r="D2">
        <v>0</v>
      </c>
      <c r="E2">
        <v>4</v>
      </c>
      <c r="F2">
        <v>2</v>
      </c>
      <c r="J2" t="s">
        <v>5</v>
      </c>
      <c r="K2">
        <v>28</v>
      </c>
      <c r="L2">
        <v>63</v>
      </c>
      <c r="M2">
        <v>0</v>
      </c>
      <c r="N2">
        <v>0</v>
      </c>
      <c r="O2">
        <v>23</v>
      </c>
      <c r="P2">
        <v>1</v>
      </c>
      <c r="Q2">
        <v>6</v>
      </c>
      <c r="R2">
        <v>0</v>
      </c>
      <c r="S2">
        <v>3</v>
      </c>
      <c r="T2">
        <v>2</v>
      </c>
    </row>
    <row r="3" spans="1:20" x14ac:dyDescent="0.45">
      <c r="A3" t="s">
        <v>1</v>
      </c>
      <c r="B3">
        <v>12</v>
      </c>
      <c r="C3">
        <v>116</v>
      </c>
      <c r="D3">
        <v>4</v>
      </c>
      <c r="E3">
        <v>63</v>
      </c>
      <c r="F3">
        <v>15</v>
      </c>
      <c r="J3" t="s">
        <v>6</v>
      </c>
      <c r="K3">
        <v>1</v>
      </c>
      <c r="L3">
        <v>88</v>
      </c>
      <c r="M3">
        <v>5</v>
      </c>
      <c r="N3">
        <v>0</v>
      </c>
      <c r="O3">
        <v>4</v>
      </c>
      <c r="P3">
        <v>0</v>
      </c>
      <c r="Q3">
        <v>2</v>
      </c>
      <c r="R3">
        <v>0</v>
      </c>
      <c r="S3">
        <v>0</v>
      </c>
      <c r="T3">
        <v>0</v>
      </c>
    </row>
    <row r="4" spans="1:20" x14ac:dyDescent="0.45">
      <c r="A4" t="s">
        <v>2</v>
      </c>
      <c r="B4">
        <v>1</v>
      </c>
      <c r="C4">
        <v>19</v>
      </c>
      <c r="D4">
        <v>18</v>
      </c>
      <c r="E4">
        <v>4</v>
      </c>
      <c r="F4">
        <v>1</v>
      </c>
      <c r="J4" t="s">
        <v>7</v>
      </c>
      <c r="K4">
        <v>0</v>
      </c>
      <c r="L4">
        <v>0</v>
      </c>
      <c r="M4">
        <v>13</v>
      </c>
      <c r="N4">
        <v>0</v>
      </c>
      <c r="O4">
        <v>8</v>
      </c>
      <c r="P4">
        <v>1</v>
      </c>
      <c r="Q4">
        <v>0</v>
      </c>
      <c r="R4">
        <v>0</v>
      </c>
      <c r="S4">
        <v>0</v>
      </c>
      <c r="T4">
        <v>0</v>
      </c>
    </row>
    <row r="5" spans="1:20" x14ac:dyDescent="0.45">
      <c r="A5" t="s">
        <v>3</v>
      </c>
      <c r="B5">
        <v>0</v>
      </c>
      <c r="C5">
        <v>14</v>
      </c>
      <c r="D5">
        <v>0</v>
      </c>
      <c r="E5">
        <v>73</v>
      </c>
      <c r="F5">
        <v>2</v>
      </c>
      <c r="J5" t="s">
        <v>8</v>
      </c>
      <c r="K5">
        <v>0</v>
      </c>
      <c r="L5">
        <v>0</v>
      </c>
      <c r="M5">
        <v>0</v>
      </c>
      <c r="N5">
        <v>8</v>
      </c>
      <c r="O5">
        <v>3</v>
      </c>
      <c r="P5">
        <v>0</v>
      </c>
      <c r="Q5">
        <v>0</v>
      </c>
      <c r="R5">
        <v>0</v>
      </c>
      <c r="S5">
        <v>1</v>
      </c>
      <c r="T5">
        <v>0</v>
      </c>
    </row>
    <row r="6" spans="1:20" x14ac:dyDescent="0.45">
      <c r="A6" t="s">
        <v>4</v>
      </c>
      <c r="B6">
        <v>0</v>
      </c>
      <c r="C6">
        <v>3</v>
      </c>
      <c r="D6">
        <v>0</v>
      </c>
      <c r="E6">
        <v>2</v>
      </c>
      <c r="F6">
        <v>14</v>
      </c>
      <c r="J6" t="s">
        <v>9</v>
      </c>
      <c r="K6">
        <v>3</v>
      </c>
      <c r="L6">
        <v>4</v>
      </c>
      <c r="M6">
        <v>0</v>
      </c>
      <c r="N6">
        <v>0</v>
      </c>
      <c r="O6">
        <v>95</v>
      </c>
      <c r="P6">
        <v>1</v>
      </c>
      <c r="Q6">
        <v>2</v>
      </c>
      <c r="R6">
        <v>4</v>
      </c>
      <c r="S6">
        <v>63</v>
      </c>
      <c r="T6">
        <v>15</v>
      </c>
    </row>
    <row r="7" spans="1:20" x14ac:dyDescent="0.45">
      <c r="J7" t="s">
        <v>10</v>
      </c>
      <c r="K7">
        <v>0</v>
      </c>
      <c r="L7">
        <v>1</v>
      </c>
      <c r="M7">
        <v>0</v>
      </c>
      <c r="N7">
        <v>0</v>
      </c>
      <c r="O7">
        <v>2</v>
      </c>
      <c r="P7">
        <v>2</v>
      </c>
      <c r="Q7">
        <v>0</v>
      </c>
      <c r="R7">
        <v>0</v>
      </c>
      <c r="S7">
        <v>0</v>
      </c>
      <c r="T7">
        <v>0</v>
      </c>
    </row>
    <row r="8" spans="1:20" x14ac:dyDescent="0.45">
      <c r="J8" t="s">
        <v>11</v>
      </c>
      <c r="K8">
        <v>0</v>
      </c>
      <c r="L8">
        <v>4</v>
      </c>
      <c r="M8">
        <v>0</v>
      </c>
      <c r="N8">
        <v>0</v>
      </c>
      <c r="O8">
        <v>7</v>
      </c>
      <c r="P8">
        <v>0</v>
      </c>
      <c r="Q8">
        <v>7</v>
      </c>
      <c r="R8">
        <v>0</v>
      </c>
      <c r="S8">
        <v>0</v>
      </c>
      <c r="T8">
        <v>0</v>
      </c>
    </row>
    <row r="9" spans="1:20" x14ac:dyDescent="0.45">
      <c r="J9" t="s">
        <v>2</v>
      </c>
      <c r="K9">
        <v>1</v>
      </c>
      <c r="L9">
        <v>0</v>
      </c>
      <c r="M9">
        <v>0</v>
      </c>
      <c r="N9">
        <v>0</v>
      </c>
      <c r="O9">
        <v>19</v>
      </c>
      <c r="P9">
        <v>0</v>
      </c>
      <c r="Q9">
        <v>0</v>
      </c>
      <c r="R9">
        <v>18</v>
      </c>
      <c r="S9">
        <v>4</v>
      </c>
      <c r="T9">
        <v>1</v>
      </c>
    </row>
    <row r="10" spans="1:20" x14ac:dyDescent="0.45">
      <c r="J10" t="s">
        <v>3</v>
      </c>
      <c r="K10">
        <v>0</v>
      </c>
      <c r="L10">
        <v>0</v>
      </c>
      <c r="M10">
        <v>0</v>
      </c>
      <c r="N10">
        <v>0</v>
      </c>
      <c r="O10">
        <v>11</v>
      </c>
      <c r="P10">
        <v>1</v>
      </c>
      <c r="Q10">
        <v>2</v>
      </c>
      <c r="R10">
        <v>0</v>
      </c>
      <c r="S10">
        <v>73</v>
      </c>
      <c r="T10">
        <v>2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2</v>
      </c>
      <c r="T11">
        <v>14</v>
      </c>
    </row>
    <row r="12" spans="1:20" x14ac:dyDescent="0.45">
      <c r="A12" t="s">
        <v>0</v>
      </c>
      <c r="B12">
        <v>265</v>
      </c>
      <c r="C12">
        <v>219</v>
      </c>
      <c r="D12">
        <v>206</v>
      </c>
      <c r="E12">
        <v>0.42332268370607029</v>
      </c>
      <c r="F12">
        <v>0.35265700483091789</v>
      </c>
      <c r="G12">
        <v>0.14928770971276875</v>
      </c>
    </row>
    <row r="13" spans="1:20" x14ac:dyDescent="0.45">
      <c r="A13" t="s">
        <v>1</v>
      </c>
      <c r="B13">
        <v>210</v>
      </c>
      <c r="C13">
        <v>200</v>
      </c>
      <c r="D13">
        <v>116</v>
      </c>
      <c r="E13">
        <v>0.33546325878594252</v>
      </c>
      <c r="F13">
        <v>0.322061191626409</v>
      </c>
      <c r="G13">
        <v>0.10803969687147907</v>
      </c>
    </row>
    <row r="14" spans="1:20" x14ac:dyDescent="0.45">
      <c r="A14" t="s">
        <v>2</v>
      </c>
      <c r="B14">
        <v>43</v>
      </c>
      <c r="C14">
        <v>22</v>
      </c>
      <c r="D14">
        <v>18</v>
      </c>
      <c r="E14">
        <v>6.8690095846645371E-2</v>
      </c>
      <c r="F14">
        <v>3.542673107890499E-2</v>
      </c>
      <c r="G14">
        <v>2.433465553343314E-3</v>
      </c>
    </row>
    <row r="15" spans="1:20" x14ac:dyDescent="0.45">
      <c r="A15" t="s">
        <v>3</v>
      </c>
      <c r="B15">
        <v>89</v>
      </c>
      <c r="C15">
        <v>146</v>
      </c>
      <c r="D15">
        <v>73</v>
      </c>
      <c r="E15">
        <v>0.14217252396166133</v>
      </c>
      <c r="F15">
        <v>0.23510466988727857</v>
      </c>
      <c r="G15">
        <v>3.342542431304759E-2</v>
      </c>
      <c r="L15" t="s">
        <v>15</v>
      </c>
      <c r="M15">
        <v>0.25882067816680449</v>
      </c>
    </row>
    <row r="16" spans="1:20" x14ac:dyDescent="0.45">
      <c r="A16" t="s">
        <v>4</v>
      </c>
      <c r="B16">
        <v>19</v>
      </c>
      <c r="C16">
        <v>34</v>
      </c>
      <c r="D16">
        <v>14</v>
      </c>
      <c r="E16">
        <v>3.035143769968051E-2</v>
      </c>
      <c r="F16">
        <v>5.4750402576489533E-2</v>
      </c>
      <c r="G16">
        <v>1.6617534328327494E-3</v>
      </c>
      <c r="L16" t="s">
        <v>16</v>
      </c>
      <c r="M16">
        <v>0.64329073482428112</v>
      </c>
    </row>
    <row r="17" spans="2:16" x14ac:dyDescent="0.45">
      <c r="B17">
        <v>626</v>
      </c>
      <c r="C17">
        <v>621</v>
      </c>
      <c r="D17">
        <v>427</v>
      </c>
      <c r="G17">
        <v>0.29484804988347146</v>
      </c>
      <c r="L17" t="s">
        <v>17</v>
      </c>
      <c r="M17">
        <v>0.51872744602014509</v>
      </c>
    </row>
    <row r="18" spans="2:16" x14ac:dyDescent="0.45">
      <c r="D18">
        <v>0.6821086261980831</v>
      </c>
    </row>
    <row r="19" spans="2:16" x14ac:dyDescent="0.45">
      <c r="E19" t="s">
        <v>17</v>
      </c>
      <c r="F19">
        <v>0.54918741450068409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130</v>
      </c>
      <c r="L21">
        <v>33</v>
      </c>
      <c r="M21">
        <v>28</v>
      </c>
      <c r="N21">
        <v>0.20766773162939298</v>
      </c>
      <c r="O21">
        <v>5.2715654952076675E-2</v>
      </c>
      <c r="P21">
        <v>1.094734048525554E-2</v>
      </c>
    </row>
    <row r="22" spans="2:16" x14ac:dyDescent="0.45">
      <c r="J22" t="s">
        <v>6</v>
      </c>
      <c r="K22">
        <v>100</v>
      </c>
      <c r="L22">
        <v>160</v>
      </c>
      <c r="M22">
        <v>88</v>
      </c>
      <c r="N22">
        <v>0.15974440894568689</v>
      </c>
      <c r="O22">
        <v>0.25559105431309903</v>
      </c>
      <c r="P22">
        <v>4.0829241903050963E-2</v>
      </c>
    </row>
    <row r="23" spans="2:16" x14ac:dyDescent="0.45">
      <c r="J23" t="s">
        <v>7</v>
      </c>
      <c r="K23">
        <v>23</v>
      </c>
      <c r="L23">
        <v>18</v>
      </c>
      <c r="M23">
        <v>13</v>
      </c>
      <c r="N23">
        <v>3.6741214057507986E-2</v>
      </c>
      <c r="O23">
        <v>2.8753993610223641E-2</v>
      </c>
      <c r="P23">
        <v>1.0564566342414435E-3</v>
      </c>
    </row>
    <row r="24" spans="2:16" x14ac:dyDescent="0.45">
      <c r="J24" t="s">
        <v>8</v>
      </c>
      <c r="K24">
        <v>12</v>
      </c>
      <c r="L24">
        <v>8</v>
      </c>
      <c r="M24">
        <v>8</v>
      </c>
      <c r="N24">
        <v>1.9169329073482427E-2</v>
      </c>
      <c r="O24">
        <v>1.2779552715654952E-2</v>
      </c>
      <c r="P24">
        <v>2.4497545141830576E-4</v>
      </c>
    </row>
    <row r="25" spans="2:16" x14ac:dyDescent="0.45">
      <c r="J25" t="s">
        <v>9</v>
      </c>
      <c r="K25">
        <v>187</v>
      </c>
      <c r="L25">
        <v>175</v>
      </c>
      <c r="M25">
        <v>95</v>
      </c>
      <c r="N25">
        <v>0.2987220447284345</v>
      </c>
      <c r="O25">
        <v>0.2795527156549521</v>
      </c>
      <c r="P25">
        <v>8.3508558829833934E-2</v>
      </c>
    </row>
    <row r="26" spans="2:16" x14ac:dyDescent="0.45">
      <c r="J26" t="s">
        <v>10</v>
      </c>
      <c r="K26">
        <v>5</v>
      </c>
      <c r="L26">
        <v>6</v>
      </c>
      <c r="M26">
        <v>2</v>
      </c>
      <c r="N26">
        <v>7.9872204472843447E-3</v>
      </c>
      <c r="O26">
        <v>9.5846645367412137E-3</v>
      </c>
      <c r="P26">
        <v>7.6554828568220558E-5</v>
      </c>
    </row>
    <row r="27" spans="2:16" x14ac:dyDescent="0.45">
      <c r="J27" t="s">
        <v>11</v>
      </c>
      <c r="K27">
        <v>18</v>
      </c>
      <c r="L27">
        <v>19</v>
      </c>
      <c r="M27">
        <v>7</v>
      </c>
      <c r="N27">
        <v>2.8753993610223641E-2</v>
      </c>
      <c r="O27">
        <v>3.035143769968051E-2</v>
      </c>
      <c r="P27">
        <v>8.727250456777143E-4</v>
      </c>
    </row>
    <row r="28" spans="2:16" x14ac:dyDescent="0.45">
      <c r="J28" t="s">
        <v>2</v>
      </c>
      <c r="K28">
        <v>43</v>
      </c>
      <c r="L28">
        <v>22</v>
      </c>
      <c r="M28">
        <v>18</v>
      </c>
      <c r="N28">
        <v>6.8690095846645371E-2</v>
      </c>
      <c r="O28">
        <v>3.5143769968051117E-2</v>
      </c>
      <c r="P28">
        <v>2.4140289275178884E-3</v>
      </c>
    </row>
    <row r="29" spans="2:16" x14ac:dyDescent="0.45">
      <c r="J29" t="s">
        <v>3</v>
      </c>
      <c r="K29">
        <v>89</v>
      </c>
      <c r="L29">
        <v>146</v>
      </c>
      <c r="M29">
        <v>73</v>
      </c>
      <c r="N29">
        <v>0.14217252396166133</v>
      </c>
      <c r="O29">
        <v>0.23322683706070288</v>
      </c>
      <c r="P29">
        <v>3.3158448080515261E-2</v>
      </c>
    </row>
    <row r="30" spans="2:16" x14ac:dyDescent="0.45">
      <c r="J30" t="s">
        <v>4</v>
      </c>
      <c r="K30">
        <v>19</v>
      </c>
      <c r="L30">
        <v>34</v>
      </c>
      <c r="M30">
        <v>14</v>
      </c>
      <c r="N30">
        <v>3.035143769968051E-2</v>
      </c>
      <c r="O30">
        <v>5.4313099041533544E-2</v>
      </c>
      <c r="P30">
        <v>1.6484806418356826E-3</v>
      </c>
    </row>
    <row r="31" spans="2:16" x14ac:dyDescent="0.45">
      <c r="K31">
        <v>626</v>
      </c>
      <c r="L31">
        <v>621</v>
      </c>
      <c r="M31">
        <v>346</v>
      </c>
      <c r="P31">
        <v>0.17475681082791494</v>
      </c>
    </row>
    <row r="32" spans="2:16" x14ac:dyDescent="0.45">
      <c r="M32">
        <v>0.55271565495207664</v>
      </c>
    </row>
    <row r="33" spans="1:15" x14ac:dyDescent="0.45">
      <c r="N33" t="s">
        <v>17</v>
      </c>
      <c r="O33">
        <v>0.45799692634039696</v>
      </c>
    </row>
    <row r="34" spans="1:15" x14ac:dyDescent="0.45">
      <c r="J34" t="s">
        <v>30</v>
      </c>
      <c r="K34">
        <v>337</v>
      </c>
      <c r="L34">
        <v>0.53833865814696491</v>
      </c>
    </row>
    <row r="36" spans="1:15" x14ac:dyDescent="0.45">
      <c r="J36" t="s">
        <v>31</v>
      </c>
      <c r="K36">
        <v>237</v>
      </c>
      <c r="L36">
        <v>0.84642857142857142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12</v>
      </c>
      <c r="C41">
        <v>3</v>
      </c>
      <c r="D41">
        <v>0</v>
      </c>
    </row>
    <row r="42" spans="1:15" x14ac:dyDescent="0.45">
      <c r="A42" t="s">
        <v>33</v>
      </c>
      <c r="B42">
        <v>7</v>
      </c>
      <c r="C42">
        <v>402</v>
      </c>
      <c r="D42">
        <v>94</v>
      </c>
    </row>
    <row r="43" spans="1:15" x14ac:dyDescent="0.45">
      <c r="A43" t="s">
        <v>34</v>
      </c>
      <c r="B43">
        <v>1</v>
      </c>
      <c r="C43">
        <v>16</v>
      </c>
      <c r="D43">
        <v>91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20</v>
      </c>
      <c r="C47">
        <v>15</v>
      </c>
      <c r="D47">
        <v>12</v>
      </c>
      <c r="E47">
        <v>3.1948881789137379E-2</v>
      </c>
      <c r="F47">
        <v>2.3961661341853034E-2</v>
      </c>
      <c r="G47">
        <v>7.6554828568220555E-4</v>
      </c>
    </row>
    <row r="48" spans="1:15" x14ac:dyDescent="0.45">
      <c r="A48" t="s">
        <v>33</v>
      </c>
      <c r="B48">
        <v>421</v>
      </c>
      <c r="C48">
        <v>503</v>
      </c>
      <c r="D48">
        <v>402</v>
      </c>
      <c r="E48">
        <v>0.67252396166134187</v>
      </c>
      <c r="F48">
        <v>0.80351437699680506</v>
      </c>
      <c r="G48">
        <v>0.54038267206973634</v>
      </c>
    </row>
    <row r="49" spans="1:7" x14ac:dyDescent="0.45">
      <c r="A49" t="s">
        <v>34</v>
      </c>
      <c r="B49">
        <v>185</v>
      </c>
      <c r="C49">
        <v>108</v>
      </c>
      <c r="D49">
        <v>91</v>
      </c>
      <c r="E49">
        <v>0.29552715654952078</v>
      </c>
      <c r="F49">
        <v>0.17252396166134185</v>
      </c>
      <c r="G49">
        <v>5.0985515826434895E-2</v>
      </c>
    </row>
    <row r="50" spans="1:7" x14ac:dyDescent="0.45">
      <c r="B50">
        <v>626</v>
      </c>
      <c r="C50">
        <v>626</v>
      </c>
      <c r="D50">
        <v>505</v>
      </c>
      <c r="G50">
        <v>0.59213373618185339</v>
      </c>
    </row>
    <row r="51" spans="1:7" x14ac:dyDescent="0.45">
      <c r="D51">
        <v>0.80670926517571884</v>
      </c>
    </row>
    <row r="52" spans="1:7" x14ac:dyDescent="0.45">
      <c r="E52" t="s">
        <v>17</v>
      </c>
      <c r="F52">
        <v>0.52609285942202177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19</v>
      </c>
      <c r="C56">
        <v>15</v>
      </c>
      <c r="D56">
        <v>12</v>
      </c>
      <c r="E56">
        <v>4.4811320754716978E-2</v>
      </c>
      <c r="F56">
        <v>3.5377358490566037E-2</v>
      </c>
      <c r="G56">
        <v>1.5853061587753647E-3</v>
      </c>
    </row>
    <row r="57" spans="1:7" x14ac:dyDescent="0.45">
      <c r="A57" t="s">
        <v>33</v>
      </c>
      <c r="B57">
        <v>405</v>
      </c>
      <c r="C57">
        <v>409</v>
      </c>
      <c r="D57">
        <v>402</v>
      </c>
      <c r="E57">
        <v>0.95518867924528306</v>
      </c>
      <c r="F57">
        <v>0.964622641509434</v>
      </c>
      <c r="G57">
        <v>0.92139662691349244</v>
      </c>
    </row>
    <row r="58" spans="1:7" x14ac:dyDescent="0.45">
      <c r="B58">
        <v>424</v>
      </c>
      <c r="C58">
        <v>424</v>
      </c>
      <c r="D58">
        <v>414</v>
      </c>
      <c r="G58">
        <v>0.92298193307226783</v>
      </c>
    </row>
    <row r="59" spans="1:7" x14ac:dyDescent="0.45">
      <c r="D59">
        <v>0.97641509433962259</v>
      </c>
    </row>
    <row r="60" spans="1:7" x14ac:dyDescent="0.45">
      <c r="E60" t="s">
        <v>17</v>
      </c>
      <c r="F60">
        <v>0.69377437527083519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A39E-CED6-4566-8FAA-CA3D3D5AC66F}">
  <dimension ref="A1:T60"/>
  <sheetViews>
    <sheetView topLeftCell="D1" workbookViewId="0">
      <selection activeCell="L2" sqref="L2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213</v>
      </c>
      <c r="C2">
        <v>66</v>
      </c>
      <c r="D2">
        <v>11</v>
      </c>
      <c r="E2">
        <v>0</v>
      </c>
      <c r="F2">
        <v>0</v>
      </c>
      <c r="J2" t="s">
        <v>5</v>
      </c>
      <c r="K2">
        <v>72</v>
      </c>
      <c r="L2">
        <v>23</v>
      </c>
      <c r="M2">
        <v>0</v>
      </c>
      <c r="N2">
        <v>0</v>
      </c>
      <c r="O2">
        <v>36</v>
      </c>
      <c r="P2">
        <v>1</v>
      </c>
      <c r="Q2">
        <v>2</v>
      </c>
      <c r="R2">
        <v>0</v>
      </c>
      <c r="S2">
        <v>0</v>
      </c>
      <c r="T2">
        <v>0</v>
      </c>
    </row>
    <row r="3" spans="1:20" x14ac:dyDescent="0.45">
      <c r="A3" t="s">
        <v>1</v>
      </c>
      <c r="B3">
        <v>13</v>
      </c>
      <c r="C3">
        <v>217</v>
      </c>
      <c r="D3">
        <v>9</v>
      </c>
      <c r="E3">
        <v>16</v>
      </c>
      <c r="F3">
        <v>23</v>
      </c>
      <c r="J3" t="s">
        <v>6</v>
      </c>
      <c r="K3">
        <v>4</v>
      </c>
      <c r="L3">
        <v>82</v>
      </c>
      <c r="M3">
        <v>0</v>
      </c>
      <c r="N3">
        <v>0</v>
      </c>
      <c r="O3">
        <v>3</v>
      </c>
      <c r="P3">
        <v>0</v>
      </c>
      <c r="Q3">
        <v>0</v>
      </c>
      <c r="R3">
        <v>2</v>
      </c>
      <c r="S3">
        <v>0</v>
      </c>
      <c r="T3">
        <v>0</v>
      </c>
    </row>
    <row r="4" spans="1:20" x14ac:dyDescent="0.45">
      <c r="A4" t="s">
        <v>2</v>
      </c>
      <c r="B4">
        <v>1</v>
      </c>
      <c r="C4">
        <v>43</v>
      </c>
      <c r="D4">
        <v>133</v>
      </c>
      <c r="E4">
        <v>0</v>
      </c>
      <c r="F4">
        <v>7</v>
      </c>
      <c r="J4" t="s">
        <v>7</v>
      </c>
      <c r="K4">
        <v>0</v>
      </c>
      <c r="L4">
        <v>2</v>
      </c>
      <c r="M4">
        <v>29</v>
      </c>
      <c r="N4">
        <v>0</v>
      </c>
      <c r="O4">
        <v>21</v>
      </c>
      <c r="P4">
        <v>0</v>
      </c>
      <c r="Q4">
        <v>0</v>
      </c>
      <c r="R4">
        <v>9</v>
      </c>
      <c r="S4">
        <v>0</v>
      </c>
      <c r="T4">
        <v>0</v>
      </c>
    </row>
    <row r="5" spans="1:20" x14ac:dyDescent="0.45">
      <c r="A5" t="s">
        <v>3</v>
      </c>
      <c r="B5">
        <v>1</v>
      </c>
      <c r="C5">
        <v>16</v>
      </c>
      <c r="D5">
        <v>0</v>
      </c>
      <c r="E5">
        <v>84</v>
      </c>
      <c r="F5">
        <v>2</v>
      </c>
      <c r="J5" t="s">
        <v>8</v>
      </c>
      <c r="K5">
        <v>0</v>
      </c>
      <c r="L5">
        <v>1</v>
      </c>
      <c r="M5">
        <v>0</v>
      </c>
      <c r="N5">
        <v>0</v>
      </c>
      <c r="O5">
        <v>3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 t="s">
        <v>4</v>
      </c>
      <c r="B6">
        <v>7</v>
      </c>
      <c r="C6">
        <v>33</v>
      </c>
      <c r="D6">
        <v>3</v>
      </c>
      <c r="E6">
        <v>5</v>
      </c>
      <c r="F6">
        <v>59</v>
      </c>
      <c r="J6" t="s">
        <v>9</v>
      </c>
      <c r="K6">
        <v>5</v>
      </c>
      <c r="L6">
        <v>6</v>
      </c>
      <c r="M6">
        <v>2</v>
      </c>
      <c r="N6">
        <v>0</v>
      </c>
      <c r="O6">
        <v>192</v>
      </c>
      <c r="P6">
        <v>0</v>
      </c>
      <c r="Q6">
        <v>1</v>
      </c>
      <c r="R6">
        <v>8</v>
      </c>
      <c r="S6">
        <v>10</v>
      </c>
      <c r="T6">
        <v>22</v>
      </c>
    </row>
    <row r="7" spans="1:20" x14ac:dyDescent="0.45">
      <c r="J7" t="s">
        <v>10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0</v>
      </c>
      <c r="S7">
        <v>6</v>
      </c>
      <c r="T7">
        <v>1</v>
      </c>
    </row>
    <row r="8" spans="1:20" x14ac:dyDescent="0.45">
      <c r="J8" t="s">
        <v>11</v>
      </c>
      <c r="K8">
        <v>0</v>
      </c>
      <c r="L8">
        <v>0</v>
      </c>
      <c r="M8">
        <v>0</v>
      </c>
      <c r="N8">
        <v>0</v>
      </c>
      <c r="O8">
        <v>9</v>
      </c>
      <c r="P8">
        <v>0</v>
      </c>
      <c r="Q8">
        <v>10</v>
      </c>
      <c r="R8">
        <v>1</v>
      </c>
      <c r="S8">
        <v>0</v>
      </c>
      <c r="T8">
        <v>0</v>
      </c>
    </row>
    <row r="9" spans="1:20" x14ac:dyDescent="0.45">
      <c r="J9" t="s">
        <v>2</v>
      </c>
      <c r="K9">
        <v>1</v>
      </c>
      <c r="L9">
        <v>0</v>
      </c>
      <c r="M9">
        <v>0</v>
      </c>
      <c r="N9">
        <v>0</v>
      </c>
      <c r="O9">
        <v>43</v>
      </c>
      <c r="P9">
        <v>0</v>
      </c>
      <c r="Q9">
        <v>0</v>
      </c>
      <c r="R9">
        <v>133</v>
      </c>
      <c r="S9">
        <v>0</v>
      </c>
      <c r="T9">
        <v>7</v>
      </c>
    </row>
    <row r="10" spans="1:20" x14ac:dyDescent="0.45">
      <c r="J10" t="s">
        <v>3</v>
      </c>
      <c r="K10">
        <v>0</v>
      </c>
      <c r="L10">
        <v>1</v>
      </c>
      <c r="M10">
        <v>0</v>
      </c>
      <c r="N10">
        <v>0</v>
      </c>
      <c r="O10">
        <v>16</v>
      </c>
      <c r="P10">
        <v>0</v>
      </c>
      <c r="Q10">
        <v>0</v>
      </c>
      <c r="R10">
        <v>0</v>
      </c>
      <c r="S10">
        <v>84</v>
      </c>
      <c r="T10">
        <v>2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4</v>
      </c>
      <c r="L11">
        <v>3</v>
      </c>
      <c r="M11">
        <v>0</v>
      </c>
      <c r="N11">
        <v>0</v>
      </c>
      <c r="O11">
        <v>33</v>
      </c>
      <c r="P11">
        <v>0</v>
      </c>
      <c r="Q11">
        <v>0</v>
      </c>
      <c r="R11">
        <v>3</v>
      </c>
      <c r="S11">
        <v>5</v>
      </c>
      <c r="T11">
        <v>59</v>
      </c>
    </row>
    <row r="12" spans="1:20" x14ac:dyDescent="0.45">
      <c r="A12" t="s">
        <v>0</v>
      </c>
      <c r="B12">
        <v>290</v>
      </c>
      <c r="C12">
        <v>236</v>
      </c>
      <c r="D12">
        <v>213</v>
      </c>
      <c r="E12">
        <v>0.30082987551867219</v>
      </c>
      <c r="F12">
        <v>0.24229979466119098</v>
      </c>
      <c r="G12">
        <v>7.2891017066125913E-2</v>
      </c>
    </row>
    <row r="13" spans="1:20" x14ac:dyDescent="0.45">
      <c r="A13" t="s">
        <v>1</v>
      </c>
      <c r="B13">
        <v>280</v>
      </c>
      <c r="C13">
        <v>386</v>
      </c>
      <c r="D13">
        <v>217</v>
      </c>
      <c r="E13">
        <v>0.29045643153526973</v>
      </c>
      <c r="F13">
        <v>0.39630390143737165</v>
      </c>
      <c r="G13">
        <v>0.11510901701500423</v>
      </c>
    </row>
    <row r="14" spans="1:20" x14ac:dyDescent="0.45">
      <c r="A14" t="s">
        <v>2</v>
      </c>
      <c r="B14">
        <v>184</v>
      </c>
      <c r="C14">
        <v>156</v>
      </c>
      <c r="D14">
        <v>133</v>
      </c>
      <c r="E14">
        <v>0.1908713692946058</v>
      </c>
      <c r="F14">
        <v>0.16016427104722791</v>
      </c>
      <c r="G14">
        <v>3.0570773726856779E-2</v>
      </c>
    </row>
    <row r="15" spans="1:20" x14ac:dyDescent="0.45">
      <c r="A15" t="s">
        <v>3</v>
      </c>
      <c r="B15">
        <v>103</v>
      </c>
      <c r="C15">
        <v>105</v>
      </c>
      <c r="D15">
        <v>84</v>
      </c>
      <c r="E15">
        <v>0.10684647302904564</v>
      </c>
      <c r="F15">
        <v>0.10780287474332649</v>
      </c>
      <c r="G15">
        <v>1.1518356948716418E-2</v>
      </c>
      <c r="L15" t="s">
        <v>15</v>
      </c>
      <c r="M15">
        <v>0.22060025287365934</v>
      </c>
    </row>
    <row r="16" spans="1:20" x14ac:dyDescent="0.45">
      <c r="A16" t="s">
        <v>4</v>
      </c>
      <c r="B16">
        <v>107</v>
      </c>
      <c r="C16">
        <v>91</v>
      </c>
      <c r="D16">
        <v>59</v>
      </c>
      <c r="E16">
        <v>0.11099585062240663</v>
      </c>
      <c r="F16">
        <v>9.3429158110882954E-2</v>
      </c>
      <c r="G16">
        <v>1.0370248877452776E-2</v>
      </c>
      <c r="L16" t="s">
        <v>16</v>
      </c>
      <c r="M16">
        <v>0.7183609958506223</v>
      </c>
    </row>
    <row r="17" spans="2:16" x14ac:dyDescent="0.45">
      <c r="B17">
        <v>964</v>
      </c>
      <c r="C17">
        <v>974</v>
      </c>
      <c r="D17">
        <v>706</v>
      </c>
      <c r="G17">
        <v>0.24045941363415613</v>
      </c>
      <c r="L17" t="s">
        <v>17</v>
      </c>
      <c r="M17">
        <v>0.63864627209877189</v>
      </c>
    </row>
    <row r="18" spans="2:16" x14ac:dyDescent="0.45">
      <c r="D18">
        <v>0.73236514522821572</v>
      </c>
    </row>
    <row r="19" spans="2:16" x14ac:dyDescent="0.45">
      <c r="E19" t="s">
        <v>17</v>
      </c>
      <c r="F19">
        <v>0.6476358741376409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134</v>
      </c>
      <c r="L21">
        <v>86</v>
      </c>
      <c r="M21">
        <v>72</v>
      </c>
      <c r="N21">
        <v>0.13729508196721313</v>
      </c>
      <c r="O21">
        <v>8.8114754098360656E-2</v>
      </c>
      <c r="P21">
        <v>1.2097722386455255E-2</v>
      </c>
    </row>
    <row r="22" spans="2:16" x14ac:dyDescent="0.45">
      <c r="J22" t="s">
        <v>6</v>
      </c>
      <c r="K22">
        <v>91</v>
      </c>
      <c r="L22">
        <v>118</v>
      </c>
      <c r="M22">
        <v>82</v>
      </c>
      <c r="N22">
        <v>9.3237704918032793E-2</v>
      </c>
      <c r="O22">
        <v>0.12090163934426229</v>
      </c>
      <c r="P22">
        <v>1.1272591373286751E-2</v>
      </c>
    </row>
    <row r="23" spans="2:16" x14ac:dyDescent="0.45">
      <c r="J23" t="s">
        <v>7</v>
      </c>
      <c r="K23">
        <v>61</v>
      </c>
      <c r="L23">
        <v>32</v>
      </c>
      <c r="M23">
        <v>29</v>
      </c>
      <c r="N23">
        <v>6.25E-2</v>
      </c>
      <c r="O23">
        <v>3.2786885245901641E-2</v>
      </c>
      <c r="P23">
        <v>2.0491803278688526E-3</v>
      </c>
    </row>
    <row r="24" spans="2:16" x14ac:dyDescent="0.45">
      <c r="J24" t="s">
        <v>8</v>
      </c>
      <c r="K24">
        <v>4</v>
      </c>
      <c r="L24">
        <v>0</v>
      </c>
      <c r="M24">
        <v>0</v>
      </c>
      <c r="N24">
        <v>4.0983606557377051E-3</v>
      </c>
      <c r="O24">
        <v>0</v>
      </c>
      <c r="P24">
        <v>0</v>
      </c>
    </row>
    <row r="25" spans="2:16" x14ac:dyDescent="0.45">
      <c r="J25" t="s">
        <v>9</v>
      </c>
      <c r="K25">
        <v>248</v>
      </c>
      <c r="L25">
        <v>372</v>
      </c>
      <c r="M25">
        <v>192</v>
      </c>
      <c r="N25">
        <v>0.25409836065573771</v>
      </c>
      <c r="O25">
        <v>0.38114754098360654</v>
      </c>
      <c r="P25">
        <v>9.6848965331900017E-2</v>
      </c>
    </row>
    <row r="26" spans="2:16" x14ac:dyDescent="0.45">
      <c r="J26" t="s">
        <v>10</v>
      </c>
      <c r="K26">
        <v>12</v>
      </c>
      <c r="L26">
        <v>1</v>
      </c>
      <c r="M26">
        <v>0</v>
      </c>
      <c r="N26">
        <v>1.2295081967213115E-2</v>
      </c>
      <c r="O26">
        <v>1.0245901639344263E-3</v>
      </c>
      <c r="P26">
        <v>1.2597420048374093E-5</v>
      </c>
    </row>
    <row r="27" spans="2:16" x14ac:dyDescent="0.45">
      <c r="J27" t="s">
        <v>11</v>
      </c>
      <c r="K27">
        <v>20</v>
      </c>
      <c r="L27">
        <v>13</v>
      </c>
      <c r="M27">
        <v>10</v>
      </c>
      <c r="N27">
        <v>2.0491803278688523E-2</v>
      </c>
      <c r="O27">
        <v>1.331967213114754E-2</v>
      </c>
      <c r="P27">
        <v>2.7294410104810533E-4</v>
      </c>
    </row>
    <row r="28" spans="2:16" x14ac:dyDescent="0.45">
      <c r="J28" t="s">
        <v>2</v>
      </c>
      <c r="K28">
        <v>184</v>
      </c>
      <c r="L28">
        <v>156</v>
      </c>
      <c r="M28">
        <v>133</v>
      </c>
      <c r="N28">
        <v>0.18852459016393441</v>
      </c>
      <c r="O28">
        <v>0.1598360655737705</v>
      </c>
      <c r="P28">
        <v>3.013302875571083E-2</v>
      </c>
    </row>
    <row r="29" spans="2:16" x14ac:dyDescent="0.45">
      <c r="J29" t="s">
        <v>3</v>
      </c>
      <c r="K29">
        <v>103</v>
      </c>
      <c r="L29">
        <v>105</v>
      </c>
      <c r="M29">
        <v>84</v>
      </c>
      <c r="N29">
        <v>0.10553278688524591</v>
      </c>
      <c r="O29">
        <v>0.10758196721311475</v>
      </c>
      <c r="P29">
        <v>1.1353424818597151E-2</v>
      </c>
    </row>
    <row r="30" spans="2:16" x14ac:dyDescent="0.45">
      <c r="J30" t="s">
        <v>4</v>
      </c>
      <c r="K30">
        <v>107</v>
      </c>
      <c r="L30">
        <v>91</v>
      </c>
      <c r="M30">
        <v>59</v>
      </c>
      <c r="N30">
        <v>0.1096311475409836</v>
      </c>
      <c r="O30">
        <v>9.3237704918032793E-2</v>
      </c>
      <c r="P30">
        <v>1.0221756584251545E-2</v>
      </c>
    </row>
    <row r="31" spans="2:16" x14ac:dyDescent="0.45">
      <c r="K31">
        <v>964</v>
      </c>
      <c r="L31">
        <v>974</v>
      </c>
      <c r="M31">
        <v>661</v>
      </c>
      <c r="P31">
        <v>0.17426221109916687</v>
      </c>
    </row>
    <row r="32" spans="2:16" x14ac:dyDescent="0.45">
      <c r="M32">
        <v>0.68568464730290457</v>
      </c>
    </row>
    <row r="33" spans="1:15" x14ac:dyDescent="0.45">
      <c r="N33" t="s">
        <v>17</v>
      </c>
      <c r="O33">
        <v>0.61935210314706446</v>
      </c>
    </row>
    <row r="34" spans="1:15" x14ac:dyDescent="0.45">
      <c r="J34" t="s">
        <v>30</v>
      </c>
      <c r="K34">
        <v>137</v>
      </c>
      <c r="L34">
        <v>0.1403688524590164</v>
      </c>
    </row>
    <row r="36" spans="1:15" x14ac:dyDescent="0.45">
      <c r="J36" t="s">
        <v>31</v>
      </c>
      <c r="K36">
        <v>94</v>
      </c>
      <c r="L36">
        <v>0.29841269841269841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77</v>
      </c>
      <c r="C41">
        <v>15</v>
      </c>
      <c r="D41">
        <v>2</v>
      </c>
    </row>
    <row r="42" spans="1:15" x14ac:dyDescent="0.45">
      <c r="A42" t="s">
        <v>33</v>
      </c>
      <c r="B42">
        <v>22</v>
      </c>
      <c r="C42">
        <v>592</v>
      </c>
      <c r="D42">
        <v>46</v>
      </c>
    </row>
    <row r="43" spans="1:15" x14ac:dyDescent="0.45">
      <c r="A43" t="s">
        <v>34</v>
      </c>
      <c r="B43">
        <v>5</v>
      </c>
      <c r="C43">
        <v>67</v>
      </c>
      <c r="D43">
        <v>150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v>104</v>
      </c>
      <c r="C47">
        <v>94</v>
      </c>
      <c r="D47">
        <v>77</v>
      </c>
      <c r="E47">
        <v>0.10655737704918032</v>
      </c>
      <c r="F47">
        <v>9.6311475409836061E-2</v>
      </c>
      <c r="G47">
        <v>1.0262698199408759E-2</v>
      </c>
    </row>
    <row r="48" spans="1:15" x14ac:dyDescent="0.45">
      <c r="A48" t="s">
        <v>33</v>
      </c>
      <c r="B48">
        <v>674</v>
      </c>
      <c r="C48">
        <v>660</v>
      </c>
      <c r="D48">
        <v>592</v>
      </c>
      <c r="E48">
        <v>0.69057377049180324</v>
      </c>
      <c r="F48">
        <v>0.67622950819672134</v>
      </c>
      <c r="G48">
        <v>0.46698636119322762</v>
      </c>
    </row>
    <row r="49" spans="1:7" x14ac:dyDescent="0.45">
      <c r="A49" t="s">
        <v>34</v>
      </c>
      <c r="B49">
        <v>198</v>
      </c>
      <c r="C49">
        <v>222</v>
      </c>
      <c r="D49">
        <v>150</v>
      </c>
      <c r="E49">
        <v>0.2028688524590164</v>
      </c>
      <c r="F49">
        <v>0.22745901639344263</v>
      </c>
      <c r="G49">
        <v>4.6144349637194305E-2</v>
      </c>
    </row>
    <row r="50" spans="1:7" x14ac:dyDescent="0.45">
      <c r="B50">
        <v>976</v>
      </c>
      <c r="C50">
        <v>976</v>
      </c>
      <c r="D50">
        <v>819</v>
      </c>
      <c r="G50">
        <v>0.52339340902983067</v>
      </c>
    </row>
    <row r="51" spans="1:7" x14ac:dyDescent="0.45">
      <c r="D51">
        <v>0.83913934426229508</v>
      </c>
    </row>
    <row r="52" spans="1:7" x14ac:dyDescent="0.45">
      <c r="E52" t="s">
        <v>17</v>
      </c>
      <c r="F52">
        <v>0.66248755517572533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v>99</v>
      </c>
      <c r="C56">
        <v>92</v>
      </c>
      <c r="D56">
        <v>77</v>
      </c>
      <c r="E56">
        <v>0.14022662889518414</v>
      </c>
      <c r="F56">
        <v>0.13031161473087818</v>
      </c>
      <c r="G56">
        <v>1.8273158439599067E-2</v>
      </c>
    </row>
    <row r="57" spans="1:7" x14ac:dyDescent="0.45">
      <c r="A57" t="s">
        <v>33</v>
      </c>
      <c r="B57">
        <v>607</v>
      </c>
      <c r="C57">
        <v>614</v>
      </c>
      <c r="D57">
        <v>592</v>
      </c>
      <c r="E57">
        <v>0.85977337110481589</v>
      </c>
      <c r="F57">
        <v>0.86968838526912184</v>
      </c>
      <c r="G57">
        <v>0.74773491481353682</v>
      </c>
    </row>
    <row r="58" spans="1:7" x14ac:dyDescent="0.45">
      <c r="B58">
        <v>706</v>
      </c>
      <c r="C58">
        <v>706</v>
      </c>
      <c r="D58">
        <v>669</v>
      </c>
      <c r="G58">
        <v>0.76600807325313591</v>
      </c>
    </row>
    <row r="59" spans="1:7" x14ac:dyDescent="0.45">
      <c r="D59">
        <v>0.94759206798866857</v>
      </c>
    </row>
    <row r="60" spans="1:7" x14ac:dyDescent="0.45">
      <c r="E60" t="s">
        <v>17</v>
      </c>
      <c r="F60">
        <v>0.77602675126468312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D5F4-A29A-4813-845A-6C635EB7EBA3}">
  <dimension ref="A1:T60"/>
  <sheetViews>
    <sheetView topLeftCell="E6" workbookViewId="0">
      <selection activeCell="P7" sqref="P7"/>
    </sheetView>
  </sheetViews>
  <sheetFormatPr defaultRowHeight="14.25" x14ac:dyDescent="0.45"/>
  <sheetData>
    <row r="1" spans="1:2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2</v>
      </c>
      <c r="S1" t="s">
        <v>3</v>
      </c>
      <c r="T1" t="s">
        <v>4</v>
      </c>
    </row>
    <row r="2" spans="1:20" x14ac:dyDescent="0.45">
      <c r="A2" t="s">
        <v>0</v>
      </c>
      <c r="B2">
        <v>167</v>
      </c>
      <c r="C2">
        <v>33</v>
      </c>
      <c r="D2">
        <v>26</v>
      </c>
      <c r="E2">
        <v>4</v>
      </c>
      <c r="F2">
        <v>8</v>
      </c>
      <c r="J2" t="s">
        <v>5</v>
      </c>
      <c r="K2">
        <v>53</v>
      </c>
      <c r="L2">
        <v>10</v>
      </c>
      <c r="M2">
        <v>2</v>
      </c>
      <c r="N2">
        <v>1</v>
      </c>
      <c r="O2">
        <v>10</v>
      </c>
      <c r="P2">
        <v>1</v>
      </c>
      <c r="Q2">
        <v>2</v>
      </c>
      <c r="R2">
        <v>7</v>
      </c>
      <c r="S2">
        <v>2</v>
      </c>
      <c r="T2">
        <v>5</v>
      </c>
    </row>
    <row r="3" spans="1:20" x14ac:dyDescent="0.45">
      <c r="A3" t="s">
        <v>1</v>
      </c>
      <c r="B3">
        <v>17</v>
      </c>
      <c r="C3">
        <v>180</v>
      </c>
      <c r="D3">
        <v>10</v>
      </c>
      <c r="E3">
        <v>24</v>
      </c>
      <c r="F3">
        <v>47</v>
      </c>
      <c r="J3" t="s">
        <v>6</v>
      </c>
      <c r="K3">
        <v>9</v>
      </c>
      <c r="L3">
        <v>54</v>
      </c>
      <c r="M3">
        <v>7</v>
      </c>
      <c r="N3">
        <v>0</v>
      </c>
      <c r="O3">
        <v>8</v>
      </c>
      <c r="P3">
        <v>0</v>
      </c>
      <c r="Q3">
        <v>1</v>
      </c>
      <c r="R3">
        <v>13</v>
      </c>
      <c r="S3">
        <v>2</v>
      </c>
      <c r="T3">
        <v>1</v>
      </c>
    </row>
    <row r="4" spans="1:20" x14ac:dyDescent="0.45">
      <c r="A4" t="s">
        <v>2</v>
      </c>
      <c r="B4">
        <v>15</v>
      </c>
      <c r="C4">
        <v>14</v>
      </c>
      <c r="D4">
        <v>128</v>
      </c>
      <c r="E4">
        <v>2</v>
      </c>
      <c r="F4">
        <v>3</v>
      </c>
      <c r="J4" t="s">
        <v>7</v>
      </c>
      <c r="K4">
        <v>0</v>
      </c>
      <c r="L4">
        <v>0</v>
      </c>
      <c r="M4">
        <v>29</v>
      </c>
      <c r="N4">
        <v>0</v>
      </c>
      <c r="O4">
        <v>7</v>
      </c>
      <c r="P4">
        <v>2</v>
      </c>
      <c r="Q4">
        <v>0</v>
      </c>
      <c r="R4">
        <v>6</v>
      </c>
      <c r="S4">
        <v>0</v>
      </c>
      <c r="T4">
        <v>2</v>
      </c>
    </row>
    <row r="5" spans="1:20" x14ac:dyDescent="0.45">
      <c r="A5" t="s">
        <v>3</v>
      </c>
      <c r="B5">
        <v>0</v>
      </c>
      <c r="C5">
        <v>1</v>
      </c>
      <c r="D5">
        <v>1</v>
      </c>
      <c r="E5">
        <v>11</v>
      </c>
      <c r="F5">
        <v>2</v>
      </c>
      <c r="J5" t="s">
        <v>8</v>
      </c>
      <c r="K5">
        <v>1</v>
      </c>
      <c r="L5">
        <v>1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45">
      <c r="A6" t="s">
        <v>4</v>
      </c>
      <c r="B6">
        <v>0</v>
      </c>
      <c r="C6">
        <v>1</v>
      </c>
      <c r="D6">
        <v>0</v>
      </c>
      <c r="E6">
        <v>0</v>
      </c>
      <c r="F6">
        <v>17</v>
      </c>
      <c r="J6" t="s">
        <v>9</v>
      </c>
      <c r="K6">
        <v>5</v>
      </c>
      <c r="L6">
        <v>3</v>
      </c>
      <c r="M6">
        <v>3</v>
      </c>
      <c r="N6">
        <v>0</v>
      </c>
      <c r="O6">
        <v>170</v>
      </c>
      <c r="P6">
        <v>1</v>
      </c>
      <c r="Q6">
        <v>0</v>
      </c>
      <c r="R6">
        <v>9</v>
      </c>
      <c r="S6">
        <v>24</v>
      </c>
      <c r="T6">
        <v>46</v>
      </c>
    </row>
    <row r="7" spans="1:20" x14ac:dyDescent="0.45">
      <c r="J7" t="s">
        <v>10</v>
      </c>
      <c r="K7">
        <v>2</v>
      </c>
      <c r="L7">
        <v>0</v>
      </c>
      <c r="M7">
        <v>0</v>
      </c>
      <c r="N7">
        <v>0</v>
      </c>
      <c r="O7">
        <v>3</v>
      </c>
      <c r="P7">
        <v>0</v>
      </c>
      <c r="Q7">
        <v>0</v>
      </c>
      <c r="R7">
        <v>1</v>
      </c>
      <c r="S7">
        <v>0</v>
      </c>
      <c r="T7">
        <v>1</v>
      </c>
    </row>
    <row r="8" spans="1:20" x14ac:dyDescent="0.45">
      <c r="J8" t="s">
        <v>11</v>
      </c>
      <c r="K8">
        <v>2</v>
      </c>
      <c r="L8">
        <v>2</v>
      </c>
      <c r="M8">
        <v>0</v>
      </c>
      <c r="N8">
        <v>0</v>
      </c>
      <c r="O8">
        <v>5</v>
      </c>
      <c r="P8">
        <v>0</v>
      </c>
      <c r="Q8">
        <v>1</v>
      </c>
      <c r="R8">
        <v>0</v>
      </c>
      <c r="S8">
        <v>0</v>
      </c>
      <c r="T8">
        <v>0</v>
      </c>
    </row>
    <row r="9" spans="1:20" x14ac:dyDescent="0.45">
      <c r="J9" t="s">
        <v>2</v>
      </c>
      <c r="K9">
        <v>4</v>
      </c>
      <c r="L9">
        <v>10</v>
      </c>
      <c r="M9">
        <v>1</v>
      </c>
      <c r="N9">
        <v>0</v>
      </c>
      <c r="O9">
        <v>14</v>
      </c>
      <c r="P9">
        <v>0</v>
      </c>
      <c r="Q9">
        <v>0</v>
      </c>
      <c r="R9">
        <v>128</v>
      </c>
      <c r="S9">
        <v>2</v>
      </c>
      <c r="T9">
        <v>3</v>
      </c>
    </row>
    <row r="10" spans="1:20" x14ac:dyDescent="0.45">
      <c r="J10" t="s">
        <v>3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11</v>
      </c>
      <c r="T10">
        <v>2</v>
      </c>
    </row>
    <row r="11" spans="1:20" x14ac:dyDescent="0.45">
      <c r="B11" t="s">
        <v>12</v>
      </c>
      <c r="C11" t="s">
        <v>13</v>
      </c>
      <c r="D11" t="s">
        <v>14</v>
      </c>
      <c r="J11" t="s">
        <v>4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17</v>
      </c>
    </row>
    <row r="12" spans="1:20" x14ac:dyDescent="0.45">
      <c r="A12" t="s">
        <v>0</v>
      </c>
      <c r="B12">
        <f>COUNTIF([1]Data!B:B, "NARRATION_AND_DESCRIPTION")</f>
        <v>238</v>
      </c>
      <c r="C12">
        <f>COUNTIF([1]Data!E:E, "NARRATION_AND_DESCRIPTION")</f>
        <v>202</v>
      </c>
      <c r="D12">
        <f>B2</f>
        <v>167</v>
      </c>
      <c r="E12">
        <f>B12/B17</f>
        <v>0.33286713286713288</v>
      </c>
      <c r="F12">
        <f>C12/C17</f>
        <v>0.28251748251748254</v>
      </c>
      <c r="G12">
        <f>E12*F12</f>
        <v>9.4040784390434756E-2</v>
      </c>
    </row>
    <row r="13" spans="1:20" x14ac:dyDescent="0.45">
      <c r="A13" t="s">
        <v>1</v>
      </c>
      <c r="B13">
        <f>COUNTIF([1]Data!B:B, "ABOUT_THE_GAME")</f>
        <v>281</v>
      </c>
      <c r="C13">
        <f>COUNTIF([1]Data!E:E, "ABOUT_THE_GAME")</f>
        <v>230</v>
      </c>
      <c r="D13">
        <f>C3</f>
        <v>180</v>
      </c>
      <c r="E13">
        <f>B13/B17</f>
        <v>0.39300699300699299</v>
      </c>
      <c r="F13">
        <f>C13/C17</f>
        <v>0.32167832167832167</v>
      </c>
      <c r="G13">
        <f>E13*F13</f>
        <v>0.12642182991833339</v>
      </c>
    </row>
    <row r="14" spans="1:20" x14ac:dyDescent="0.45">
      <c r="A14" t="s">
        <v>2</v>
      </c>
      <c r="B14">
        <f>COUNTIF([1]Data!B:B, "MECHANICS")</f>
        <v>162</v>
      </c>
      <c r="C14">
        <f>COUNTIF([1]Data!E:E, "MECHANICS")</f>
        <v>165</v>
      </c>
      <c r="D14">
        <f>D4</f>
        <v>128</v>
      </c>
      <c r="E14">
        <f>B14/B17</f>
        <v>0.22657342657342658</v>
      </c>
      <c r="F14">
        <f>C14/C17</f>
        <v>0.23076923076923078</v>
      </c>
      <c r="G14">
        <f>E14*F14</f>
        <v>5.2286175363098444E-2</v>
      </c>
    </row>
    <row r="15" spans="1:20" x14ac:dyDescent="0.45">
      <c r="A15" t="s">
        <v>3</v>
      </c>
      <c r="B15">
        <f>COUNTIF([1]Data!B:B, "NON-GAME_RELATED")</f>
        <v>15</v>
      </c>
      <c r="C15">
        <f>COUNTIF([1]Data!E:E, "NON-GAME_RELATED")</f>
        <v>41</v>
      </c>
      <c r="D15">
        <f>E5</f>
        <v>11</v>
      </c>
      <c r="E15">
        <f>B15/B17</f>
        <v>2.097902097902098E-2</v>
      </c>
      <c r="F15">
        <f>C15/C17</f>
        <v>5.7342657342657345E-2</v>
      </c>
      <c r="G15">
        <f>E15*F15</f>
        <v>1.2029928113844199E-3</v>
      </c>
      <c r="L15" t="s">
        <v>15</v>
      </c>
      <c r="M15">
        <f>0.7*G17+0.3*P31</f>
        <v>0.25430789113725383</v>
      </c>
    </row>
    <row r="16" spans="1:20" x14ac:dyDescent="0.45">
      <c r="A16" t="s">
        <v>4</v>
      </c>
      <c r="B16">
        <f>COUNTIF([1]Data!B:B, "NON-CONTENT")</f>
        <v>19</v>
      </c>
      <c r="C16">
        <f>COUNTIF([1]Data!E:E, "NON-CONTENT")</f>
        <v>77</v>
      </c>
      <c r="D16">
        <f>F6</f>
        <v>17</v>
      </c>
      <c r="E16">
        <f>B16/B17</f>
        <v>2.6573426573426574E-2</v>
      </c>
      <c r="F16">
        <f>C16/C17</f>
        <v>0.1076923076923077</v>
      </c>
      <c r="G16">
        <f>E16*F16</f>
        <v>2.8617536309844004E-3</v>
      </c>
      <c r="L16" t="s">
        <v>16</v>
      </c>
      <c r="M16">
        <f>0.7*D18+0.3*M32</f>
        <v>0.68671328671328669</v>
      </c>
    </row>
    <row r="17" spans="2:16" x14ac:dyDescent="0.45">
      <c r="B17">
        <f>SUM(B12:B16)</f>
        <v>715</v>
      </c>
      <c r="C17">
        <f>SUM(C12:C16)</f>
        <v>715</v>
      </c>
      <c r="D17">
        <f>SUM(D12:D16)</f>
        <v>503</v>
      </c>
      <c r="G17">
        <f>SUM(G12:G16)</f>
        <v>0.27681353611423543</v>
      </c>
      <c r="L17" t="s">
        <v>17</v>
      </c>
      <c r="M17">
        <f>(M16-M15)/(1-M15)</f>
        <v>0.57987122357442356</v>
      </c>
    </row>
    <row r="18" spans="2:16" x14ac:dyDescent="0.45">
      <c r="D18">
        <f>D17/B17</f>
        <v>0.7034965034965035</v>
      </c>
    </row>
    <row r="19" spans="2:16" x14ac:dyDescent="0.45">
      <c r="E19" t="s">
        <v>17</v>
      </c>
      <c r="F19">
        <f>(D18-G17)/(1-G17)</f>
        <v>0.59000408427122808</v>
      </c>
    </row>
    <row r="20" spans="2:16" x14ac:dyDescent="0.45">
      <c r="K20" t="s">
        <v>12</v>
      </c>
      <c r="L20" t="s">
        <v>13</v>
      </c>
      <c r="M20" t="s">
        <v>14</v>
      </c>
      <c r="N20" t="s">
        <v>18</v>
      </c>
      <c r="O20" t="s">
        <v>19</v>
      </c>
    </row>
    <row r="21" spans="2:16" x14ac:dyDescent="0.45">
      <c r="J21" t="s">
        <v>5</v>
      </c>
      <c r="K21">
        <v>93</v>
      </c>
      <c r="L21">
        <v>78</v>
      </c>
      <c r="M21">
        <f>K2</f>
        <v>53</v>
      </c>
      <c r="N21">
        <f t="shared" ref="N21:O30" si="0">K21/719</f>
        <v>0.12934631432545202</v>
      </c>
      <c r="O21">
        <f t="shared" si="0"/>
        <v>0.10848400556328233</v>
      </c>
      <c r="P21">
        <f t="shared" ref="P21:P30" si="1">N21*O21</f>
        <v>1.4032006282872402E-2</v>
      </c>
    </row>
    <row r="22" spans="2:16" x14ac:dyDescent="0.45">
      <c r="J22" t="s">
        <v>6</v>
      </c>
      <c r="K22">
        <v>95</v>
      </c>
      <c r="L22">
        <v>80</v>
      </c>
      <c r="M22">
        <f>L3</f>
        <v>54</v>
      </c>
      <c r="N22">
        <f t="shared" si="0"/>
        <v>0.13212795549374132</v>
      </c>
      <c r="O22">
        <f t="shared" si="0"/>
        <v>0.11126564673157163</v>
      </c>
      <c r="P22">
        <f t="shared" si="1"/>
        <v>1.4701302419331441E-2</v>
      </c>
    </row>
    <row r="23" spans="2:16" x14ac:dyDescent="0.45">
      <c r="J23" t="s">
        <v>7</v>
      </c>
      <c r="K23">
        <v>46</v>
      </c>
      <c r="L23">
        <v>43</v>
      </c>
      <c r="M23">
        <f>M4</f>
        <v>29</v>
      </c>
      <c r="N23">
        <f t="shared" si="0"/>
        <v>6.397774687065369E-2</v>
      </c>
      <c r="O23">
        <f t="shared" si="0"/>
        <v>5.9805285118219746E-2</v>
      </c>
      <c r="P23">
        <f t="shared" si="1"/>
        <v>3.826207392820735E-3</v>
      </c>
    </row>
    <row r="24" spans="2:16" x14ac:dyDescent="0.45">
      <c r="J24" t="s">
        <v>8</v>
      </c>
      <c r="K24">
        <v>4</v>
      </c>
      <c r="L24">
        <v>1</v>
      </c>
      <c r="M24">
        <f>N5</f>
        <v>0</v>
      </c>
      <c r="N24">
        <f t="shared" si="0"/>
        <v>5.5632823365785811E-3</v>
      </c>
      <c r="O24">
        <f t="shared" si="0"/>
        <v>1.3908205841446453E-3</v>
      </c>
      <c r="P24">
        <f t="shared" si="1"/>
        <v>7.7375275891218085E-6</v>
      </c>
    </row>
    <row r="25" spans="2:16" x14ac:dyDescent="0.45">
      <c r="J25" t="s">
        <v>9</v>
      </c>
      <c r="K25">
        <v>264</v>
      </c>
      <c r="L25">
        <v>222</v>
      </c>
      <c r="M25">
        <f>O6</f>
        <v>170</v>
      </c>
      <c r="N25">
        <f t="shared" si="0"/>
        <v>0.36717663421418639</v>
      </c>
      <c r="O25">
        <f t="shared" si="0"/>
        <v>0.30876216968011128</v>
      </c>
      <c r="P25">
        <f t="shared" si="1"/>
        <v>0.11337025423581278</v>
      </c>
    </row>
    <row r="26" spans="2:16" x14ac:dyDescent="0.45">
      <c r="J26" t="s">
        <v>10</v>
      </c>
      <c r="K26">
        <v>7</v>
      </c>
      <c r="L26">
        <v>4</v>
      </c>
      <c r="M26">
        <f>P7</f>
        <v>0</v>
      </c>
      <c r="N26">
        <f t="shared" si="0"/>
        <v>9.7357440890125171E-3</v>
      </c>
      <c r="O26">
        <f t="shared" si="0"/>
        <v>5.5632823365785811E-3</v>
      </c>
      <c r="P26">
        <f t="shared" si="1"/>
        <v>5.4162693123852666E-5</v>
      </c>
    </row>
    <row r="27" spans="2:16" x14ac:dyDescent="0.45">
      <c r="J27" t="s">
        <v>11</v>
      </c>
      <c r="K27">
        <v>10</v>
      </c>
      <c r="L27">
        <v>4</v>
      </c>
      <c r="M27">
        <f>Q8</f>
        <v>1</v>
      </c>
      <c r="N27">
        <f t="shared" si="0"/>
        <v>1.3908205841446454E-2</v>
      </c>
      <c r="O27">
        <f t="shared" si="0"/>
        <v>5.5632823365785811E-3</v>
      </c>
      <c r="P27">
        <f t="shared" si="1"/>
        <v>7.7375275891218098E-5</v>
      </c>
    </row>
    <row r="28" spans="2:16" x14ac:dyDescent="0.45">
      <c r="J28" t="s">
        <v>2</v>
      </c>
      <c r="K28">
        <v>162</v>
      </c>
      <c r="L28">
        <v>165</v>
      </c>
      <c r="M28">
        <f>R9</f>
        <v>128</v>
      </c>
      <c r="N28">
        <f t="shared" si="0"/>
        <v>0.22531293463143254</v>
      </c>
      <c r="O28">
        <f t="shared" si="0"/>
        <v>0.22948539638386647</v>
      </c>
      <c r="P28">
        <f t="shared" si="1"/>
        <v>5.1706028114306489E-2</v>
      </c>
    </row>
    <row r="29" spans="2:16" x14ac:dyDescent="0.45">
      <c r="J29" t="s">
        <v>3</v>
      </c>
      <c r="K29">
        <v>15</v>
      </c>
      <c r="L29">
        <v>41</v>
      </c>
      <c r="M29">
        <f>S10</f>
        <v>11</v>
      </c>
      <c r="N29">
        <f t="shared" si="0"/>
        <v>2.0862308762169681E-2</v>
      </c>
      <c r="O29">
        <f t="shared" si="0"/>
        <v>5.702364394993046E-2</v>
      </c>
      <c r="P29">
        <f t="shared" si="1"/>
        <v>1.1896448668274784E-3</v>
      </c>
    </row>
    <row r="30" spans="2:16" x14ac:dyDescent="0.45">
      <c r="J30" t="s">
        <v>4</v>
      </c>
      <c r="K30">
        <v>19</v>
      </c>
      <c r="L30">
        <v>77</v>
      </c>
      <c r="M30">
        <f>T11</f>
        <v>17</v>
      </c>
      <c r="N30">
        <f t="shared" si="0"/>
        <v>2.6425591098748261E-2</v>
      </c>
      <c r="O30">
        <f t="shared" si="0"/>
        <v>0.1070931849791377</v>
      </c>
      <c r="P30">
        <f t="shared" si="1"/>
        <v>2.8300007157213022E-3</v>
      </c>
    </row>
    <row r="31" spans="2:16" x14ac:dyDescent="0.45">
      <c r="K31">
        <f>SUM(K21:K30)</f>
        <v>715</v>
      </c>
      <c r="L31">
        <f>SUM(L21:L30)</f>
        <v>715</v>
      </c>
      <c r="M31">
        <f>SUM(M21:M30)</f>
        <v>463</v>
      </c>
      <c r="P31">
        <f>SUM(P21:P30)</f>
        <v>0.20179471952429684</v>
      </c>
    </row>
    <row r="32" spans="2:16" x14ac:dyDescent="0.45">
      <c r="M32">
        <f>M31/K31</f>
        <v>0.64755244755244756</v>
      </c>
    </row>
    <row r="33" spans="1:15" x14ac:dyDescent="0.45">
      <c r="N33" t="s">
        <v>17</v>
      </c>
      <c r="O33">
        <f>(M32-P31)/(1-P31)</f>
        <v>0.55844998640261345</v>
      </c>
    </row>
    <row r="34" spans="1:15" x14ac:dyDescent="0.45">
      <c r="J34" t="s">
        <v>30</v>
      </c>
      <c r="K34">
        <v>108</v>
      </c>
      <c r="L34">
        <v>0.1502086230876217</v>
      </c>
    </row>
    <row r="36" spans="1:15" x14ac:dyDescent="0.45">
      <c r="J36" t="s">
        <v>31</v>
      </c>
      <c r="K36">
        <v>74</v>
      </c>
      <c r="L36">
        <f>74/(719-M31)</f>
        <v>0.2890625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v>51</v>
      </c>
      <c r="C41">
        <v>11</v>
      </c>
      <c r="D41">
        <v>7</v>
      </c>
    </row>
    <row r="42" spans="1:15" x14ac:dyDescent="0.45">
      <c r="A42" t="s">
        <v>33</v>
      </c>
      <c r="B42">
        <v>20</v>
      </c>
      <c r="C42">
        <v>508</v>
      </c>
      <c r="D42">
        <v>84</v>
      </c>
    </row>
    <row r="43" spans="1:15" x14ac:dyDescent="0.45">
      <c r="A43" t="s">
        <v>34</v>
      </c>
      <c r="B43">
        <v>0</v>
      </c>
      <c r="C43">
        <v>7</v>
      </c>
      <c r="D43">
        <v>31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f>SUM(B41:B43)</f>
        <v>71</v>
      </c>
      <c r="C47">
        <f>SUM(B41:D41)</f>
        <v>69</v>
      </c>
      <c r="D47">
        <f>B41</f>
        <v>51</v>
      </c>
      <c r="E47">
        <f t="shared" ref="E47:F49" si="2">B47/B$50</f>
        <v>9.8748261474269822E-2</v>
      </c>
      <c r="F47">
        <f t="shared" si="2"/>
        <v>9.5966620305980535E-2</v>
      </c>
      <c r="G47">
        <f>E47*F47</f>
        <v>9.4765369147769372E-3</v>
      </c>
    </row>
    <row r="48" spans="1:15" x14ac:dyDescent="0.45">
      <c r="A48" t="s">
        <v>33</v>
      </c>
      <c r="B48">
        <f>SUM(C41:C43)</f>
        <v>526</v>
      </c>
      <c r="C48">
        <f>SUM(B42:D42)</f>
        <v>612</v>
      </c>
      <c r="D48">
        <f>C42</f>
        <v>508</v>
      </c>
      <c r="E48">
        <f t="shared" si="2"/>
        <v>0.7315716272600834</v>
      </c>
      <c r="F48">
        <f t="shared" si="2"/>
        <v>0.85118219749652291</v>
      </c>
      <c r="G48">
        <f t="shared" ref="G48:G49" si="3">E48*F48</f>
        <v>0.62270074531734498</v>
      </c>
    </row>
    <row r="49" spans="1:7" x14ac:dyDescent="0.45">
      <c r="A49" t="s">
        <v>34</v>
      </c>
      <c r="B49">
        <f>SUM(D41:D43)</f>
        <v>122</v>
      </c>
      <c r="C49">
        <f>SUM(B43:D43)</f>
        <v>38</v>
      </c>
      <c r="D49">
        <f>D43</f>
        <v>31</v>
      </c>
      <c r="E49">
        <f t="shared" si="2"/>
        <v>0.16968011126564672</v>
      </c>
      <c r="F49">
        <f t="shared" si="2"/>
        <v>5.2851182197496523E-2</v>
      </c>
      <c r="G49">
        <f t="shared" si="3"/>
        <v>8.9677944757921776E-3</v>
      </c>
    </row>
    <row r="50" spans="1:7" x14ac:dyDescent="0.45">
      <c r="B50">
        <f>SUM(B47:B49)</f>
        <v>719</v>
      </c>
      <c r="C50">
        <f>SUM(C47:C49)</f>
        <v>719</v>
      </c>
      <c r="D50">
        <f>SUM(D47:D49)</f>
        <v>590</v>
      </c>
      <c r="G50">
        <f>SUM(G47:G49)</f>
        <v>0.6411450767079141</v>
      </c>
    </row>
    <row r="51" spans="1:7" x14ac:dyDescent="0.45">
      <c r="D51">
        <f>D50/B50</f>
        <v>0.8205841446453408</v>
      </c>
    </row>
    <row r="52" spans="1:7" x14ac:dyDescent="0.45">
      <c r="E52" t="s">
        <v>17</v>
      </c>
      <c r="F52">
        <f>(D51-G50)/(1-G50)</f>
        <v>0.50003234257252838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f>SUM(B41:B42)</f>
        <v>71</v>
      </c>
      <c r="C56">
        <f>SUM(B41:C41)</f>
        <v>62</v>
      </c>
      <c r="D56">
        <f>B41</f>
        <v>51</v>
      </c>
      <c r="E56">
        <f>B56/B$58</f>
        <v>0.12033898305084746</v>
      </c>
      <c r="F56">
        <f>C56/C$58</f>
        <v>0.10508474576271186</v>
      </c>
      <c r="G56">
        <f>E56*F56</f>
        <v>1.2645791439241596E-2</v>
      </c>
    </row>
    <row r="57" spans="1:7" x14ac:dyDescent="0.45">
      <c r="A57" t="s">
        <v>33</v>
      </c>
      <c r="B57">
        <f>SUM(C41:C42)</f>
        <v>519</v>
      </c>
      <c r="C57">
        <f>SUM(B42:C42)</f>
        <v>528</v>
      </c>
      <c r="D57">
        <f>C42</f>
        <v>508</v>
      </c>
      <c r="E57">
        <f>B57/B$58</f>
        <v>0.87966101694915255</v>
      </c>
      <c r="F57">
        <f>C57/C$58</f>
        <v>0.89491525423728813</v>
      </c>
      <c r="G57">
        <f t="shared" ref="G57" si="4">E57*F57</f>
        <v>0.78722206262568228</v>
      </c>
    </row>
    <row r="58" spans="1:7" x14ac:dyDescent="0.45">
      <c r="B58">
        <f>SUM(B56:B57)</f>
        <v>590</v>
      </c>
      <c r="C58">
        <f>SUM(C56:C57)</f>
        <v>590</v>
      </c>
      <c r="D58">
        <f>SUM(D56:D57)</f>
        <v>559</v>
      </c>
      <c r="G58">
        <f>SUM(G56:G57)</f>
        <v>0.79986785406492389</v>
      </c>
    </row>
    <row r="59" spans="1:7" x14ac:dyDescent="0.45">
      <c r="D59">
        <f>D58/C58</f>
        <v>0.94745762711864412</v>
      </c>
    </row>
    <row r="60" spans="1:7" x14ac:dyDescent="0.45">
      <c r="E60" t="s">
        <v>17</v>
      </c>
      <c r="F60">
        <f>(D59-G58)/(1-G58)</f>
        <v>0.73746160250337345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1733-5B3B-4646-8386-CFD8EA18E155}">
  <dimension ref="A1:AF60"/>
  <sheetViews>
    <sheetView tabSelected="1" topLeftCell="C1" workbookViewId="0">
      <selection activeCell="T13" sqref="T13"/>
    </sheetView>
  </sheetViews>
  <sheetFormatPr defaultRowHeight="14.25" x14ac:dyDescent="0.45"/>
  <sheetData>
    <row r="1" spans="1:3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J1" s="1"/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</v>
      </c>
      <c r="S1" s="1" t="s">
        <v>3</v>
      </c>
      <c r="T1" s="1" t="s">
        <v>4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</v>
      </c>
      <c r="AE1" t="s">
        <v>3</v>
      </c>
      <c r="AF1" t="s">
        <v>4</v>
      </c>
    </row>
    <row r="2" spans="1:32" x14ac:dyDescent="0.45">
      <c r="A2" t="s">
        <v>0</v>
      </c>
      <c r="B2">
        <f>tables30!B2+tables31!B2+tables32!B2+tables33!B2+tables34!B2+tables35!B2+tables36!B2+tables37!B2</f>
        <v>1667</v>
      </c>
      <c r="C2">
        <f>tables30!C2+tables31!C2+tables32!C2+tables33!C2+tables34!C2+tables35!C2+tables36!C2+tables37!C2</f>
        <v>282</v>
      </c>
      <c r="D2">
        <f>tables30!D2+tables31!D2+tables32!D2+tables33!D2+tables34!D2+tables35!D2+tables36!D2+tables37!D2</f>
        <v>62</v>
      </c>
      <c r="E2">
        <f>tables30!E2+tables31!E2+tables32!E2+tables33!E2+tables34!E2+tables35!E2+tables36!E2+tables37!E2</f>
        <v>12</v>
      </c>
      <c r="F2">
        <f>tables30!F2+tables31!F2+tables32!F2+tables33!F2+tables34!F2+tables35!F2+tables36!F2+tables37!F2</f>
        <v>22</v>
      </c>
      <c r="J2" s="1" t="s">
        <v>29</v>
      </c>
      <c r="K2" s="1">
        <f>tables30!K2+tables31!K2+tables32!K2+tables33!K2+tables34!K2+tables35!K2+tables36!K2+tables37!K2</f>
        <v>571</v>
      </c>
      <c r="L2" s="1">
        <f>tables30!L2+tables31!L2+tables32!L2+tables33!L2+tables34!L2+tables35!L2+tables36!L2+tables37!L2</f>
        <v>191</v>
      </c>
      <c r="M2" s="1">
        <f>tables30!M2+tables31!M2+tables32!M2+tables33!M2+tables34!M2+tables35!M2+tables36!M2+tables37!M2</f>
        <v>10</v>
      </c>
      <c r="N2" s="1">
        <f>tables30!N2+tables31!N2+tables32!N2+tables33!N2+tables34!N2+tables35!N2+tables36!N2+tables37!N2</f>
        <v>1</v>
      </c>
      <c r="O2" s="1">
        <f>tables30!O2+tables31!O2+tables32!O2+tables33!O2+tables34!O2+tables35!O2+tables36!O2+tables37!O2</f>
        <v>120</v>
      </c>
      <c r="P2" s="1">
        <f>tables30!P2+tables31!P2+tables32!P2+tables33!P2+tables34!P2+tables35!P2+tables36!P2+tables37!P2</f>
        <v>10</v>
      </c>
      <c r="Q2" s="1">
        <f>tables30!Q2+tables31!Q2+tables32!Q2+tables33!Q2+tables34!Q2+tables35!Q2+tables36!Q2+tables37!Q2</f>
        <v>17</v>
      </c>
      <c r="R2" s="1">
        <f>tables30!R2+tables31!R2+tables32!R2+tables33!R2+tables34!R2+tables35!R2+tables36!R2+tables37!R2</f>
        <v>10</v>
      </c>
      <c r="S2" s="1">
        <f>tables30!S2+tables31!S2+tables32!S2+tables33!S2+tables34!S2+tables35!S2+tables36!S2+tables37!S2</f>
        <v>8</v>
      </c>
      <c r="T2" s="1">
        <f>tables30!T2+tables31!T2+tables32!T2+tables33!T2+tables34!T2+tables35!T2+tables36!T2+tables37!T2</f>
        <v>13</v>
      </c>
      <c r="V2" t="s">
        <v>29</v>
      </c>
      <c r="W2">
        <f>K2/(K2+SUM(K3:K11)+SUM(L2:T2))</f>
        <v>0.4762301918265221</v>
      </c>
      <c r="X2">
        <f>L2/(L2+SUM(L3:L11)+SUM(K2,M2:T2))</f>
        <v>0.11870727159726538</v>
      </c>
      <c r="Y2">
        <f>M2/(M2+SUM(M3:M11)+SUM(K2:L2,N2:T2))</f>
        <v>7.8492935635792772E-3</v>
      </c>
      <c r="Z2">
        <f>N2/(N2+SUM(N3:N11)+SUM(K2:M2,O2:T2))</f>
        <v>1.006036217303823E-3</v>
      </c>
      <c r="AA2">
        <f>O2/(O2+SUM(O3:O11)+SUM(K2:N2,P2:T2))</f>
        <v>4.5129748025573527E-2</v>
      </c>
      <c r="AB2">
        <f>P2/(P2+SUM(P3:P11)+SUM(K2:O2,Q2:T2))</f>
        <v>1.020408163265306E-2</v>
      </c>
      <c r="AC2">
        <f>Q2/(Q2+SUM(Q3:Q11)+SUM(K2:P2,R2:T2))</f>
        <v>1.6520894071914479E-2</v>
      </c>
      <c r="AD2">
        <f>R2/(R2+SUM(R3:R11)+SUM(K2:Q2,S2:T2))</f>
        <v>5.6785917092561046E-3</v>
      </c>
      <c r="AE2">
        <f>S2/(S2+SUM(S3:S11)+SUM(K2:R2,T2))</f>
        <v>5.4127198917456026E-3</v>
      </c>
      <c r="AF2">
        <f>T2/(T2+SUM(T3:T11)+SUM(K2:S2))</f>
        <v>7.9705702023298592E-3</v>
      </c>
    </row>
    <row r="3" spans="1:32" x14ac:dyDescent="0.45">
      <c r="A3" t="s">
        <v>1</v>
      </c>
      <c r="B3">
        <f>tables30!B3+tables31!B3+tables32!B3+tables33!B3+tables34!B3+tables35!B3+tables36!B3+tables37!B3</f>
        <v>245</v>
      </c>
      <c r="C3">
        <f>tables30!C3+tables31!C3+tables32!C3+tables33!C3+tables34!C3+tables35!C3+tables36!C3+tables37!C3</f>
        <v>1371</v>
      </c>
      <c r="D3">
        <f>tables30!D3+tables31!D3+tables32!D3+tables33!D3+tables34!D3+tables35!D3+tables36!D3+tables37!D3</f>
        <v>69</v>
      </c>
      <c r="E3">
        <f>tables30!E3+tables31!E3+tables32!E3+tables33!E3+tables34!E3+tables35!E3+tables36!E3+tables37!E3</f>
        <v>161</v>
      </c>
      <c r="F3">
        <f>tables30!F3+tables31!F3+tables32!F3+tables33!F3+tables34!F3+tables35!F3+tables36!F3+tables37!F3</f>
        <v>307</v>
      </c>
      <c r="J3" s="1" t="s">
        <v>23</v>
      </c>
      <c r="K3" s="1">
        <f>tables30!K3+tables31!K3+tables32!K3+tables33!K3+tables34!K3+tables35!K3+tables36!K3+tables37!K3</f>
        <v>53</v>
      </c>
      <c r="L3" s="1">
        <f>tables30!L3+tables31!L3+tables32!L3+tables33!L3+tables34!L3+tables35!L3+tables36!L3+tables37!L3</f>
        <v>522</v>
      </c>
      <c r="M3" s="1">
        <f>tables30!M3+tables31!M3+tables32!M3+tables33!M3+tables34!M3+tables35!M3+tables36!M3+tables37!M3</f>
        <v>20</v>
      </c>
      <c r="N3" s="1">
        <f>tables30!N3+tables31!N3+tables32!N3+tables33!N3+tables34!N3+tables35!N3+tables36!N3+tables37!N3</f>
        <v>0</v>
      </c>
      <c r="O3" s="1">
        <f>tables30!O3+tables31!O3+tables32!O3+tables33!O3+tables34!O3+tables35!O3+tables36!O3+tables37!O3</f>
        <v>30</v>
      </c>
      <c r="P3" s="1">
        <f>tables30!P3+tables31!P3+tables32!P3+tables33!P3+tables34!P3+tables35!P3+tables36!P3+tables37!P3</f>
        <v>2</v>
      </c>
      <c r="Q3" s="1">
        <f>tables30!Q3+tables31!Q3+tables32!Q3+tables33!Q3+tables34!Q3+tables35!Q3+tables36!Q3+tables37!Q3</f>
        <v>10</v>
      </c>
      <c r="R3" s="1">
        <f>tables30!R3+tables31!R3+tables32!R3+tables33!R3+tables34!R3+tables35!R3+tables36!R3+tables37!R3</f>
        <v>27</v>
      </c>
      <c r="S3" s="1">
        <f>tables30!S3+tables31!S3+tables32!S3+tables33!S3+tables34!S3+tables35!S3+tables36!S3+tables37!S3</f>
        <v>2</v>
      </c>
      <c r="T3" s="1">
        <f>tables30!T3+tables31!T3+tables32!T3+tables33!T3+tables34!T3+tables35!T3+tables36!T3+tables37!T3</f>
        <v>7</v>
      </c>
      <c r="V3" t="s">
        <v>23</v>
      </c>
      <c r="W3">
        <f>K3/(K3+SUM(K2,K4:K11)+SUM(L3:T3))</f>
        <v>3.683113273106324E-2</v>
      </c>
      <c r="X3">
        <f>L3/(SUM(L2:L11)+SUM(K3:T3)-L3)</f>
        <v>0.52200000000000002</v>
      </c>
    </row>
    <row r="4" spans="1:32" x14ac:dyDescent="0.45">
      <c r="A4" t="s">
        <v>2</v>
      </c>
      <c r="B4">
        <f>tables30!B4+tables31!B4+tables32!B4+tables33!B4+tables34!B4+tables35!B4+tables36!B4+tables37!B4</f>
        <v>79</v>
      </c>
      <c r="C4">
        <f>tables30!C4+tables31!C4+tables32!C4+tables33!C4+tables34!C4+tables35!C4+tables36!C4+tables37!C4</f>
        <v>125</v>
      </c>
      <c r="D4">
        <f>tables30!D4+tables31!D4+tables32!D4+tables33!D4+tables34!D4+tables35!D4+tables36!D4+tables37!D4</f>
        <v>677</v>
      </c>
      <c r="E4">
        <f>tables30!E4+tables31!E4+tables32!E4+tables33!E4+tables34!E4+tables35!E4+tables36!E4+tables37!E4</f>
        <v>7</v>
      </c>
      <c r="F4">
        <f>tables30!F4+tables31!F4+tables32!F4+tables33!F4+tables34!F4+tables35!F4+tables36!F4+tables37!F4</f>
        <v>21</v>
      </c>
      <c r="J4" s="1" t="s">
        <v>24</v>
      </c>
      <c r="K4" s="1">
        <f>tables30!K4+tables31!K4+tables32!K4+tables33!K4+tables34!K4+tables35!K4+tables36!K4+tables37!K4</f>
        <v>5</v>
      </c>
      <c r="L4" s="1">
        <f>tables30!L4+tables31!L4+tables32!L4+tables33!L4+tables34!L4+tables35!L4+tables36!L4+tables37!L4</f>
        <v>15</v>
      </c>
      <c r="M4" s="1">
        <f>tables30!M4+tables31!M4+tables32!M4+tables33!M4+tables34!M4+tables35!M4+tables36!M4+tables37!M4</f>
        <v>223</v>
      </c>
      <c r="N4" s="1">
        <f>tables30!N4+tables31!N4+tables32!N4+tables33!N4+tables34!N4+tables35!N4+tables36!N4+tables37!N4</f>
        <v>0</v>
      </c>
      <c r="O4" s="1">
        <f>tables30!O4+tables31!O4+tables32!O4+tables33!O4+tables34!O4+tables35!O4+tables36!O4+tables37!O4</f>
        <v>62</v>
      </c>
      <c r="P4" s="1">
        <f>tables30!P4+tables31!P4+tables32!P4+tables33!P4+tables34!P4+tables35!P4+tables36!P4+tables37!P4</f>
        <v>7</v>
      </c>
      <c r="Q4" s="1">
        <f>tables30!Q4+tables31!Q4+tables32!Q4+tables33!Q4+tables34!Q4+tables35!Q4+tables36!Q4+tables37!Q4</f>
        <v>1</v>
      </c>
      <c r="R4" s="1">
        <f>tables30!R4+tables31!R4+tables32!R4+tables33!R4+tables34!R4+tables35!R4+tables36!R4+tables37!R4</f>
        <v>24</v>
      </c>
      <c r="S4" s="1">
        <f>tables30!S4+tables31!S4+tables32!S4+tables33!S4+tables34!S4+tables35!S4+tables36!S4+tables37!S4</f>
        <v>1</v>
      </c>
      <c r="T4" s="1">
        <f>tables30!T4+tables31!T4+tables32!T4+tables33!T4+tables34!T4+tables35!T4+tables36!T4+tables37!T4</f>
        <v>2</v>
      </c>
      <c r="V4" t="s">
        <v>24</v>
      </c>
      <c r="W4">
        <f>K4/(K4+SUM(K2:K3,K5:K11)+SUM(L4:T4))</f>
        <v>4.3327556325823222E-3</v>
      </c>
    </row>
    <row r="5" spans="1:32" x14ac:dyDescent="0.45">
      <c r="A5" t="s">
        <v>3</v>
      </c>
      <c r="B5">
        <f>tables30!B5+tables31!B5+tables32!B5+tables33!B5+tables34!B5+tables35!B5+tables36!B5+tables37!B5</f>
        <v>24</v>
      </c>
      <c r="C5">
        <f>tables30!C5+tables31!C5+tables32!C5+tables33!C5+tables34!C5+tables35!C5+tables36!C5+tables37!C5</f>
        <v>101</v>
      </c>
      <c r="D5">
        <f>tables30!D5+tables31!D5+tables32!D5+tables33!D5+tables34!D5+tables35!D5+tables36!D5+tables37!D5</f>
        <v>4</v>
      </c>
      <c r="E5">
        <f>tables30!E5+tables31!E5+tables32!E5+tables33!E5+tables34!E5+tables35!E5+tables36!E5+tables37!E5</f>
        <v>338</v>
      </c>
      <c r="F5">
        <f>tables30!F5+tables31!F5+tables32!F5+tables33!F5+tables34!F5+tables35!F5+tables36!F5+tables37!F5</f>
        <v>14</v>
      </c>
      <c r="J5" s="1" t="s">
        <v>25</v>
      </c>
      <c r="K5" s="1">
        <f>tables30!K5+tables31!K5+tables32!K5+tables33!K5+tables34!K5+tables35!K5+tables36!K5+tables37!K5</f>
        <v>12</v>
      </c>
      <c r="L5" s="1">
        <f>tables30!L5+tables31!L5+tables32!L5+tables33!L5+tables34!L5+tables35!L5+tables36!L5+tables37!L5</f>
        <v>6</v>
      </c>
      <c r="M5" s="1">
        <f>tables30!M5+tables31!M5+tables32!M5+tables33!M5+tables34!M5+tables35!M5+tables36!M5+tables37!M5</f>
        <v>2</v>
      </c>
      <c r="N5" s="1">
        <f>tables30!N5+tables31!N5+tables32!N5+tables33!N5+tables34!N5+tables35!N5+tables36!N5+tables37!N5</f>
        <v>36</v>
      </c>
      <c r="O5" s="1">
        <f>tables30!O5+tables31!O5+tables32!O5+tables33!O5+tables34!O5+tables35!O5+tables36!O5+tables37!O5</f>
        <v>19</v>
      </c>
      <c r="P5" s="1">
        <f>tables30!P5+tables31!P5+tables32!P5+tables33!P5+tables34!P5+tables35!P5+tables36!P5+tables37!P5</f>
        <v>0</v>
      </c>
      <c r="Q5" s="1">
        <f>tables30!Q5+tables31!Q5+tables32!Q5+tables33!Q5+tables34!Q5+tables35!Q5+tables36!Q5+tables37!Q5</f>
        <v>4</v>
      </c>
      <c r="R5" s="1">
        <f>tables30!R5+tables31!R5+tables32!R5+tables33!R5+tables34!R5+tables35!R5+tables36!R5+tables37!R5</f>
        <v>1</v>
      </c>
      <c r="S5" s="1">
        <f>tables30!S5+tables31!S5+tables32!S5+tables33!S5+tables34!S5+tables35!S5+tables36!S5+tables37!S5</f>
        <v>1</v>
      </c>
      <c r="T5" s="1">
        <f>tables30!T5+tables31!T5+tables32!T5+tables33!T5+tables34!T5+tables35!T5+tables36!T5+tables37!T5</f>
        <v>0</v>
      </c>
      <c r="V5" t="s">
        <v>25</v>
      </c>
      <c r="W5">
        <f>K5/(K5+SUM(K2:K4,K6:K11)+SUM(L5:T5))</f>
        <v>1.3513513513513514E-2</v>
      </c>
    </row>
    <row r="6" spans="1:32" x14ac:dyDescent="0.45">
      <c r="A6" t="s">
        <v>4</v>
      </c>
      <c r="B6">
        <f>tables30!B6+tables31!B6+tables32!B6+tables33!B6+tables34!B6+tables35!B6+tables36!B6+tables37!B6</f>
        <v>30</v>
      </c>
      <c r="C6">
        <f>tables30!C6+tables31!C6+tables32!C6+tables33!C6+tables34!C6+tables35!C6+tables36!C6+tables37!C6</f>
        <v>83</v>
      </c>
      <c r="D6">
        <f>tables30!D6+tables31!D6+tables32!D6+tables33!D6+tables34!D6+tables35!D6+tables36!D6+tables37!D6</f>
        <v>8</v>
      </c>
      <c r="E6">
        <f>tables30!E6+tables31!E6+tables32!E6+tables33!E6+tables34!E6+tables35!E6+tables36!E6+tables37!E6</f>
        <v>17</v>
      </c>
      <c r="F6">
        <f>tables30!F6+tables31!F6+tables32!F6+tables33!F6+tables34!F6+tables35!F6+tables36!F6+tables37!F6</f>
        <v>329</v>
      </c>
      <c r="J6" s="1" t="s">
        <v>26</v>
      </c>
      <c r="K6" s="1">
        <f>tables30!K6+tables31!K6+tables32!K6+tables33!K6+tables34!K6+tables35!K6+tables36!K6+tables37!K6</f>
        <v>102</v>
      </c>
      <c r="L6" s="1">
        <f>tables30!L6+tables31!L6+tables32!L6+tables33!L6+tables34!L6+tables35!L6+tables36!L6+tables37!L6</f>
        <v>47</v>
      </c>
      <c r="M6" s="1">
        <f>tables30!M6+tables31!M6+tables32!M6+tables33!M6+tables34!M6+tables35!M6+tables36!M6+tables37!M6</f>
        <v>56</v>
      </c>
      <c r="N6" s="1">
        <f>tables30!N6+tables31!N6+tables32!N6+tables33!N6+tables34!N6+tables35!N6+tables36!N6+tables37!N6</f>
        <v>5</v>
      </c>
      <c r="O6" s="1">
        <f>tables30!O6+tables31!O6+tables32!O6+tables33!O6+tables34!O6+tables35!O6+tables36!O6+tables37!O6</f>
        <v>1242</v>
      </c>
      <c r="P6" s="1">
        <f>tables30!P6+tables31!P6+tables32!P6+tables33!P6+tables34!P6+tables35!P6+tables36!P6+tables37!P6</f>
        <v>9</v>
      </c>
      <c r="Q6" s="1">
        <f>tables30!Q6+tables31!Q6+tables32!Q6+tables33!Q6+tables34!Q6+tables35!Q6+tables36!Q6+tables37!Q6</f>
        <v>16</v>
      </c>
      <c r="R6" s="1">
        <f>tables30!R6+tables31!R6+tables32!R6+tables33!R6+tables34!R6+tables35!R6+tables36!R6+tables37!R6</f>
        <v>61</v>
      </c>
      <c r="S6" s="1">
        <f>tables30!S6+tables31!S6+tables32!S6+tables33!S6+tables34!S6+tables35!S6+tables36!S6+tables37!S6</f>
        <v>155</v>
      </c>
      <c r="T6" s="1">
        <f>tables30!T6+tables31!T6+tables32!T6+tables33!T6+tables34!T6+tables35!T6+tables36!T6+tables37!T6</f>
        <v>300</v>
      </c>
      <c r="V6" t="s">
        <v>26</v>
      </c>
      <c r="W6">
        <f>K6/(K6+SUM(K2:K5,K7:K11)+SUM(L6:T6))</f>
        <v>3.7638376383763834E-2</v>
      </c>
    </row>
    <row r="7" spans="1:32" x14ac:dyDescent="0.45">
      <c r="J7" s="1" t="s">
        <v>27</v>
      </c>
      <c r="K7" s="1">
        <f>tables30!K7+tables31!K7+tables32!K7+tables33!K7+tables34!K7+tables35!K7+tables36!K7+tables37!K7</f>
        <v>6</v>
      </c>
      <c r="L7" s="1">
        <f>tables30!L7+tables31!L7+tables32!L7+tables33!L7+tables34!L7+tables35!L7+tables36!L7+tables37!L7</f>
        <v>2</v>
      </c>
      <c r="M7" s="1">
        <f>tables30!M7+tables31!M7+tables32!M7+tables33!M7+tables34!M7+tables35!M7+tables36!M7+tables37!M7</f>
        <v>2</v>
      </c>
      <c r="N7" s="1">
        <f>tables30!N7+tables31!N7+tables32!N7+tables33!N7+tables34!N7+tables35!N7+tables36!N7+tables37!N7</f>
        <v>0</v>
      </c>
      <c r="O7" s="1">
        <f>tables30!O7+tables31!O7+tables32!O7+tables33!O7+tables34!O7+tables35!O7+tables36!O7+tables37!O7</f>
        <v>23</v>
      </c>
      <c r="P7" s="1">
        <f>tables30!P7+tables31!P7+tables32!P7+tables33!P7+tables34!P7+tables35!P7+tables36!P7+tables37!P7</f>
        <v>7</v>
      </c>
      <c r="Q7" s="1">
        <f>tables30!Q7+tables31!Q7+tables32!Q7+tables33!Q7+tables34!Q7+tables35!Q7+tables36!Q7+tables37!Q7</f>
        <v>1</v>
      </c>
      <c r="R7" s="1">
        <f>tables30!R7+tables31!R7+tables32!R7+tables33!R7+tables34!R7+tables35!R7+tables36!R7+tables37!R7</f>
        <v>4</v>
      </c>
      <c r="S7" s="1">
        <f>tables30!S7+tables31!S7+tables32!S7+tables33!S7+tables34!S7+tables35!S7+tables36!S7+tables37!S7</f>
        <v>6</v>
      </c>
      <c r="T7" s="1">
        <f>tables30!T7+tables31!T7+tables32!T7+tables33!T7+tables34!T7+tables35!T7+tables36!T7+tables37!T7</f>
        <v>5</v>
      </c>
      <c r="V7" t="s">
        <v>27</v>
      </c>
      <c r="W7">
        <f>K7/(K7+SUM(K2:K6,K8:K11)+SUM(L7:T7))</f>
        <v>6.9044879171461446E-3</v>
      </c>
    </row>
    <row r="8" spans="1:32" x14ac:dyDescent="0.45">
      <c r="J8" s="1" t="s">
        <v>11</v>
      </c>
      <c r="K8" s="1">
        <f>tables30!K8+tables31!K8+tables32!K8+tables33!K8+tables34!K8+tables35!K8+tables36!K8+tables37!K8</f>
        <v>10</v>
      </c>
      <c r="L8" s="1">
        <f>tables30!L8+tables31!L8+tables32!L8+tables33!L8+tables34!L8+tables35!L8+tables36!L8+tables37!L8</f>
        <v>13</v>
      </c>
      <c r="M8" s="1">
        <f>tables30!M8+tables31!M8+tables32!M8+tables33!M8+tables34!M8+tables35!M8+tables36!M8+tables37!M8</f>
        <v>2</v>
      </c>
      <c r="N8" s="1">
        <f>tables30!N8+tables31!N8+tables32!N8+tables33!N8+tables34!N8+tables35!N8+tables36!N8+tables37!N8</f>
        <v>0</v>
      </c>
      <c r="O8" s="1">
        <f>tables30!O8+tables31!O8+tables32!O8+tables33!O8+tables34!O8+tables35!O8+tables36!O8+tables37!O8</f>
        <v>35</v>
      </c>
      <c r="P8" s="1">
        <f>tables30!P8+tables31!P8+tables32!P8+tables33!P8+tables34!P8+tables35!P8+tables36!P8+tables37!P8</f>
        <v>1</v>
      </c>
      <c r="Q8" s="1">
        <f>tables30!Q8+tables31!Q8+tables32!Q8+tables33!Q8+tables34!Q8+tables35!Q8+tables36!Q8+tables37!Q8</f>
        <v>37</v>
      </c>
      <c r="R8" s="1">
        <f>tables30!R8+tables31!R8+tables32!R8+tables33!R8+tables34!R8+tables35!R8+tables36!R8+tables37!R8</f>
        <v>4</v>
      </c>
      <c r="S8" s="1">
        <f>tables30!S8+tables31!S8+tables32!S8+tables33!S8+tables34!S8+tables35!S8+tables36!S8+tables37!S8</f>
        <v>0</v>
      </c>
      <c r="T8" s="1">
        <f>tables30!T8+tables31!T8+tables32!T8+tables33!T8+tables34!T8+tables35!T8+tables36!T8+tables37!T8</f>
        <v>2</v>
      </c>
      <c r="V8" t="s">
        <v>11</v>
      </c>
      <c r="W8">
        <f>K8/(K8+SUM(K2:K7,K9:K11)+SUM(L8:T8))</f>
        <v>1.0952902519167579E-2</v>
      </c>
    </row>
    <row r="9" spans="1:32" x14ac:dyDescent="0.45">
      <c r="J9" s="1" t="s">
        <v>2</v>
      </c>
      <c r="K9" s="1">
        <f>tables30!K9+tables31!K9+tables32!K9+tables33!K9+tables34!K9+tables35!K9+tables36!K9+tables37!K9</f>
        <v>28</v>
      </c>
      <c r="L9" s="1">
        <f>tables30!L9+tables31!L9+tables32!L9+tables33!L9+tables34!L9+tables35!L9+tables36!L9+tables37!L9</f>
        <v>39</v>
      </c>
      <c r="M9" s="1">
        <f>tables30!M9+tables31!M9+tables32!M9+tables33!M9+tables34!M9+tables35!M9+tables36!M9+tables37!M9</f>
        <v>12</v>
      </c>
      <c r="N9" s="1">
        <f>tables30!N9+tables31!N9+tables32!N9+tables33!N9+tables34!N9+tables35!N9+tables36!N9+tables37!N9</f>
        <v>0</v>
      </c>
      <c r="O9" s="1">
        <f>tables30!O9+tables31!O9+tables32!O9+tables33!O9+tables34!O9+tables35!O9+tables36!O9+tables37!O9</f>
        <v>118</v>
      </c>
      <c r="P9" s="1">
        <f>tables30!P9+tables31!P9+tables32!P9+tables33!P9+tables34!P9+tables35!P9+tables36!P9+tables37!P9</f>
        <v>1</v>
      </c>
      <c r="Q9" s="1">
        <f>tables30!Q9+tables31!Q9+tables32!Q9+tables33!Q9+tables34!Q9+tables35!Q9+tables36!Q9+tables37!Q9</f>
        <v>6</v>
      </c>
      <c r="R9" s="1">
        <f>tables30!R9+tables31!R9+tables32!R9+tables33!R9+tables34!R9+tables35!R9+tables36!R9+tables37!R9</f>
        <v>677</v>
      </c>
      <c r="S9" s="1">
        <f>tables30!S9+tables31!S9+tables32!S9+tables33!S9+tables34!S9+tables35!S9+tables36!S9+tables37!S9</f>
        <v>7</v>
      </c>
      <c r="T9" s="1">
        <f>tables30!T9+tables31!T9+tables32!T9+tables33!T9+tables34!T9+tables35!T9+tables36!T9+tables37!T9</f>
        <v>21</v>
      </c>
      <c r="V9" t="s">
        <v>2</v>
      </c>
      <c r="W9">
        <f>K9/(K9+SUM(K2:K8,K10:K11)+SUM(L9:T9))</f>
        <v>1.6470588235294119E-2</v>
      </c>
    </row>
    <row r="10" spans="1:32" x14ac:dyDescent="0.45">
      <c r="J10" s="1" t="s">
        <v>3</v>
      </c>
      <c r="K10" s="1">
        <f>tables30!K10+tables31!K10+tables32!K10+tables33!K10+tables34!K10+tables35!K10+tables36!K10+tables37!K10</f>
        <v>18</v>
      </c>
      <c r="L10" s="1">
        <f>tables30!L10+tables31!L10+tables32!L10+tables33!L10+tables34!L10+tables35!L10+tables36!L10+tables37!L10</f>
        <v>3</v>
      </c>
      <c r="M10" s="1">
        <f>tables30!M10+tables31!M10+tables32!M10+tables33!M10+tables34!M10+tables35!M10+tables36!M10+tables37!M10</f>
        <v>2</v>
      </c>
      <c r="N10" s="1">
        <f>tables30!N10+tables31!N10+tables32!N10+tables33!N10+tables34!N10+tables35!N10+tables36!N10+tables37!N10</f>
        <v>1</v>
      </c>
      <c r="O10" s="1">
        <f>tables30!O10+tables31!O10+tables32!O10+tables33!O10+tables34!O10+tables35!O10+tables36!O10+tables37!O10</f>
        <v>98</v>
      </c>
      <c r="P10" s="1">
        <f>tables30!P10+tables31!P10+tables32!P10+tables33!P10+tables34!P10+tables35!P10+tables36!P10+tables37!P10</f>
        <v>1</v>
      </c>
      <c r="Q10" s="1">
        <f>tables30!Q10+tables31!Q10+tables32!Q10+tables33!Q10+tables34!Q10+tables35!Q10+tables36!Q10+tables37!Q10</f>
        <v>2</v>
      </c>
      <c r="R10" s="1">
        <f>tables30!R10+tables31!R10+tables32!R10+tables33!R10+tables34!R10+tables35!R10+tables36!R10+tables37!R10</f>
        <v>4</v>
      </c>
      <c r="S10" s="1">
        <f>tables30!S10+tables31!S10+tables32!S10+tables33!S10+tables34!S10+tables35!S10+tables36!S10+tables37!S10</f>
        <v>338</v>
      </c>
      <c r="T10" s="1">
        <f>tables30!T10+tables31!T10+tables32!T10+tables33!T10+tables34!T10+tables35!T10+tables36!T10+tables37!T10</f>
        <v>14</v>
      </c>
      <c r="V10" t="s">
        <v>3</v>
      </c>
      <c r="W10">
        <f>K10/(K10+SUM(K2:K9,K11)+SUM(L10:T10))</f>
        <v>1.4040561622464899E-2</v>
      </c>
    </row>
    <row r="11" spans="1:32" x14ac:dyDescent="0.45">
      <c r="B11" t="s">
        <v>12</v>
      </c>
      <c r="C11" t="s">
        <v>13</v>
      </c>
      <c r="D11" t="s">
        <v>14</v>
      </c>
      <c r="E11" t="s">
        <v>20</v>
      </c>
      <c r="J11" s="1" t="s">
        <v>4</v>
      </c>
      <c r="K11" s="1">
        <f>tables30!K11+tables31!K11+tables32!K11+tables33!K11+tables34!K11+tables35!K11+tables36!K11+tables37!K11</f>
        <v>14</v>
      </c>
      <c r="L11" s="1">
        <f>tables30!L11+tables31!L11+tables32!L11+tables33!L11+tables34!L11+tables35!L11+tables36!L11+tables37!L11</f>
        <v>11</v>
      </c>
      <c r="M11" s="1">
        <f>tables30!M11+tables31!M11+tables32!M11+tables33!M11+tables34!M11+tables35!M11+tables36!M11+tables37!M11</f>
        <v>4</v>
      </c>
      <c r="N11" s="1">
        <f>tables30!N11+tables31!N11+tables32!N11+tables33!N11+tables34!N11+tables35!N11+tables36!N11+tables37!N11</f>
        <v>1</v>
      </c>
      <c r="O11" s="1">
        <f>tables30!O11+tables31!O11+tables32!O11+tables33!O11+tables34!O11+tables35!O11+tables36!O11+tables37!O11</f>
        <v>81</v>
      </c>
      <c r="P11" s="1">
        <f>tables30!P11+tables31!P11+tables32!P11+tables33!P11+tables34!P11+tables35!P11+tables36!P11+tables37!P11</f>
        <v>1</v>
      </c>
      <c r="Q11" s="1">
        <f>tables30!Q11+tables31!Q11+tables32!Q11+tables33!Q11+tables34!Q11+tables35!Q11+tables36!Q11+tables37!Q11</f>
        <v>1</v>
      </c>
      <c r="R11" s="1">
        <f>tables30!R11+tables31!R11+tables32!R11+tables33!R11+tables34!R11+tables35!R11+tables36!R11+tables37!R11</f>
        <v>8</v>
      </c>
      <c r="S11" s="1">
        <f>tables30!S11+tables31!S11+tables32!S11+tables33!S11+tables34!S11+tables35!S11+tables36!S11+tables37!S11</f>
        <v>17</v>
      </c>
      <c r="T11" s="1">
        <f>tables30!T11+tables31!T11+tables32!T11+tables33!T11+tables34!T11+tables35!T11+tables36!T11+tables37!T11</f>
        <v>329</v>
      </c>
      <c r="V11" t="s">
        <v>4</v>
      </c>
      <c r="W11">
        <f>K11/(K11+SUM(K2:K10)+SUM(L11:T11))</f>
        <v>1.10062893081761E-2</v>
      </c>
    </row>
    <row r="12" spans="1:32" x14ac:dyDescent="0.45">
      <c r="A12" t="s">
        <v>0</v>
      </c>
      <c r="B12">
        <f>tables30!B12+tables31!B12+tables32!B12+tables33!B12+tables34!B12+tables35!B12+tables36!B12+tables37!B12</f>
        <v>2064</v>
      </c>
      <c r="C12">
        <f>tables30!C12+tables31!C12+tables32!C12+tables33!C12+tables34!C12+tables35!C12+tables36!C12+tables37!C12</f>
        <v>2052</v>
      </c>
      <c r="D12">
        <f>tables30!D12+tables31!D12+tables32!D12+tables33!D12+tables34!D12+tables35!D12+tables36!D12+tables37!D12</f>
        <v>1667</v>
      </c>
      <c r="E12">
        <f>(B12+C12)/(B$17+C$17)</f>
        <v>0.33812535940195515</v>
      </c>
      <c r="F12">
        <f>E12*E12</f>
        <v>0.11432875867070134</v>
      </c>
      <c r="L12">
        <f>(L2+K3)/(SUM(K2:L11)+SUM(M2:T3))</f>
        <v>0.12480818414322251</v>
      </c>
      <c r="W12">
        <f>SUM(W2:W11,X2:AF2)</f>
        <v>0.84640000660131509</v>
      </c>
    </row>
    <row r="13" spans="1:32" x14ac:dyDescent="0.45">
      <c r="A13" t="s">
        <v>1</v>
      </c>
      <c r="B13">
        <f>tables30!B13+tables31!B13+tables32!B13+tables33!B13+tables34!B13+tables35!B13+tables36!B13+tables37!B13</f>
        <v>2162</v>
      </c>
      <c r="C13">
        <f>tables30!C13+tables31!C13+tables32!C13+tables33!C13+tables34!C13+tables35!C13+tables36!C13+tables37!C13</f>
        <v>1983</v>
      </c>
      <c r="D13">
        <f>tables30!D13+tables31!D13+tables32!D13+tables33!D13+tables34!D13+tables35!D13+tables36!D13+tables37!D13</f>
        <v>1371</v>
      </c>
      <c r="E13">
        <f t="shared" ref="E13:E16" si="0">(B13+C13)/(B$17+C$17)</f>
        <v>0.34050768093321288</v>
      </c>
      <c r="F13">
        <f t="shared" ref="F13:F16" si="1">E13*E13</f>
        <v>0.11594548077451471</v>
      </c>
      <c r="L13">
        <f>(K3+L2-Sheet2!K3-Sheet2!L2)/(SUM(K2:L11,M2:T3)-SUM(Sheet2!K2:L11,Sheet2!M2:T3))</f>
        <v>0.13297515110812627</v>
      </c>
    </row>
    <row r="14" spans="1:32" x14ac:dyDescent="0.45">
      <c r="A14" t="s">
        <v>2</v>
      </c>
      <c r="B14">
        <f>tables30!B14+tables31!B14+tables32!B14+tables33!B14+tables34!B14+tables35!B14+tables36!B14+tables37!B14</f>
        <v>910</v>
      </c>
      <c r="C14">
        <f>tables30!C14+tables31!C14+tables32!C14+tables33!C14+tables34!C14+tables35!C14+tables36!C14+tables37!C14</f>
        <v>821</v>
      </c>
      <c r="D14">
        <f>tables30!D14+tables31!D14+tables32!D14+tables33!D14+tables34!D14+tables35!D14+tables36!D14+tables37!D14</f>
        <v>677</v>
      </c>
      <c r="E14">
        <f t="shared" si="0"/>
        <v>0.142199950710589</v>
      </c>
      <c r="F14">
        <f t="shared" si="1"/>
        <v>2.0220825982093939E-2</v>
      </c>
    </row>
    <row r="15" spans="1:32" x14ac:dyDescent="0.45">
      <c r="A15" t="s">
        <v>3</v>
      </c>
      <c r="B15">
        <f>tables30!B15+tables31!B15+tables32!B15+tables33!B15+tables34!B15+tables35!B15+tables36!B15+tables37!B15</f>
        <v>482</v>
      </c>
      <c r="C15">
        <f>tables30!C15+tables31!C15+tables32!C15+tables33!C15+tables34!C15+tables35!C15+tables36!C15+tables37!C15</f>
        <v>535</v>
      </c>
      <c r="D15">
        <f>tables30!D15+tables31!D15+tables32!D15+tables33!D15+tables34!D15+tables35!D15+tables36!D15+tables37!D15</f>
        <v>338</v>
      </c>
      <c r="E15">
        <f t="shared" si="0"/>
        <v>8.3545551630658008E-2</v>
      </c>
      <c r="F15">
        <f t="shared" si="1"/>
        <v>6.9798591972709432E-3</v>
      </c>
      <c r="L15" t="s">
        <v>15</v>
      </c>
      <c r="M15">
        <f>0.7*G17+0.3*P31</f>
        <v>0.23979434766300012</v>
      </c>
    </row>
    <row r="16" spans="1:32" x14ac:dyDescent="0.45">
      <c r="A16" t="s">
        <v>4</v>
      </c>
      <c r="B16">
        <f>tables30!B16+tables31!B16+tables32!B16+tables33!B16+tables34!B16+tables35!B16+tables36!B16+tables37!B16</f>
        <v>471</v>
      </c>
      <c r="C16">
        <f>tables30!C16+tables31!C16+tables32!C16+tables33!C16+tables34!C16+tables35!C16+tables36!C16+tables37!C16</f>
        <v>693</v>
      </c>
      <c r="D16">
        <f>tables30!D16+tables31!D16+tables32!D16+tables33!D16+tables34!D16+tables35!D16+tables36!D16+tables37!D16</f>
        <v>329</v>
      </c>
      <c r="E16">
        <f t="shared" si="0"/>
        <v>9.5621457323584985E-2</v>
      </c>
      <c r="F16">
        <f t="shared" si="1"/>
        <v>9.1434631006861843E-3</v>
      </c>
      <c r="L16" t="s">
        <v>16</v>
      </c>
      <c r="M16">
        <f>0.7*D18+0.3*M32</f>
        <v>0.69995073082607984</v>
      </c>
    </row>
    <row r="17" spans="2:16" x14ac:dyDescent="0.45">
      <c r="B17">
        <f>SUM(B7:B16)</f>
        <v>6089</v>
      </c>
      <c r="C17">
        <f>SUM(C7:C16)</f>
        <v>6084</v>
      </c>
      <c r="D17">
        <f>SUM(D7:D16)</f>
        <v>4382</v>
      </c>
      <c r="G17">
        <f>SUM(F7:F16)</f>
        <v>0.26661838772526714</v>
      </c>
      <c r="L17" t="s">
        <v>21</v>
      </c>
      <c r="M17">
        <f>(M16-M15)/(1-M15)</f>
        <v>0.60530513256311858</v>
      </c>
    </row>
    <row r="18" spans="2:16" x14ac:dyDescent="0.45">
      <c r="D18">
        <f>D17/B17</f>
        <v>0.71965840039415341</v>
      </c>
    </row>
    <row r="19" spans="2:16" x14ac:dyDescent="0.45">
      <c r="E19" t="s">
        <v>21</v>
      </c>
      <c r="F19">
        <f>(D18-G17)/(1-G17)</f>
        <v>0.61774116651723809</v>
      </c>
    </row>
    <row r="20" spans="2:16" x14ac:dyDescent="0.45">
      <c r="K20" t="s">
        <v>12</v>
      </c>
      <c r="L20" t="s">
        <v>13</v>
      </c>
      <c r="M20" t="s">
        <v>14</v>
      </c>
      <c r="N20" t="s">
        <v>20</v>
      </c>
    </row>
    <row r="21" spans="2:16" x14ac:dyDescent="0.45">
      <c r="J21" t="s">
        <v>5</v>
      </c>
      <c r="K21">
        <f>tables30!K21+tables31!K21+tables32!K21+tables33!K21+tables34!K21+tables35!K21+tables36!K21+tables37!K21</f>
        <v>962</v>
      </c>
      <c r="L21">
        <f>tables30!L21+tables31!L21+tables32!L21+tables33!L21+tables34!L21+tables35!L21+tables36!L21+tables37!L21</f>
        <v>821</v>
      </c>
      <c r="M21">
        <f>tables30!M21+tables31!M21+tables32!M21+tables33!M21+tables34!M21+tables35!M21+tables36!M21+tables37!M21</f>
        <v>571</v>
      </c>
      <c r="N21">
        <f>(K21+L21)/(K$31+L$31)</f>
        <v>0.14647169966318901</v>
      </c>
      <c r="O21">
        <f>N21*N21</f>
        <v>2.1453958802223446E-2</v>
      </c>
    </row>
    <row r="22" spans="2:16" x14ac:dyDescent="0.45">
      <c r="J22" t="s">
        <v>6</v>
      </c>
      <c r="K22">
        <f>tables30!K22+tables31!K22+tables32!K22+tables33!K22+tables34!K22+tables35!K22+tables36!K22+tables37!K22</f>
        <v>680</v>
      </c>
      <c r="L22">
        <f>tables30!L22+tables31!L22+tables32!L22+tables33!L22+tables34!L22+tables35!L22+tables36!L22+tables37!L22</f>
        <v>850</v>
      </c>
      <c r="M22">
        <f>tables30!M22+tables31!M22+tables32!M22+tables33!M22+tables34!M22+tables35!M22+tables36!M22+tables37!M22</f>
        <v>522</v>
      </c>
      <c r="N22">
        <f t="shared" ref="N22:N30" si="2">(K22+L22)/(K$31+L$31)</f>
        <v>0.12568799802842356</v>
      </c>
      <c r="O22">
        <f t="shared" ref="O22:O30" si="3">N22*N22</f>
        <v>1.5797472848393005E-2</v>
      </c>
    </row>
    <row r="23" spans="2:16" x14ac:dyDescent="0.45">
      <c r="J23" t="s">
        <v>7</v>
      </c>
      <c r="K23">
        <f>tables30!K23+tables31!K23+tables32!K23+tables33!K23+tables34!K23+tables35!K23+tables36!K23+tables37!K23</f>
        <v>341</v>
      </c>
      <c r="L23">
        <f>tables30!L23+tables31!L23+tables32!L23+tables33!L23+tables34!L23+tables35!L23+tables36!L23+tables37!L23</f>
        <v>336</v>
      </c>
      <c r="M23">
        <f>tables30!M23+tables31!M23+tables32!M23+tables33!M23+tables34!M23+tables35!M23+tables36!M23+tables37!M23</f>
        <v>223</v>
      </c>
      <c r="N23">
        <f t="shared" si="2"/>
        <v>5.5614885402119445E-2</v>
      </c>
      <c r="O23">
        <f t="shared" si="3"/>
        <v>3.0930154782908784E-3</v>
      </c>
    </row>
    <row r="24" spans="2:16" x14ac:dyDescent="0.45">
      <c r="J24" t="s">
        <v>8</v>
      </c>
      <c r="K24">
        <f>tables30!K24+tables31!K24+tables32!K24+tables33!K24+tables34!K24+tables35!K24+tables36!K24+tables37!K24</f>
        <v>81</v>
      </c>
      <c r="L24">
        <f>tables30!L24+tables31!L24+tables32!L24+tables33!L24+tables34!L24+tables35!L24+tables36!L24+tables37!L24</f>
        <v>45</v>
      </c>
      <c r="M24">
        <f>tables30!M24+tables31!M24+tables32!M24+tables33!M24+tables34!M24+tables35!M24+tables36!M24+tables37!M24</f>
        <v>36</v>
      </c>
      <c r="N24">
        <f t="shared" si="2"/>
        <v>1.0350776308223116E-2</v>
      </c>
      <c r="O24">
        <f t="shared" si="3"/>
        <v>1.0713857018287297E-4</v>
      </c>
    </row>
    <row r="25" spans="2:16" x14ac:dyDescent="0.45">
      <c r="J25" t="s">
        <v>9</v>
      </c>
      <c r="K25">
        <f>tables30!K25+tables31!K25+tables32!K25+tables33!K25+tables34!K25+tables35!K25+tables36!K25+tables37!K25</f>
        <v>2002</v>
      </c>
      <c r="L25">
        <f>tables30!L25+tables31!L25+tables32!L25+tables33!L25+tables34!L25+tables35!L25+tables36!L25+tables37!L25</f>
        <v>1849</v>
      </c>
      <c r="M25">
        <f>tables30!M25+tables31!M25+tables32!M25+tables33!M25+tables34!M25+tables35!M25+tables36!M25+tables37!M25</f>
        <v>1242</v>
      </c>
      <c r="N25">
        <f t="shared" si="2"/>
        <v>0.31635586954735889</v>
      </c>
      <c r="O25">
        <f t="shared" si="3"/>
        <v>0.10008103619706556</v>
      </c>
    </row>
    <row r="26" spans="2:16" x14ac:dyDescent="0.45">
      <c r="J26" t="s">
        <v>10</v>
      </c>
      <c r="K26">
        <f>tables30!K26+tables31!K26+tables32!K26+tables33!K26+tables34!K26+tables35!K26+tables36!K26+tables37!K26</f>
        <v>56</v>
      </c>
      <c r="L26">
        <f>tables30!L26+tables31!L26+tables32!L26+tables33!L26+tables34!L26+tables35!L26+tables36!L26+tables37!L26</f>
        <v>39</v>
      </c>
      <c r="M26">
        <f>tables30!M26+tables31!M26+tables32!M26+tables33!M26+tables34!M26+tables35!M26+tables36!M26+tables37!M26</f>
        <v>7</v>
      </c>
      <c r="N26">
        <f t="shared" si="2"/>
        <v>7.804156740326953E-3</v>
      </c>
      <c r="O26">
        <f t="shared" si="3"/>
        <v>6.090486242759061E-5</v>
      </c>
    </row>
    <row r="27" spans="2:16" x14ac:dyDescent="0.45">
      <c r="J27" t="s">
        <v>11</v>
      </c>
      <c r="K27">
        <f>tables30!K27+tables31!K27+tables32!K27+tables33!K27+tables34!K27+tables35!K27+tables36!K27+tables37!K27</f>
        <v>104</v>
      </c>
      <c r="L27">
        <f>tables30!L27+tables31!L27+tables32!L27+tables33!L27+tables34!L27+tables35!L27+tables36!L27+tables37!L27</f>
        <v>95</v>
      </c>
      <c r="M27">
        <f>tables30!M27+tables31!M27+tables32!M27+tables33!M27+tables34!M27+tables35!M27+tables36!M27+tables37!M27</f>
        <v>37</v>
      </c>
      <c r="N27">
        <f t="shared" si="2"/>
        <v>1.6347654645526986E-2</v>
      </c>
      <c r="O27">
        <f t="shared" si="3"/>
        <v>2.6724581240942006E-4</v>
      </c>
    </row>
    <row r="28" spans="2:16" x14ac:dyDescent="0.45">
      <c r="J28" t="s">
        <v>2</v>
      </c>
      <c r="K28">
        <f>tables30!K28+tables31!K28+tables32!K28+tables33!K28+tables34!K28+tables35!K28+tables36!K28+tables37!K28</f>
        <v>910</v>
      </c>
      <c r="L28">
        <f>tables30!L28+tables31!L28+tables32!L28+tables33!L28+tables34!L28+tables35!L28+tables36!L28+tables37!L28</f>
        <v>821</v>
      </c>
      <c r="M28">
        <f>tables30!M28+tables31!M28+tables32!M28+tables33!M28+tables34!M28+tables35!M28+tables36!M28+tables37!M28</f>
        <v>677</v>
      </c>
      <c r="N28">
        <f t="shared" si="2"/>
        <v>0.142199950710589</v>
      </c>
      <c r="O28">
        <f t="shared" si="3"/>
        <v>2.0220825982093939E-2</v>
      </c>
    </row>
    <row r="29" spans="2:16" x14ac:dyDescent="0.45">
      <c r="J29" t="s">
        <v>3</v>
      </c>
      <c r="K29">
        <f>tables30!K29+tables31!K29+tables32!K29+tables33!K29+tables34!K29+tables35!K29+tables36!K29+tables37!K29</f>
        <v>482</v>
      </c>
      <c r="L29">
        <f>tables30!L29+tables31!L29+tables32!L29+tables33!L29+tables34!L29+tables35!L29+tables36!L29+tables37!L29</f>
        <v>535</v>
      </c>
      <c r="M29">
        <f>tables30!M29+tables31!M29+tables32!M29+tables33!M29+tables34!M29+tables35!M29+tables36!M29+tables37!M29</f>
        <v>338</v>
      </c>
      <c r="N29">
        <f t="shared" si="2"/>
        <v>8.3545551630658008E-2</v>
      </c>
      <c r="O29">
        <f t="shared" si="3"/>
        <v>6.9798591972709432E-3</v>
      </c>
    </row>
    <row r="30" spans="2:16" x14ac:dyDescent="0.45">
      <c r="J30" t="s">
        <v>4</v>
      </c>
      <c r="K30">
        <f>tables30!K30+tables31!K30+tables32!K30+tables33!K30+tables34!K30+tables35!K30+tables36!K30+tables37!K30</f>
        <v>471</v>
      </c>
      <c r="L30">
        <f>tables30!L30+tables31!L30+tables32!L30+tables33!L30+tables34!L30+tables35!L30+tables36!L30+tables37!L30</f>
        <v>693</v>
      </c>
      <c r="M30">
        <f>tables30!M30+tables31!M30+tables32!M30+tables33!M30+tables34!M30+tables35!M30+tables36!M30+tables37!M30</f>
        <v>329</v>
      </c>
      <c r="N30">
        <f t="shared" si="2"/>
        <v>9.5621457323584985E-2</v>
      </c>
      <c r="O30">
        <f t="shared" si="3"/>
        <v>9.1434631006861843E-3</v>
      </c>
    </row>
    <row r="31" spans="2:16" x14ac:dyDescent="0.45">
      <c r="K31">
        <f>SUM(K21:K30)</f>
        <v>6089</v>
      </c>
      <c r="L31">
        <f>SUM(L21:L30)</f>
        <v>6084</v>
      </c>
      <c r="M31">
        <f>SUM(M21:M30)</f>
        <v>3982</v>
      </c>
      <c r="P31">
        <f>SUM(O21:O30)</f>
        <v>0.17720492085104383</v>
      </c>
    </row>
    <row r="32" spans="2:16" x14ac:dyDescent="0.45">
      <c r="M32">
        <f>M31/K31</f>
        <v>0.65396616850057476</v>
      </c>
    </row>
    <row r="33" spans="1:15" x14ac:dyDescent="0.45">
      <c r="N33" t="s">
        <v>21</v>
      </c>
      <c r="O33">
        <f>(M32-P31)/(1-P31)</f>
        <v>0.57944105371006915</v>
      </c>
    </row>
    <row r="34" spans="1:15" x14ac:dyDescent="0.45">
      <c r="J34" t="s">
        <v>30</v>
      </c>
      <c r="K34">
        <f>tables30!K34+tables31!K34+tables32!K34+tables33!K34+tables34!K34+tables35!K34+tables36!K34+tables37!K34</f>
        <v>1105</v>
      </c>
      <c r="L34">
        <f>K34/K31</f>
        <v>0.18147479060601085</v>
      </c>
    </row>
    <row r="36" spans="1:15" x14ac:dyDescent="0.45">
      <c r="J36" t="s">
        <v>31</v>
      </c>
      <c r="K36">
        <f>tables30!K36+tables31!K36+tables32!K36+tables33!K36+tables34!K36+tables35!K36+tables36!K36+tables37!K36</f>
        <v>766</v>
      </c>
      <c r="L36">
        <f>K36/(6118-M31)</f>
        <v>0.35861423220973782</v>
      </c>
    </row>
    <row r="40" spans="1:15" x14ac:dyDescent="0.45">
      <c r="B40" t="s">
        <v>32</v>
      </c>
      <c r="C40" t="s">
        <v>33</v>
      </c>
      <c r="D40" t="s">
        <v>34</v>
      </c>
    </row>
    <row r="41" spans="1:15" x14ac:dyDescent="0.45">
      <c r="A41" t="s">
        <v>32</v>
      </c>
      <c r="B41">
        <f>tables30!B41+tables31!B41+tables32!B41+tables33!B41+tables34!B41+tables35!B41+tables36!B41+tables37!B41</f>
        <v>347</v>
      </c>
      <c r="C41">
        <f>tables30!C41+tables31!C41+tables32!C41+tables33!C41+tables34!C41+tables35!C41+tables36!C41+tables37!C41</f>
        <v>79</v>
      </c>
      <c r="D41">
        <f>tables30!D41+tables31!D41+tables32!D41+tables33!D41+tables34!D41+tables35!D41+tables36!D41+tables37!D41</f>
        <v>18</v>
      </c>
    </row>
    <row r="42" spans="1:15" x14ac:dyDescent="0.45">
      <c r="A42" t="s">
        <v>33</v>
      </c>
      <c r="B42">
        <f>tables30!B42+tables31!B42+tables32!B42+tables33!B42+tables34!B42+tables35!B42+tables36!B42+tables37!B42</f>
        <v>140</v>
      </c>
      <c r="C42">
        <f>tables30!C42+tables31!C42+tables32!C42+tables33!C42+tables34!C42+tables35!C42+tables36!C42+tables37!C42</f>
        <v>4011</v>
      </c>
      <c r="D42">
        <f>tables30!D42+tables31!D42+tables32!D42+tables33!D42+tables34!D42+tables35!D42+tables36!D42+tables37!D42</f>
        <v>541</v>
      </c>
    </row>
    <row r="43" spans="1:15" x14ac:dyDescent="0.45">
      <c r="A43" t="s">
        <v>34</v>
      </c>
      <c r="B43">
        <f>tables30!B43+tables31!B43+tables32!B43+tables33!B43+tables34!B43+tables35!B43+tables36!B43+tables37!B43</f>
        <v>17</v>
      </c>
      <c r="C43">
        <f>tables30!C43+tables31!C43+tables32!C43+tables33!C43+tables34!C43+tables35!C43+tables36!C43+tables37!C43</f>
        <v>262</v>
      </c>
      <c r="D43">
        <f>tables30!D43+tables31!D43+tables32!D43+tables33!D43+tables34!D43+tables35!D43+tables36!D43+tables37!D43</f>
        <v>703</v>
      </c>
    </row>
    <row r="46" spans="1:15" x14ac:dyDescent="0.45">
      <c r="B46" t="s">
        <v>12</v>
      </c>
      <c r="C46" t="s">
        <v>13</v>
      </c>
    </row>
    <row r="47" spans="1:15" x14ac:dyDescent="0.45">
      <c r="A47" t="s">
        <v>32</v>
      </c>
      <c r="B47">
        <f>SUM(B41:B43)</f>
        <v>504</v>
      </c>
      <c r="C47">
        <f>SUM(B41:D41)</f>
        <v>444</v>
      </c>
      <c r="D47">
        <f>B41</f>
        <v>347</v>
      </c>
      <c r="E47">
        <f>(B47+C47)/(B$50+C$50)</f>
        <v>7.7476299444262833E-2</v>
      </c>
      <c r="F47">
        <f>(B47+C47)/(B$50+C$50)</f>
        <v>7.7476299444262833E-2</v>
      </c>
      <c r="G47">
        <f>E47*F47</f>
        <v>6.0025769755770817E-3</v>
      </c>
    </row>
    <row r="48" spans="1:15" x14ac:dyDescent="0.45">
      <c r="A48" t="s">
        <v>33</v>
      </c>
      <c r="B48">
        <f>SUM(C41:C43)</f>
        <v>4352</v>
      </c>
      <c r="C48">
        <f>SUM(B42:D42)</f>
        <v>4692</v>
      </c>
      <c r="D48">
        <f>C42</f>
        <v>4011</v>
      </c>
      <c r="E48">
        <f t="shared" ref="E48:E49" si="4">(B48+C48)/(B$50+C$50)</f>
        <v>0.73913043478260865</v>
      </c>
      <c r="F48">
        <f t="shared" ref="F48:F49" si="5">(B48+C48)/(B$50+C$50)</f>
        <v>0.73913043478260865</v>
      </c>
      <c r="G48">
        <f t="shared" ref="G48:G49" si="6">E48*F48</f>
        <v>0.54631379962192805</v>
      </c>
    </row>
    <row r="49" spans="1:7" x14ac:dyDescent="0.45">
      <c r="A49" t="s">
        <v>34</v>
      </c>
      <c r="B49">
        <f>SUM(D41:D43)</f>
        <v>1262</v>
      </c>
      <c r="C49">
        <f>SUM(B43:D43)</f>
        <v>982</v>
      </c>
      <c r="D49">
        <f>D43</f>
        <v>703</v>
      </c>
      <c r="E49">
        <f t="shared" si="4"/>
        <v>0.18339326577312848</v>
      </c>
      <c r="F49">
        <f t="shared" si="5"/>
        <v>0.18339326577312848</v>
      </c>
      <c r="G49">
        <f t="shared" si="6"/>
        <v>3.3633089930933335E-2</v>
      </c>
    </row>
    <row r="50" spans="1:7" x14ac:dyDescent="0.45">
      <c r="B50">
        <f>SUM(B47:B49)</f>
        <v>6118</v>
      </c>
      <c r="C50">
        <f>SUM(C47:C49)</f>
        <v>6118</v>
      </c>
      <c r="D50">
        <f>SUM(D47:D49)</f>
        <v>5061</v>
      </c>
      <c r="G50">
        <f>SUM(G47:G49)</f>
        <v>0.58594946652843838</v>
      </c>
    </row>
    <row r="51" spans="1:7" x14ac:dyDescent="0.45">
      <c r="D51">
        <f>D50/B50</f>
        <v>0.82723112128146448</v>
      </c>
    </row>
    <row r="52" spans="1:7" x14ac:dyDescent="0.45">
      <c r="E52" t="s">
        <v>21</v>
      </c>
      <c r="F52">
        <f>(D51-G50)/(1-G50)</f>
        <v>0.58273479985649657</v>
      </c>
    </row>
    <row r="55" spans="1:7" x14ac:dyDescent="0.45">
      <c r="B55" t="s">
        <v>12</v>
      </c>
      <c r="C55" t="s">
        <v>13</v>
      </c>
    </row>
    <row r="56" spans="1:7" x14ac:dyDescent="0.45">
      <c r="A56" t="s">
        <v>32</v>
      </c>
      <c r="B56">
        <f>SUM(B41:B42)</f>
        <v>487</v>
      </c>
      <c r="C56">
        <f>SUM(B41:C41)</f>
        <v>426</v>
      </c>
      <c r="D56">
        <f>B41</f>
        <v>347</v>
      </c>
      <c r="E56">
        <f>(B56+C56)/(B$58+C$58)</f>
        <v>9.973781953244483E-2</v>
      </c>
      <c r="F56">
        <f>(B56+C56)/(B$58+C$58)</f>
        <v>9.973781953244483E-2</v>
      </c>
      <c r="G56">
        <f>E56*F56</f>
        <v>9.9476326450865342E-3</v>
      </c>
    </row>
    <row r="57" spans="1:7" x14ac:dyDescent="0.45">
      <c r="A57" t="s">
        <v>33</v>
      </c>
      <c r="B57">
        <f>SUM(C41:C42)</f>
        <v>4090</v>
      </c>
      <c r="C57">
        <f>SUM(B42:C42)</f>
        <v>4151</v>
      </c>
      <c r="D57">
        <f>C42</f>
        <v>4011</v>
      </c>
      <c r="E57">
        <f>(B57+C57)/(B$58+C$58)</f>
        <v>0.90026218046755513</v>
      </c>
      <c r="F57">
        <f>(B57+C57)/(B$58+C$58)</f>
        <v>0.90026218046755513</v>
      </c>
      <c r="G57">
        <f t="shared" ref="G57" si="7">E57*F57</f>
        <v>0.81047199358019684</v>
      </c>
    </row>
    <row r="58" spans="1:7" x14ac:dyDescent="0.45">
      <c r="B58">
        <f>SUM(B56:B57)</f>
        <v>4577</v>
      </c>
      <c r="C58">
        <f>SUM(C56:C57)</f>
        <v>4577</v>
      </c>
      <c r="D58">
        <f>SUM(D56:D57)</f>
        <v>4358</v>
      </c>
      <c r="G58">
        <f>SUM(G56:G57)</f>
        <v>0.82041962622528342</v>
      </c>
    </row>
    <row r="59" spans="1:7" x14ac:dyDescent="0.45">
      <c r="D59">
        <f>D58/C58</f>
        <v>0.95215206467118196</v>
      </c>
    </row>
    <row r="60" spans="1:7" x14ac:dyDescent="0.45">
      <c r="E60" t="s">
        <v>21</v>
      </c>
      <c r="F60">
        <f>(D59-G58)/(1-G58)</f>
        <v>0.7335569899813037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tables30</vt:lpstr>
      <vt:lpstr>tables31</vt:lpstr>
      <vt:lpstr>tables32</vt:lpstr>
      <vt:lpstr>tables33</vt:lpstr>
      <vt:lpstr>tables34</vt:lpstr>
      <vt:lpstr>tables35</vt:lpstr>
      <vt:lpstr>tables36</vt:lpstr>
      <vt:lpstr>tables37</vt:lpstr>
      <vt:lpstr>all</vt:lpstr>
      <vt:lpstr>remove</vt:lpstr>
      <vt:lpstr>Sheet1</vt:lpstr>
      <vt:lpstr>Sheet2</vt:lpstr>
      <vt:lpstr>32-37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tietz</dc:creator>
  <cp:lastModifiedBy>william tietz</cp:lastModifiedBy>
  <dcterms:created xsi:type="dcterms:W3CDTF">2018-04-20T11:44:41Z</dcterms:created>
  <dcterms:modified xsi:type="dcterms:W3CDTF">2018-05-03T17:59:07Z</dcterms:modified>
</cp:coreProperties>
</file>