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D774F140-DCA6-4689-9419-FBCA66AB59AD}"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<sst xmlns="http://purl.oclc.org/ooxml/spreadsheetml/main" count="7533" uniqueCount="2226">
  <si>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</si>
  <si>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</si>
  <si>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</si>
  <si>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</si>
  <si>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</si>
  <si>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</si>
  <si>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</si>
  <si>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</si>
  <si>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</si>
  <si>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</si>
  <si>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</si>
  <si>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</si>
  <si>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</si>
  <si>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</si>
  <si>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</si>
  <si>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</si>
  <si>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</si>
  <si>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</si>
  <si>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</si>
  <si>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</si>
  <si>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</si>
  <si>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</si>
  <si>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</si>
  <si>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</si>
  <si>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</si>
  <si>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</si>
  <si>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</si>
  <si>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</si>
  <si>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</si>
  <si>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</si>
  <si>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</si>
  <si>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</si>
  <si>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</si>
  <si>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</si>
  <si>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</si>
  <si>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</si>
  <si>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</si>
  <si>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</si>
  <si>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</si>
  <si>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</si>
  <si>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</si>
  <si>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</si>
  <si>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</si>
  <si>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</si>
  <si>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</si>
  <si>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</si>
  <si>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</si>
  <si>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</si>
  <si>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</si>
  <si>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</si>
  <si>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</si>
  <si>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</si>
  <si>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</si>
  <si>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</si>
  <si>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</si>
  <si>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</si>
  <si>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</si>
  <si>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</si>
  <si>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</si>
  <si>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</si>
  <si>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</si>
  <si>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</si>
  <si>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</si>
  <si>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</si>
  <si>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</si>
  <si>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</si>
  <si>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</si>
  <si>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</si>
  <si>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</si>
  <si>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</si>
  <si>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</si>
  <si>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</si>
  <si>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</si>
  <si>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</si>
  <si>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</si>
  <si>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</si>
  <si>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</si>
  <si>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</si>
  <si>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</si>
  <si>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</si>
  <si>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</si>
  <si>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</si>
  <si>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</si>
  <si>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</si>
  <si>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</si>
  <si>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</si>
  <si>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</si>
  <si>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</si>
  <si>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</si>
  <si>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</si>
  <si>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</si>
  <si>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</si>
  <si>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</si>
  <si>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</si>
  <si>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</si>
  <si>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</si>
  <si>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</si>
  <si>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</si>
  <si>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</si>
  <si>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</si>
  <si>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</si>
  <si>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</si>
  <si>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</si>
  <si>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</si>
  <si>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</si>
  <si>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</si>
  <si>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</si>
  <si>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</si>
  <si>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</si>
  <si>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</si>
  <si>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</si>
  <si>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</si>
  <si>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</si>
  <si>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</si>
  <si>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</si>
  <si>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</si>
  <si>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</si>
  <si>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</si>
  <si>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</si>
  <si>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</si>
  <si>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</si>
  <si>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</si>
  <si>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</si>
  <si>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</si>
  <si>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</si>
  <si>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</si>
  <si>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</si>
  <si>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</si>
  <si>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</si>
  <si>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</si>
  <si>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</si>
  <si>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</si>
  <si>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</si>
  <si>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</si>
  <si>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</si>
  <si>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</si>
  <si>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</si>
  <si>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</si>
  <si>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</si>
  <si>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</si>
  <si>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</si>
  <si>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</si>
  <si>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</si>
  <si>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</si>
  <si>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</si>
  <si>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</si>
  <si>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</si>
  <si>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</si>
  <si>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</si>
  <si>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</si>
  <si>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</si>
  <si>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</si>
  <si>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</si>
  <si>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</si>
  <si>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</si>
  <si>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</si>
  <si>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</si>
  <si>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</si>
  <si>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</si>
  <si>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</si>
  <si>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</si>
  <si>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</si>
  <si>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</si>
  <si>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</si>
  <si>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</si>
  <si>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</si>
  <si>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</si>
  <si>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</si>
  <si>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</si>
  <si>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</si>
  <si>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</si>
  <si>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</si>
  <si>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</si>
  <si>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</si>
  <si>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</si>
  <si>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</si>
  <si>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</si>
  <si>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</si>
  <si>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</si>
  <si>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</si>
  <si>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</si>
  <si>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</si>
  <si>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</si>
  <si>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</si>
  <si>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</si>
  <si>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</si>
  <si>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</si>
  <si>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</si>
  <si>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</si>
  <si>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</si>
  <si>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</si>
  <si>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</si>
  <si>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</si>
  <si>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</si>
  <si>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</si>
  <si>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</si>
  <si>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</si>
  <si>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</si>
  <si>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</si>
  <si>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</si>
  <si>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</si>
  <si>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</si>
  <si>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</si>
  <si>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</si>
  <si>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</si>
  <si>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</si>
  <si>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</si>
  <si>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</si>
  <si>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</si>
  <si>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</si>
  <si>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</si>
  <si>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</si>
  <si>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</si>
  <si>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</si>
  <si>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</si>
  <si>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</si>
  <si>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</si>
  <si>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</si>
  <si>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</si>
  <si>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</si>
  <si>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</si>
  <si>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</si>
  <si>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</si>
  <si>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</si>
  <si>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</si>
  <si>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</si>
  <si>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</si>
  <si>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</si>
  <si>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</si>
  <si>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</si>
  <si>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</si>
  <si>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</si>
  <si>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</si>
  <si>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</si>
  <si>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</si>
  <si>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</si>
  <si>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</si>
  <si>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</si>
  <si>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</si>
  <si>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</si>
  <si>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</si>
  <si>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</si>
  <si>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</si>
  <si>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</si>
  <si>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</si>
  <si>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</si>
  <si>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</si>
  <si>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</si>
  <si>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</si>
  <si>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</si>
  <si>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</si>
  <si>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</si>
  <si>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</si>
  <si>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</si>
  <si>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</si>
  <si>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</si>
  <si>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</si>
  <si>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</si>
  <si>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</si>
  <si>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</si>
  <si>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</si>
  <si>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</si>
  <si>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</si>
  <si>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</si>
  <si>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</si>
  <si>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</si>
  <si>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</si>
  <si>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</si>
  <si>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</si>
  <si>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</si>
  <si>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</si>
  <si>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</si>
  <si>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</si>
  <si>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</si>
  <si>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</si>
  <si>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</si>
  <si>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</si>
  <si>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</si>
  <si>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</si>
  <si>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</si>
  <si>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</si>
  <si>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</si>
  <si>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</si>
  <si>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</si>
  <si>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</si>
  <si>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</si>
  <si>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</si>
  <si>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</si>
  <si>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</si>
  <si>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</si>
  <si>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</si>
  <si>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</si>
  <si>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</si>
  <si>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</si>
  <si>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</si>
  <si>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</si>
  <si>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</si>
  <si>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</si>
  <si>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</si>
  <si>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</si>
  <si>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</si>
  <si>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</si>
  <si>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</si>
  <si>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</si>
  <si>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</si>
  <si>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</si>
  <si>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</si>
  <si>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</si>
  <si>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</si>
  <si>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</si>
  <si>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</si>
  <si>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</si>
  <si>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</si>
  <si>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</si>
  <si>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</si>
  <si>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</si>
  <si>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</si>
  <si>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</si>
  <si>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</si>
  <si>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</si>
  <si>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</si>
  <si>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</si>
  <si>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</si>
  <si>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</si>
  <si>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</si>
  <si>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</si>
  <si>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</si>
  <si>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</si>
  <si>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</si>
  <si>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</si>
  <si>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</si>
  <si>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</si>
  <si>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</si>
  <si>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</si>
  <si>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</si>
  <si>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</si>
  <si>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</si>
  <si>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</si>
  <si>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</si>
  <si>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</si>
  <si>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</si>
  <si>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</si>
  <si>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</si>
  <si>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</si>
  <si>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</si>
  <si>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</si>
  <si>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</si>
  <si>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</si>
  <si>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</si>
  <si>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</si>
  <si>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</si>
  <si>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</si>
  <si>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</si>
  <si>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</si>
  <si>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</si>
  <si>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</si>
  <si>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</si>
  <si>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</si>
  <si>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</si>
  <si>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</si>
  <si>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</si>
  <si>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</si>
  <si>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</si>
  <si>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</si>
  <si>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</si>
  <si>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</si>
  <si>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</si>
  <si>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</si>
  <si>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</si>
  <si>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</si>
  <si>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</si>
  <si>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</si>
  <si>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</si>
  <si>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</si>
  <si>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</si>
  <si>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</si>
  <si>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</si>
  <si>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</si>
  <si>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</si>
  <si>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</si>
  <si>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</si>
  <si>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</si>
  <si>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</si>
  <si>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</si>
  <si>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</si>
  <si>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</si>
  <si>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</si>
  <si>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</si>
  <si>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</si>
  <si>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</si>
  <si>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</si>
  <si>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</si>
  <si>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</si>
  <si>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</si>
  <si>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</si>
  <si>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</si>
  <si>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</si>
  <si>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</si>
  <si>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</si>
  <si>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</si>
  <si>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</si>
  <si>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</si>
  <si>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</si>
  <si>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</si>
  <si>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</si>
  <si>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</si>
  <si>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</si>
  <si>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</si>
  <si>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</si>
  <si>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</si>
  <si>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</si>
  <si>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</si>
  <si>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</si>
  <si>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</si>
  <si>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</si>
  <si>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</si>
  <si>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</si>
  <si>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</si>
  <si>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</si>
  <si>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</si>
  <si>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</si>
  <si>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</si>
  <si>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</si>
  <si>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</si>
  <si>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</si>
  <si>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</si>
  <si>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</si>
  <si>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</si>
  <si>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</si>
  <si>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</si>
  <si>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</si>
  <si>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</si>
  <si>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</si>
  <si>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</si>
  <si>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</si>
  <si>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</si>
  <si>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</si>
  <si>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</si>
  <si>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</si>
  <si>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</si>
  <si>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</si>
  <si>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</si>
  <si>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</si>
  <si>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</si>
  <si>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</si>
  <si>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</si>
  <si>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</si>
  <si>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</si>
  <si>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</si>
  <si>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</si>
  <si>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</si>
  <si>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</si>
  <si>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</si>
  <si>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</si>
  <si>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</si>
  <si>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</si>
  <si>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</si>
  <si>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</si>
  <si>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</si>
  <si>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</si>
  <si>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</si>
  <si>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</si>
  <si>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</si>
  <si>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</si>
  <si>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</si>
  <si>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</si>
  <si>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</si>
  <si>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</si>
  <si>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</si>
  <si>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</si>
  <si>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</si>
  <si>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</si>
  <si>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</si>
  <si>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</si>
  <si>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</si>
  <si>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</si>
  <si>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</si>
  <si>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</si>
  <si>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</si>
  <si>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</si>
  <si>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</si>
  <si>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</si>
  <si>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</si>
  <si>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</si>
  <si>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</si>
  <si>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</si>
  <si>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</si>
  <si>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</si>
  <si>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</si>
  <si>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</si>
  <si>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</si>
  <si>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</si>
  <si>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</si>
  <si>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</si>
  <si>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</si>
  <si>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</si>
  <si>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</si>
  <si>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</si>
  <si>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</si>
  <si>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</si>
  <si>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</si>
  <si>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</si>
  <si>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</si>
  <si>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</si>
  <si>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</si>
  <si>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</si>
  <si>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</si>
  <si>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</si>
  <si>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</si>
  <si>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</si>
  <si>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</si>
  <si>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</si>
  <si>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</si>
  <si>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</si>
  <si>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</si>
  <si>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</si>
  <si>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</si>
  <si>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</si>
  <si>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</si>
  <si>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</si>
  <si>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</si>
  <si>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</si>
  <si>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</si>
  <si>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</si>
  <si>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</si>
  <si>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</si>
  <si>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</si>
  <si>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</si>
  <si>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</si>
  <si>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</si>
  <si>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</si>
  <si>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</si>
  <si>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</si>
  <si>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</si>
  <si>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</si>
  <si>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</si>
  <si>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</si>
  <si>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</si>
  <si>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</si>
  <si>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</si>
  <si>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</si>
  <si>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</si>
  <si>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</si>
  <si>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</si>
  <si>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</si>
  <si>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</si>
  <si>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</si>
  <si>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</si>
  <si>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</si>
  <si>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</si>
  <si>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</si>
  <si>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</si>
  <si>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</si>
  <si>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</si>
  <si>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</si>
  <si>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</si>
  <si>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</si>
  <si>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</si>
  <si>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</si>
  <si>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</si>
  <si>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</si>
  <si>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</si>
  <si>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</si>
  <si>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</si>
  <si>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</si>
  <si>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</si>
  <si>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</si>
  <si>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</si>
  <si>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</si>
  <si>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</si>
  <si>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</si>
  <si>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</si>
  <si>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</si>
  <si>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</si>
  <si>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</si>
  <si>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</si>
  <si>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</si>
  <si>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</si>
  <si>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</si>
  <si>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</si>
  <si>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</si>
  <si>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</si>
  <si>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</si>
  <si>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</si>
  <si>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</si>
  <si>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</si>
  <si>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</si>
  <si>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</si>
  <si>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</si>
  <si>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</si>
  <si>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</si>
  <si>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</si>
  <si>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</si>
  <si>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</si>
  <si>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</si>
  <si>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</si>
  <si>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</si>
  <si>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</si>
  <si>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</si>
  <si>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</si>
  <si>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</si>
  <si>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</si>
  <si>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</si>
  <si>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</si>
  <si>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</si>
  <si>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</si>
  <si>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</si>
  <si>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</si>
  <si>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</si>
  <si>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</si>
  <si>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</si>
  <si>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</si>
  <si>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</si>
  <si>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</si>
  <si>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</si>
  <si>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</si>
  <si>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</si>
  <si>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</si>
  <si>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</si>
  <si>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</si>
  <si>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</si>
  <si>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</si>
  <si>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</si>
  <si>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</si>
  <si>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</si>
  <si>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</si>
  <si>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</si>
  <si>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</si>
  <si>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</si>
  <si>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</si>
  <si>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</si>
  <si>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</si>
  <si>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</si>
  <si>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</si>
  <si>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</si>
  <si>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</si>
  <si>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</si>
  <si>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</si>
  <si>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</si>
  <si>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</si>
  <si>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</si>
  <si>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</si>
  <si>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</si>
  <si>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</si>
  <si>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</si>
  <si>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</si>
  <si>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</si>
  <si>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</si>
  <si>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</si>
  <si>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</si>
  <si>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</si>
  <si>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</si>
  <si>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</si>
  <si>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</si>
  <si>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</si>
  <si>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</si>
  <si>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</si>
  <si>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</si>
  <si>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</si>
  <si>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</si>
  <si>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</si>
  <si>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</si>
  <si>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</si>
  <si>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</si>
  <si>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</si>
  <si>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</si>
  <si>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</si>
  <si>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</si>
  <si>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</si>
  <si>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</si>
  <si>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</si>
  <si>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</si>
  <si>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</si>
  <si>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</si>
  <si>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</si>
  <si>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</si>
  <si>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</si>
  <si>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</si>
  <si>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</si>
  <si>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</si>
  <si>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</si>
  <si>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</si>
  <si>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</si>
  <si>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</si>
  <si>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</si>
  <si>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</si>
  <si>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</si>
  <si>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</si>
  <si>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</si>
  <si>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</si>
  <si>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</si>
  <si>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</si>
  <si>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</si>
  <si>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</si>
  <si>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</si>
  <si>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</si>
  <si>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</si>
  <si>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</si>
  <si>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</si>
  <si>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</si>
  <si>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</si>
  <si>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</si>
  <si>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</si>
  <si>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</si>
  <si>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</si>
  <si>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</si>
  <si>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</si>
  <si>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</si>
  <si>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</si>
  <si>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</si>
  <si>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</si>
  <si>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</si>
  <si>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</si>
  <si>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</si>
  <si>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</si>
  <si>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</si>
  <si>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</si>
  <si>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</si>
  <si>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</si>
  <si>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</si>
  <si>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</si>
  <si>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</si>
  <si>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</si>
  <si>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</si>
  <si>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</si>
  <si>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</si>
  <si>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</si>
  <si>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</si>
  <si>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</si>
  <si>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</si>
  <si>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</si>
  <si>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</si>
  <si>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</si>
  <si>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</si>
  <si>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</si>
  <si>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</si>
  <si>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</si>
  <si>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</si>
  <si>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</si>
  <si>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</si>
  <si>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</si>
  <si>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</si>
  <si>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</si>
  <si>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</si>
  <si>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</si>
  <si>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</si>
  <si>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</si>
  <si>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</si>
  <si>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</si>
  <si>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</si>
  <si>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</si>
  <si>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</si>
  <si>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</si>
  <si>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</si>
  <si>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</si>
  <si>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</si>
  <si>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</si>
  <si>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</si>
  <si>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</si>
  <si>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</si>
  <si>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</si>
  <si>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</si>
  <si>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</si>
  <si>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</si>
  <si>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</si>
  <si>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</si>
  <si>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</si>
  <si>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</si>
  <si>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</si>
  <si>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</si>
  <si>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</si>
  <si>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</si>
  <si>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</si>
  <si>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</si>
  <si>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</si>
  <si>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</si>
  <si>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</si>
  <si>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</si>
  <si>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</si>
  <si>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</si>
  <si>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</si>
  <si>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</si>
  <si>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</si>
  <si>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</si>
  <si>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</si>
  <si>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</si>
  <si>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</si>
  <si>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</si>
  <si>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</si>
  <si>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</si>
  <si>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</si>
  <si>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</si>
  <si>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</si>
  <si>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</si>
  <si>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</si>
  <si>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</si>
  <si>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</si>
  <si>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</si>
  <si>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</si>
  <si>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</si>
  <si>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</si>
  <si>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</si>
  <si>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</si>
  <si>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</si>
  <si>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</si>
  <si>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</si>
  <si>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</si>
  <si>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</si>
  <si>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</si>
  <si>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</si>
  <si>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</si>
  <si>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</si>
  <si>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</si>
  <si>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</si>
  <si>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</si>
  <si>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</si>
  <si>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</si>
  <si>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</si>
  <si>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</si>
  <si>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</si>
  <si>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</si>
  <si>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</si>
  <si>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</si>
  <si>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</si>
  <si>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</si>
  <si>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</si>
  <si>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</si>
  <si>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</si>
  <si>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</si>
  <si>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</si>
  <si>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</si>
  <si>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</si>
  <si>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</si>
  <si>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</si>
  <si>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</si>
  <si>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</si>
  <si>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</si>
  <si>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</si>
  <si>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</si>
  <si>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</si>
  <si>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</si>
  <si>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</si>
  <si>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</si>
  <si>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</si>
  <si>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</si>
  <si>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</si>
  <si>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</si>
  <si>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</si>
  <si>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</si>
  <si>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</si>
  <si>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</si>
  <si>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</si>
  <si>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</si>
  <si>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</si>
  <si>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</si>
  <si>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</si>
  <si>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</si>
  <si>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</si>
  <si>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</si>
  <si>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</si>
  <si>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</si>
  <si>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</si>
  <si>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</si>
  <si>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</si>
  <si>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</si>
  <si>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</si>
  <si>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</si>
  <si>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</si>
  <si>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</si>
  <si>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</si>
  <si>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</si>
  <si>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</si>
  <si>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</si>
  <si>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</si>
  <si>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</si>
  <si>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</si>
  <si>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</si>
  <si>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</si>
  <si>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</si>
  <si>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</si>
  <si>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</si>
  <si>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</si>
  <si>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</si>
  <si>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</si>
  <si>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</si>
  <si>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</si>
  <si>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</si>
  <si>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</si>
  <si>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</si>
  <si>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</si>
  <si>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</si>
  <si>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</si>
  <si>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</si>
  <si>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</si>
  <si>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</si>
  <si>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</si>
  <si>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</si>
  <si>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</si>
  <si>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</si>
  <si>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</si>
  <si>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</si>
  <si>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</si>
  <si>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</si>
  <si>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</si>
  <si>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</si>
  <si>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</si>
  <si>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</si>
  <si>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</si>
  <si>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</si>
  <si>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</si>
  <si>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</si>
  <si>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</si>
  <si>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</si>
  <si>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</si>
  <si>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</si>
  <si>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</si>
  <si>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</si>
  <si>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</si>
  <si>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</si>
  <si>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</si>
  <si>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</si>
  <si>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</si>
  <si>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</si>
  <si>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</si>
  <si>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</si>
  <si>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</si>
  <si>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</si>
  <si>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</si>
  <si>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</si>
  <si>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</si>
  <si>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</si>
  <si>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</si>
  <si>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</si>
  <si>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</si>
  <si>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</si>
  <si>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</si>
  <si>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</si>
  <si>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</si>
  <si>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</si>
  <si>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</si>
  <si>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</si>
  <si>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</si>
  <si>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</si>
  <si>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</si>
  <si>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</si>
  <si>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</si>
  <si>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</si>
  <si>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</si>
  <si>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</si>
  <si>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</si>
  <si>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</si>
  <si>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</si>
  <si>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</si>
  <si>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</si>
  <si>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</si>
  <si>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</si>
  <si>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</si>
  <si>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</si>
  <si>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</si>
  <si>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</si>
  <si>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</si>
  <si>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</si>
  <si>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</si>
  <si>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</si>
  <si>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</si>
  <si>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</si>
  <si>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</si>
  <si>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</si>
  <si>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</si>
  <si>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</si>
  <si>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</si>
  <si>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</si>
  <si>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</si>
  <si>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</si>
  <si>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</si>
  <si>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</si>
  <si>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</si>
  <si>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</si>
  <si>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</si>
  <si>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</si>
  <si>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</si>
  <si>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</si>
  <si>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</si>
  <si>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</si>
  <si>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</si>
  <si>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</si>
  <si>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</si>
  <si>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</si>
  <si>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</si>
  <si>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</si>
  <si>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</si>
  <si>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</si>
  <si>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</si>
  <si>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</si>
  <si>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</si>
  <si>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</si>
  <si>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</si>
  <si>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</si>
  <si>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</si>
  <si>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</si>
  <si>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</si>
  <si>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</si>
  <si>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</si>
  <si>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</si>
  <si>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</si>
  <si>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</si>
  <si>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</si>
  <si>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</si>
  <si>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</si>
  <si>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</si>
  <si>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</si>
  <si>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</si>
  <si>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</si>
  <si>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</si>
  <si>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</si>
  <si>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</si>
  <si>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</si>
  <si>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</si>
  <si>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</si>
  <si>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</si>
  <si>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</si>
  <si>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</si>
  <si>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</si>
  <si>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</si>
  <si>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</si>
  <si>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</si>
  <si>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</si>
  <si>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</si>
  <si>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</si>
  <si>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</si>
  <si>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</si>
  <si>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</si>
  <si>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</si>
  <si>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</si>
  <si>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</si>
  <si>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</si>
  <si>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</si>
  <si>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</si>
  <si>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</si>
  <si>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</si>
  <si>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</si>
  <si>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</si>
  <si>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</si>
  <si>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</si>
  <si>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</si>
  <si>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</si>
  <si>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</si>
  <si>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</si>
  <si>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</si>
  <si>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</si>
  <si>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</si>
  <si>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</si>
  <si>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</si>
  <si>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</si>
  <si>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</si>
  <si>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</si>
  <si>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</si>
  <si>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</si>
  <si>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</si>
  <si>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</si>
  <si>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</si>
  <si>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</si>
  <si>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</si>
  <si>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</si>
  <si>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</si>
  <si>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</si>
  <si>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</si>
  <si>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</si>
  <si>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</si>
  <si>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</si>
  <si>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</si>
  <si>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</si>
  <si>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</si>
  <si>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</si>
  <si>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</si>
  <si>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</si>
  <si>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</si>
  <si>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</si>
  <si>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</si>
  <si>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</si>
  <si>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</si>
  <si>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</si>
  <si>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</si>
  <si>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</si>
  <si>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</si>
  <si>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</si>
  <si>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</si>
  <si>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</si>
  <si>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</si>
  <si>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</si>
  <si>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</si>
  <si>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</si>
  <si>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</si>
  <si>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</si>
  <si>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</si>
  <si>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</si>
  <si>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</si>
  <si>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</si>
  <si>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</si>
  <si>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</si>
  <si>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</si>
  <si>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</si>
  <si>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</si>
  <si>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</si>
  <si>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</si>
  <si>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</si>
  <si>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</si>
  <si>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</si>
  <si>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</si>
  <si>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</si>
  <si>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</si>
  <si>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</si>
  <si>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</si>
  <si>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</si>
  <si>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</si>
  <si>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</si>
  <si>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</si>
  <si>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</si>
  <si>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</si>
  <si>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</si>
  <si>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</si>
  <si>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</si>
  <si>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</si>
  <si>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</si>
  <si>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</si>
  <si>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</si>
  <si>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</si>
  <si>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</si>
  <si>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</si>
  <si>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</si>
  <si>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</si>
  <si>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</si>
  <si>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</si>
  <si>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</si>
  <si>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</si>
  <si>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</si>
  <si>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</si>
  <si>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</si>
  <si>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</si>
  <si>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</si>
  <si>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</si>
  <si>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</si>
  <si>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</si>
  <si>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</si>
  <si>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</si>
  <si>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</si>
  <si>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</si>
  <si>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</si>
  <si>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</si>
  <si>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</si>
  <si>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</si>
  <si>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</si>
  <si>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</si>
  <si>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</si>
  <si>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</si>
  <si>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</si>
  <si>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</si>
  <si>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</si>
  <si>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</si>
  <si>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</si>
  <si>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</si>
  <si>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</si>
  <si>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</si>
  <si>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</si>
  <si>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</si>
  <si>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</si>
  <si>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</si>
  <si>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</si>
  <si>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</si>
  <si>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</si>
  <si>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</si>
  <si>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</si>
  <si>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</si>
  <si>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</si>
  <si>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</si>
  <si>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</si>
  <si>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</si>
  <si>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</si>
  <si>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</si>
  <si>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</si>
  <si>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</si>
  <si>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</si>
  <si>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</si>
  <si>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</si>
  <si>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</si>
  <si>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</si>
  <si>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</si>
  <si>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</si>
  <si>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</si>
  <si>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</si>
  <si>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</si>
  <si>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</si>
  <si>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</si>
  <si>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</si>
  <si>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</si>
  <si>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</si>
  <si>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</si>
  <si>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</si>
  <si>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</si>
  <si>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</si>
  <si>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</si>
  <si>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</si>
  <si>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</si>
  <si>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</si>
  <si>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</si>
  <si>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</si>
  <si>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</si>
  <si>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</si>
  <si>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</si>
  <si>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</si>
  <si>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</si>
  <si>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</si>
  <si>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</si>
  <si>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</si>
  <si>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</si>
  <si>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</si>
  <si>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</si>
  <si>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</si>
  <si>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</si>
  <si>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</si>
  <si>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</si>
  <si>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</si>
  <si>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</si>
  <si>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</si>
  <si>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</si>
  <si>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</si>
  <si>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</si>
  <si>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</si>
  <si>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</si>
  <si>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</si>
  <si>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</si>
  <si>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</si>
  <si>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</si>
  <si>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</si>
  <si>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</si>
  <si>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</si>
  <si>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</si>
  <si>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</si>
  <si>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</si>
  <si>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</si>
  <si>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</si>
  <si>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</si>
  <si>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</si>
  <si>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</si>
  <si>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</si>
  <si>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</si>
  <si>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</si>
  <si>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</si>
  <si>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</si>
  <si>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</si>
  <si>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</si>
  <si>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</si>
  <si>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</si>
  <si>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</si>
  <si>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</si>
  <si>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</si>
  <si>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</si>
  <si>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</si>
  <si>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</si>
  <si>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</si>
  <si>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</si>
  <si>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</si>
  <si>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</si>
  <si>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</si>
  <si>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</si>
  <si>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</si>
  <si>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</si>
  <si>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</si>
  <si>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</si>
  <si>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</si>
  <si>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</si>
  <si>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</si>
  <si>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</si>
  <si>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</si>
  <si>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</si>
  <si>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</si>
  <si>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</si>
  <si>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</si>
  <si>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</si>
  <si>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</si>
  <si>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</si>
  <si>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</si>
  <si>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</si>
  <si>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</si>
  <si>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</si>
  <si>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</si>
  <si>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</si>
  <si>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</si>
  <si>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</si>
  <si>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</si>
  <si>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</si>
  <si>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</si>
  <si>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</si>
  <si>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</si>
  <si>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</si>
  <si>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</si>
  <si>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</si>
  <si>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</si>
  <si>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</si>
  <si>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</si>
  <si>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</si>
  <si>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</si>
  <si>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</si>
  <si>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</si>
  <si>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</si>
  <si>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</si>
  <si>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</si>
  <si>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</si>
  <si>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</si>
  <si>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</si>
  <si>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</si>
  <si>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</si>
  <si>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</si>
  <si>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</si>
  <si>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</si>
  <si>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</si>
  <si>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</si>
  <si>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</si>
  <si>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</si>
  <si>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</si>
  <si>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</si>
  <si>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</si>
  <si>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</si>
  <si>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</si>
  <si>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</si>
  <si>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</si>
  <si>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</si>
  <si>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</si>
  <si>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</si>
  <si>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</si>
  <si>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</si>
  <si>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</si>
  <si>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</si>
  <si>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</si>
  <si>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</si>
  <si>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</si>
  <si>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</si>
  <si>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</si>
  <si>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</si>
  <si>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</si>
  <si>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</si>
  <si>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</si>
  <si>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</si>
  <si>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</si>
  <si>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</si>
  <si>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</si>
  <si>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</si>
  <si>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</si>
  <si>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</si>
  <si>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</si>
  <si>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</si>
  <si>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</si>
  <si>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</si>
  <si>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</si>
  <si>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</si>
  <si>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</si>
  <si>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</si>
  <si>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</si>
  <si>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</si>
  <si>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</si>
  <si>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</si>
  <si>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</si>
  <si>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</si>
  <si>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</si>
  <si>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</si>
  <si>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</si>
  <si>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</si>
  <si>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</si>
  <si>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</si>
  <si>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</si>
  <si>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</si>
  <si>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</si>
  <si>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</si>
  <si>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</si>
  <si>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</si>
  <si>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</si>
  <si>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</si>
  <si>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</si>
  <si>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</si>
  <si>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</si>
  <si>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</si>
  <si>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</si>
  <si>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</si>
  <si>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</si>
  <si>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</si>
  <si>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</si>
  <si>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</si>
  <si>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</si>
  <si>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</si>
  <si>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</si>
  <si>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</si>
  <si>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</si>
  <si>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</si>
  <si>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</si>
  <si>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</si>
  <si>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</si>
  <si>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</si>
  <si>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</si>
  <si>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</si>
  <si>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</si>
  <si>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</si>
  <si>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</si>
  <si>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</si>
  <si>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</si>
  <si>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</si>
  <si>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</si>
  <si>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</si>
  <si>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</si>
  <si>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</si>
  <si>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</si>
  <si>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</si>
  <si>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</si>
  <si>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</si>
  <si>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</si>
  <si>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</si>
  <si>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</si>
  <si>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</si>
  <si>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</si>
  <si>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</si>
  <si>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</si>
  <si>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</si>
  <si>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</si>
  <si>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</si>
  <si>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</si>
  <si>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</si>
  <si>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</si>
  <si>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</si>
  <si>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</si>
  <si>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</si>
  <si>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</si>
  <si>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</si>
  <si>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</si>
  <si>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</si>
  <si>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</si>
  <si>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</si>
  <si>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</si>
  <si>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</si>
  <si>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</si>
  <si>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</si>
  <si>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</si>
  <si>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</si>
  <si>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</si>
  <si>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</si>
  <si>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</si>
  <si>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</si>
  <si>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</si>
  <si>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</si>
  <si>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</si>
  <si>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</si>
  <si>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</si>
  <si>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</si>
  <si>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</si>
  <si>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</si>
  <si>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</si>
  <si>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</si>
  <si>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</si>
  <si>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</si>
  <si>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</si>
  <si>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</si>
  <si>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</si>
  <si>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</si>
  <si>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</si>
  <si>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</si>
  <si>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</si>
  <si>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</si>
  <si>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</si>
  <si>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</si>
  <si>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</si>
  <si>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</si>
  <si>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</si>
  <si>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</si>
  <si>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</si>
  <si>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</si>
  <si>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</si>
  <si>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</si>
  <si>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</si>
  <si>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</si>
  <si>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</si>
  <si>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</si>
  <si>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</si>
  <si>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</si>
  <si>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</si>
  <si>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</si>
  <si>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</si>
  <si>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</si>
  <si>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</si>
  <si>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</si>
  <si>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</si>
  <si>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</si>
  <si>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</si>
  <si>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</si>
  <si>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</si>
  <si>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</si>
  <si>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</si>
  <si>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</si>
  <si>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</si>
  <si>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</si>
  <si>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</si>
  <si>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</si>
  <si>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</si>
  <si>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</si>
  <si>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</si>
  <si>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</si>
  <si>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</si>
  <si>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</si>
  <si>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</si>
  <si>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</si>
  <si>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</si>
  <si>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</si>
  <si>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</si>
  <si>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</si>
  <si>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</si>
  <si>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</si>
  <si>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</si>
  <si>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</si>
  <si>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</si>
  <si>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</si>
  <si>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</si>
  <si>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</si>
  <si>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</si>
  <si>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</si>
  <si>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</si>
  <si>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</si>
  <si>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</si>
  <si>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</si>
  <si>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</si>
  <si>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</si>
  <si>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</si>
  <si>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</si>
  <si>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</si>
  <si>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</si>
  <si>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</si>
  <si>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</si>
  <si>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</si>
  <si>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</si>
  <si>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</si>
  <si>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</si>
  <si>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</si>
  <si>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</si>
  <si>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</si>
  <si>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</si>
  <si>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</si>
  <si>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</si>
  <si>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</si>
  <si>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</si>
  <si>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</si>
  <si>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</si>
  <si>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</si>
  <si>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</si>
  <si>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</si>
  <si>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</si>
  <si>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</si>
  <si>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</si>
  <si>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</si>
  <si>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</si>
  <si>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</si>
  <si>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</si>
  <si>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</si>
  <si>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</si>
  <si>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</si>
  <si>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</si>
  <si>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</si>
  <si>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</si>
  <si>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</si>
  <si>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</si>
  <si>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</si>
  <si>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</si>
  <si>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</si>
  <si>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</si>
  <si>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</si>
  <si>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</si>
  <si>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</si>
  <si>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</si>
  <si>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</si>
  <si>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</si>
  <si>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</si>
  <si>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</si>
  <si>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</si>
  <si>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</si>
  <si>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</si>
  <si>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</si>
  <si>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</si>
  <si>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</si>
  <si>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</si>
  <si>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</si>
  <si>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</si>
  <si>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</si>
  <si>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</si>
  <si>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</si>
  <si>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</si>
  <si>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</si>
  <si>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</si>
  <si>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</si>
  <si>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</si>
  <si>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</si>
  <si>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</si>
  <si>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</si>
  <si>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</si>
  <si>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</si>
  <si>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</si>
  <si>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</si>
  <si>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</si>
  <si>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</si>
  <si>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</si>
  <si>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</si>
  <si>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</si>
  <si>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</si>
  <si>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</si>
  <si>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</si>
  <si>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</si>
  <si>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</si>
  <si>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</si>
  <si>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</si>
  <si>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</si>
  <si>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</si>
  <si>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</si>
  <si>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</si>
  <si>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</si>
  <si>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</si>
  <si>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</si>
  <si>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</si>
  <si>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</si>
  <si>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</si>
  <si>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</si>
  <si>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</si>
  <si>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</si>
  <si>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</si>
  <si>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</si>
  <si>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</si>
  <si>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</si>
  <si>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</si>
  <si>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</si>
  <si>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</si>
  <si>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</si>
  <si>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</si>
  <si>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</si>
  <si>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</si>
  <si>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</si>
  <si>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</si>
  <si>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</si>
  <si>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</si>
  <si>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</si>
  <si>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</si>
  <si>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</si>
  <si>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</si>
  <si>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</si>
  <si>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</si>
  <si>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</si>
  <si>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</si>
  <si>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</si>
  <si>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</si>
  <si>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</si>
  <si>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</si>
  <si>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</si>
  <si>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</si>
  <si>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</si>
  <si>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</si>
  <si>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</si>
  <si>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</si>
  <si>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</si>
  <si>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</si>
  <si>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</si>
  <si>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</si>
  <si>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</si>
  <si>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</si>
  <si>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</si>
  <si>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</si>
  <si>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</si>
  <si>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</si>
  <si>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</si>
  <si>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</si>
  <si>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</si>
  <si>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</si>
  <si>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</si>
  <si>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</si>
  <si>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</si>
  <si>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</si>
  <si>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</si>
  <si>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</si>
  <si>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</si>
  <si>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</si>
  <si>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</si>
  <si>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</si>
  <si>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</si>
  <si>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</si>
  <si>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</si>
  <si>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</si>
  <si>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</si>
  <si>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</si>
  <si>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</si>
  <si>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</si>
  <si>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</si>
  <si>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</si>
  <si>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</si>
  <si>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</si>
  <si>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</si>
  <si>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</si>
  <si>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</si>
  <si>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</si>
  <si>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</si>
  <si>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</si>
  <si>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</si>
  <si>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</si>
  <si>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</si>
  <si>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</si>
  <si>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</si>
  <si>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</si>
  <si>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</si>
  <si>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</si>
  <si>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</si>
  <si>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</si>
  <si>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</si>
  <si>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</si>
  <si>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</si>
  <si>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</si>
  <si>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</si>
  <si>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</si>
  <si>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</si>
  <si>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</si>
  <si>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</si>
  <si>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</si>
  <si>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</si>
  <si>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</si>
  <si>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</si>
  <si>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</si>
  <si>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</si>
  <si>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</si>
  <si>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</si>
  <si>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</si>
  <si>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</si>
  <si>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</si>
  <si>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</si>
  <si>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</si>
  <si>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</si>
  <si>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</si>
  <si>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</si>
  <si>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</si>
  <si>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</si>
  <si>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</si>
  <si>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</si>
  <si>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</si>
  <si>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</si>
  <si>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</si>
  <si>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</si>
  <si>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</si>
  <si>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</si>
  <si>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</si>
  <si>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</si>
  <si>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</si>
  <si>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</si>
  <si>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</si>
  <si>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</si>
  <si>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</si>
  <si>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</si>
  <si>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</si>
  <si>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</si>
  <si>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</si>
  <si>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</si>
  <si>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</si>
  <si>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</si>
  <si>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</si>
  <si>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</si>
  <si>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</si>
  <si>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</si>
  <si>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</si>
  <si>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</si>
  <si>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</si>
  <si>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</si>
  <si>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</si>
  <si>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</si>
  <si>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</si>
  <si>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</si>
  <si>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</si>
  <si>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</si>
  <si>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</si>
  <si>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</si>
  <si>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</si>
  <si>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</si>
  <si>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</si>
  <si>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</si>
  <si>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</si>
  <si>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</si>
  <si>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</si>
  <si>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</si>
  <si>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</si>
  <si>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</si>
  <si>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</si>
  <si>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</si>
  <si>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</si>
  <si>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</si>
  <si>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</si>
  <si>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</si>
  <si>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</si>
  <si>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</si>
  <si>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</si>
  <si>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</si>
  <si>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</si>
  <si>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</si>
  <si>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</si>
  <si>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</si>
  <si>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</si>
  <si>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</si>
  <si>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</si>
  <si>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</si>
  <si>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</si>
  <si>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</si>
  <si>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</si>
  <si>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</si>
  <si>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</si>
  <si>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</si>
  <si>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</si>
  <si>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</si>
  <si>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</si>
  <si>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</si>
  <si>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</si>
  <si>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</si>
  <si>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</si>
  <si>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</si>
  <si>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</si>
  <si>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</si>
  <si>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</si>
  <si>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</si>
  <si>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</si>
  <si>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</si>
  <si>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</si>
  <si>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</si>
  <si>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</si>
  <si>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</si>
  <si>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</si>
  <si>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</si>
  <si>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</si>
  <si>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</si>
  <si>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</si>
  <si>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</si>
  <si>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</si>
  <si>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</si>
  <si>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</si>
  <si>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</si>
  <si>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</si>
  <si>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</si>
  <si>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</si>
  <si>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</si>
  <si>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</si>
  <si>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</si>
  <si>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</si>
  <si>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</si>
  <si>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</si>
  <si>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</si>
  <si>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</si>
  <si>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</si>
  <si>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</si>
  <si>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</si>
  <si>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</si>
  <si>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</si>
  <si>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</si>
  <si>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</si>
  <si>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</si>
  <si>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</si>
  <si>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</si>
  <si>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</si>
  <si>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</si>
  <si>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</si>
  <si>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</si>
  <si>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</si>
  <si>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</si>
  <si>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</si>
  <si>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</si>
  <si>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</si>
  <si>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</si>
  <si>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</si>
  <si>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</si>
  <si>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</si>
  <si>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</si>
  <si>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</si>
  <si>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</si>
  <si>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</si>
  <si>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</si>
  <si>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</si>
  <si>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</si>
  <si>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</si>
  <si>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</si>
  <si>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</si>
  <si>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</si>
  <si>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</si>
  <si>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</si>
  <si>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</si>
  <si>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</si>
  <si>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</si>
  <si>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</si>
  <si>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</si>
  <si>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</si>
  <si>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</si>
  <si>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</si>
  <si>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</si>
  <si>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</si>
  <si>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</si>
  <si>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</si>
  <si>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</si>
  <si>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</si>
  <si>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</si>
  <si>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</si>
  <si>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</si>
  <si>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</si>
  <si>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</si>
  <si>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</si>
  <si>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</si>
  <si>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</si>
  <si>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</si>
  <si>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</si>
  <si>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</si>
  <si>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</si>
  <si>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</si>
  <si>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</si>
  <si>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</si>
  <si>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</si>
  <si>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</si>
  <si>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</si>
  <si>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</si>
  <si>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</si>
  <si>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</si>
  <si>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</si>
  <si>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</si>
  <si>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</si>
  <si>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</si>
  <si>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</si>
  <si>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</si>
  <si>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</si>
  <si>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</si>
  <si>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</si>
  <si>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</si>
  <si>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</si>
  <si>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</si>
  <si>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</si>
  <si>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</si>
  <si>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</si>
  <si>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</si>
  <si>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</si>
  <si>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</si>
  <si>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</si>
  <si>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</si>
  <si>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</si>
  <si>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</si>
  <si>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</si>
  <si>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</si>
  <si>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</si>
  <si>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</si>
  <si>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</si>
  <si>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</si>
  <si>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</si>
  <si>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</si>
  <si>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</si>
  <si>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</si>
  <si>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</si>
  <si>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</si>
  <si>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</si>
  <si>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</si>
  <si>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</si>
  <si>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</si>
  <si>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</si>
  <si>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</si>
  <si>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</si>
  <si>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</si>
  <si>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</si>
  <si>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</si>
  <si>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</si>
  <si>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</si>
  <si>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</si>
  <si>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</si>
  <si>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</si>
  <si>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</si>
  <si>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</si>
  <si>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</si>
  <si>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</si>
  <si>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</si>
  <si>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</si>
  <si>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</si>
  <si>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</si>
  <si>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</si>
  <si>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</si>
  <si>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</si>
  <si>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</si>
  <si>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</si>
  <si>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</si>
  <si>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</si>
  <si>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</si>
  <si>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</si>
  <si>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</si>
  <si>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</si>
  <si>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</si>
  <si>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</si>
  <si>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</si>
  <si>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</si>
  <si>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</si>
  <si>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</si>
  <si>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</si>
  <si>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</si>
  <si>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</si>
  <si>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</si>
  <si>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</si>
  <si>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</si>
  <si>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</si>
  <si>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</si>
  <si>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</si>
  <si>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</si>
  <si>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</si>
  <si>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</si>
  <si>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</si>
  <si>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</si>
  <si>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</si>
  <si>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</si>
  <si>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</si>
  <si>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</si>
  <si>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</si>
  <si>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</si>
  <si>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</si>
  <si>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</si>
  <si>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</si>
  <si>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</si>
  <si>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</si>
  <si>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</si>
  <si>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</si>
  <si>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</si>
  <si>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</si>
  <si>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</si>
  <si>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</si>
  <si>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</si>
  <si>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</si>
  <si>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</si>
  <si>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</si>
  <si>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</si>
  <si>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</si>
  <si>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</si>
  <si>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</si>
  <si>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</si>
  <si>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</si>
  <si>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</si>
  <si>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</si>
  <si>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</si>
  <si>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</si>
  <si>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</si>
  <si>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</si>
  <si>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</si>
  <si>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</si>
  <si>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</si>
  <si>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</si>
  <si>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</si>
  <si>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</si>
  <si>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</si>
  <si>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</si>
  <si>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</si>
  <si>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</si>
  <si>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</si>
  <si>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</si>
  <si>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</si>
  <si>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</si>
  <si>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</si>
  <si>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</si>
  <si>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</si>
  <si>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</si>
  <si>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</si>
  <si>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</si>
  <si>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</si>
  <si>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</si>
  <si>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</si>
  <si>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</si>
  <si>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</si>
  <si>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</si>
  <si>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</si>
  <si>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</si>
  <si>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</si>
  <si>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</si>
  <si>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</si>
  <si>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</si>
  <si>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</si>
  <si>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</si>
  <si>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</si>
  <si>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</si>
  <si>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</si>
  <si>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</si>
  <si>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</si>
  <si>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</si>
  <si>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</si>
  <si>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</si>
  <si>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</si>
  <si>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</si>
  <si>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</si>
  <si>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</si>
  <si>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</si>
  <si>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</si>
  <si>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</si>
  <si>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</si>
  <si>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</si>
  <si>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</si>
  <si>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</si>
  <si>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</si>
  <si>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</si>
  <si>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</si>
  <si>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</si>
  <si>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</si>
  <si>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</si>
  <si>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</si>
  <si>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</si>
  <si>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</si>
  <si>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</si>
  <si>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</si>
  <si>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</si>
  <si>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</si>
  <si>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</si>
  <si>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</si>
  <si>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</si>
  <si>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</si>
  <si>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</si>
  <si>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</si>
  <si>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</si>
  <si>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</si>
  <si>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</si>
  <si>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</si>
  <si>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</si>
  <si>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</si>
  <si>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</si>
  <si>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</si>
  <si>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</si>
  <si>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</si>
  <si>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</si>
  <si>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</si>
  <si>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</si>
  <si>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</si>
  <si>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</si>
  <si>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</si>
  <si>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</si>
  <si>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</si>
  <si>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</si>
  <si>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</si>
  <si>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</si>
  <si>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</si>
  <si>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</si>
  <si>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</si>
  <si>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</si>
  <si>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</si>
  <si>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</si>
  <si>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</si>
  <si>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</si>
  <si>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</si>
  <si>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</si>
  <si>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</si>
  <si>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</si>
  <si>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</si>
  <si>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</si>
  <si>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</si>
  <si>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</si>
  <si>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</si>
  <si>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</si>
  <si>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</si>
  <si>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</si>
  <si>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</si>
  <si>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</si>
  <si>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</si>
  <si>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</si>
  <si>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</si>
  <si>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</si>
  <si>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</si>
  <si>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</si>
  <si>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</si>
  <si>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</si>
  <si>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</si>
  <si>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</si>
  <si>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</si>
  <si>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</si>
  <si>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</si>
  <si>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</si>
  <si>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</si>
  <si>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</si>
  <si>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</si>
  <si>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</si>
  <si>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</si>
  <si>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</si>
  <si>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</si>
  <si>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</si>
  <si>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</si>
  <si>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</si>
  <si>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</si>
  <si>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</si>
  <si>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</si>
  <si>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</si>
  <si>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</si>
  <si>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</si>
  <si>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</si>
  <si>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</si>
  <si>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</si>
  <si>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</si>
  <si>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</si>
  <si>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</si>
  <si>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</si>
  <si>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</si>
  <si>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</si>
  <si>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</si>
  <si>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</si>
  <si>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</si>
  <si>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</si>
  <si>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</si>
  <si>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</si>
  <si>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</si>
  <si>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</si>
  <si>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</si>
  <si>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</si>
  <si>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</si>
  <si>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</si>
  <si>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</si>
  <si>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</si>
  <si>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</si>
  <si>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</si>
  <si>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</si>
  <si>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</si>
  <si>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</si>
  <si>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</si>
  <si>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</si>
  <si>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</si>
  <si>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</si>
  <si>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</si>
  <si>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</si>
  <si>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</si>
  <si>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</si>
  <si>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</si>
  <si>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</si>
  <si>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</si>
  <si>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MasterFormat Divisions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</si>
</sst>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8">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37" fillId="0" borderId="0" xfId="0" applyFont="1" applyAlignment="1">
      <alignment horizontal="right"/>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https://crmservice.csinet.org/widgets/masterformat/numbersandtitles.aspx" TargetMode="External"/><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61" t="str">
        <f>ProjectInfo!J6</f>
        <v>Example Project</v>
      </c>
      <c r="E1" s="762"/>
      <c r="F1" s="762"/>
      <c r="G1" s="762"/>
      <c r="H1" s="762"/>
      <c r="I1" s="762"/>
      <c r="J1" s="762"/>
      <c r="K1" s="762"/>
      <c r="L1" s="762"/>
      <c r="M1" s="762"/>
      <c r="N1" s="762"/>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67" t="str">
        <f>J6</f>
        <v>Example Project</v>
      </c>
      <c r="B1" s="768"/>
      <c r="C1" s="768"/>
      <c r="D1" s="768"/>
      <c r="E1" s="768"/>
      <c r="F1" s="768"/>
      <c r="G1" s="768"/>
      <c r="H1" s="768"/>
      <c r="I1" s="768"/>
      <c r="J1" s="768"/>
      <c r="K1" s="768"/>
      <c r="L1" s="768"/>
      <c r="M1" s="768"/>
      <c r="N1" s="768"/>
      <c r="O1" s="768"/>
      <c r="P1" s="769"/>
      <c r="Q1" s="769"/>
      <c r="R1" s="769"/>
      <c r="S1" s="769"/>
      <c r="T1" s="769"/>
      <c r="U1" s="769"/>
      <c r="V1" s="769"/>
    </row>
    <row r="2" spans="1:22" ht="15" thickTop="1" x14ac:dyDescent="0.35">
      <c r="A2" s="627" t="s">
        <v>1</v>
      </c>
    </row>
    <row r="3" spans="1:22" ht="14.25" customHeight="1" x14ac:dyDescent="0.35">
      <c r="B3" s="770" t="str">
        <f>J14</f>
        <v>Your Company Name</v>
      </c>
      <c r="C3" s="771"/>
      <c r="D3" s="771"/>
      <c r="E3" s="771"/>
      <c r="F3" s="771"/>
      <c r="G3" s="771"/>
      <c r="H3" s="771"/>
      <c r="I3" s="771"/>
      <c r="J3" s="771"/>
      <c r="K3" s="771"/>
      <c r="L3" s="771"/>
      <c r="M3" s="771"/>
      <c r="N3" s="771"/>
      <c r="O3" s="771"/>
      <c r="P3" s="771"/>
      <c r="Q3" s="771"/>
      <c r="R3" s="771"/>
      <c r="S3" s="771"/>
      <c r="T3" s="771"/>
      <c r="U3" s="771"/>
    </row>
    <row r="4" spans="1:22" ht="14.25" customHeight="1" x14ac:dyDescent="0.35">
      <c r="B4" s="771"/>
      <c r="C4" s="771"/>
      <c r="D4" s="771"/>
      <c r="E4" s="771"/>
      <c r="F4" s="771"/>
      <c r="G4" s="771"/>
      <c r="H4" s="771"/>
      <c r="I4" s="771"/>
      <c r="J4" s="771"/>
      <c r="K4" s="771"/>
      <c r="L4" s="771"/>
      <c r="M4" s="771"/>
      <c r="N4" s="771"/>
      <c r="O4" s="771"/>
      <c r="P4" s="771"/>
      <c r="Q4" s="771"/>
      <c r="R4" s="771"/>
      <c r="S4" s="771"/>
      <c r="T4" s="771"/>
      <c r="U4" s="771"/>
    </row>
    <row r="5" spans="1:22" ht="15" thickBot="1" x14ac:dyDescent="0.4"/>
    <row r="6" spans="1:22" ht="16" thickBot="1" x14ac:dyDescent="0.4">
      <c r="G6" s="230" t="s">
        <v>54</v>
      </c>
      <c r="J6" s="763" t="s">
        <v>26</v>
      </c>
      <c r="K6" s="764"/>
      <c r="L6" s="764"/>
      <c r="M6" s="764"/>
      <c r="N6" s="765"/>
      <c r="O6" s="765"/>
      <c r="P6" s="766"/>
      <c r="R6" s="632" t="str">
        <f>VLOOKUP(J6,Vendors!$C$2:$CQ$4044,11,FALSE)</f>
        <v>Springfield</v>
      </c>
    </row>
    <row r="7" spans="1:22" ht="15.5" x14ac:dyDescent="0.35">
      <c r="G7" s="230" t="s">
        <v>55</v>
      </c>
      <c r="J7" s="772" t="str">
        <f>VLOOKUP(J6,Vendors!$C$2:$CQ$4044,10,FALSE)</f>
        <v>101 Enterprise Dr</v>
      </c>
      <c r="K7" s="772"/>
      <c r="L7" s="772"/>
      <c r="M7" s="772"/>
      <c r="N7" s="771"/>
      <c r="O7" s="771"/>
      <c r="P7" s="771"/>
      <c r="R7" s="632" t="str">
        <f>VLOOKUP(J6,Vendors!$C$2:$CQ$4044,12,FALSE)</f>
        <v>Illinois</v>
      </c>
    </row>
    <row r="8" spans="1:22" ht="15.5" x14ac:dyDescent="0.35">
      <c r="E8" s="629"/>
      <c r="F8" s="629"/>
      <c r="G8" s="230" t="s">
        <v>56</v>
      </c>
      <c r="H8" s="629"/>
      <c r="I8" s="629"/>
      <c r="J8" s="772" t="str">
        <f>ProjectCity&amp;", "&amp;ProjectState&amp;"     "&amp;ProjectZip</f>
        <v>Springfield, Illinois     62523</v>
      </c>
      <c r="K8" s="772"/>
      <c r="L8" s="772"/>
      <c r="M8" s="772"/>
      <c r="N8" s="771"/>
      <c r="O8" s="771"/>
      <c r="P8" s="771"/>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63" t="s">
        <v>37</v>
      </c>
      <c r="K10" s="764"/>
      <c r="L10" s="764"/>
      <c r="M10" s="764"/>
      <c r="N10" s="765"/>
      <c r="O10" s="765"/>
      <c r="P10" s="766"/>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63" t="s">
        <v>31</v>
      </c>
      <c r="K12" s="764"/>
      <c r="L12" s="764"/>
      <c r="M12" s="764"/>
      <c r="N12" s="765"/>
      <c r="O12" s="765"/>
      <c r="P12" s="766"/>
    </row>
    <row r="13" spans="1:22" ht="16" thickBot="1" x14ac:dyDescent="0.4">
      <c r="G13" s="230"/>
      <c r="J13" s="772"/>
      <c r="K13" s="772"/>
      <c r="L13" s="772"/>
      <c r="M13" s="772"/>
    </row>
    <row r="14" spans="1:22" ht="16" thickBot="1" x14ac:dyDescent="0.4">
      <c r="G14" s="230" t="s">
        <v>59</v>
      </c>
      <c r="J14" s="763" t="s">
        <v>19</v>
      </c>
      <c r="K14" s="764"/>
      <c r="L14" s="764"/>
      <c r="M14" s="764"/>
      <c r="N14" s="765"/>
      <c r="O14" s="765"/>
      <c r="P14" s="766"/>
    </row>
    <row r="15" spans="1:22" ht="15.5" x14ac:dyDescent="0.35">
      <c r="G15" s="230" t="s">
        <v>60</v>
      </c>
      <c r="J15" s="773" t="str">
        <f>VLOOKUP(J14,Vendors!$C$2:$CQ$4044,10,FALSE)</f>
        <v>1234 Construction Lane</v>
      </c>
      <c r="K15" s="773"/>
      <c r="L15" s="773"/>
      <c r="M15" s="773"/>
      <c r="P15" s="11"/>
    </row>
    <row r="16" spans="1:22" ht="15.5" x14ac:dyDescent="0.35">
      <c r="G16" s="230" t="s">
        <v>61</v>
      </c>
      <c r="J16" s="773" t="str">
        <f>CompanyCity&amp;", "&amp;CompanyState&amp;"     "&amp;CompanyZip</f>
        <v>Springfield, IL     62523</v>
      </c>
      <c r="K16" s="773"/>
      <c r="L16" s="773"/>
      <c r="M16" s="773"/>
      <c r="P16" s="665" t="str">
        <f>VLOOKUP(J14,Vendors!$C$2:$CQ$4044,11,FALSE)</f>
        <v>Springfield</v>
      </c>
    </row>
    <row r="17" spans="6:16" ht="15.5" x14ac:dyDescent="0.35">
      <c r="G17" s="230" t="s">
        <v>62</v>
      </c>
      <c r="J17" s="773" t="str">
        <f>VLOOKUP(J14,Vendors!$C$2:$CQ$4044,8,FALSE)</f>
        <v>555-555-5555</v>
      </c>
      <c r="K17" s="773"/>
      <c r="L17" s="773"/>
      <c r="M17" s="773"/>
      <c r="P17" s="665"/>
    </row>
    <row r="18" spans="6:16" ht="15.5" x14ac:dyDescent="0.35">
      <c r="G18" s="230" t="s">
        <v>63</v>
      </c>
      <c r="J18" s="773" t="str">
        <f>VLOOKUP(J14,Vendors!$C$2:$CQ$4044,9,FALSE)</f>
        <v>555-555-5556</v>
      </c>
      <c r="K18" s="773"/>
      <c r="L18" s="773"/>
      <c r="M18" s="773"/>
      <c r="P18" s="665"/>
    </row>
    <row r="19" spans="6:16" ht="15.5" x14ac:dyDescent="0.35">
      <c r="G19" s="230" t="s">
        <v>64</v>
      </c>
      <c r="J19" s="773" t="str">
        <f>VLOOKUP(J14,Vendors!$C$2:$CQ$4044,16,FALSE)</f>
        <v>jsmith@yourcompanyname.com</v>
      </c>
      <c r="K19" s="773"/>
      <c r="L19" s="773"/>
      <c r="M19" s="773"/>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63" t="s">
        <v>66</v>
      </c>
      <c r="K21" s="764"/>
      <c r="L21" s="764"/>
      <c r="M21" s="774"/>
      <c r="P21" s="665" t="str">
        <f>VLOOKUP(J14,Vendors!$C$2:$CQ$4044,10,FALSE)</f>
        <v>1234 Construction Lane</v>
      </c>
    </row>
    <row r="22" spans="6:16" ht="16" thickBot="1" x14ac:dyDescent="0.4">
      <c r="G22" s="230" t="s">
        <v>67</v>
      </c>
      <c r="J22" s="775" t="s">
        <v>68</v>
      </c>
      <c r="K22" s="776"/>
      <c r="L22" s="628"/>
      <c r="M22" s="628"/>
      <c r="P22" s="665" t="str">
        <f>VLOOKUP(J14,Vendors!$C$2:$CQ$4044,11,FALSE)</f>
        <v>Springfield</v>
      </c>
    </row>
    <row r="23" spans="6:16" ht="16" thickBot="1" x14ac:dyDescent="0.4">
      <c r="G23" s="230" t="s">
        <v>69</v>
      </c>
      <c r="J23" s="777">
        <v>10001</v>
      </c>
      <c r="K23" s="778"/>
      <c r="L23" s="628"/>
      <c r="M23" s="628"/>
      <c r="P23" s="665" t="str">
        <f>VLOOKUP(J14,Vendors!$C$2:$CQ$4045,12,FALSE)</f>
        <v>IL</v>
      </c>
    </row>
    <row r="24" spans="6:16" x14ac:dyDescent="0.35">
      <c r="F24" s="771"/>
      <c r="G24" s="771"/>
      <c r="H24" s="771"/>
      <c r="I24" s="771"/>
      <c r="J24" s="771"/>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7" t="str">
        <f>ProjectInfo!J6</f>
        <v>Example Project</v>
      </c>
      <c r="B1" s="788"/>
      <c r="C1" s="788"/>
      <c r="D1" s="788"/>
      <c r="E1" s="788"/>
      <c r="F1" s="788"/>
      <c r="G1" s="788"/>
      <c r="H1" s="788"/>
      <c r="I1" s="788"/>
      <c r="J1" s="788"/>
      <c r="K1" s="788"/>
      <c r="L1" s="788"/>
      <c r="M1" s="788"/>
      <c r="N1" s="788"/>
      <c r="O1" s="788"/>
      <c r="P1" s="788"/>
      <c r="Q1" s="788"/>
      <c r="R1" s="788"/>
      <c r="S1" s="788"/>
    </row>
    <row r="2" spans="1:25" ht="24.4" customHeight="1" thickTop="1" x14ac:dyDescent="0.35">
      <c r="A2" s="782" t="str">
        <f>ProjectInfo!J14</f>
        <v>Your Company Name</v>
      </c>
      <c r="B2" s="783"/>
      <c r="C2" s="783"/>
      <c r="D2" s="783"/>
      <c r="E2" s="783"/>
      <c r="F2" s="783"/>
      <c r="G2" s="783"/>
      <c r="H2" s="783"/>
      <c r="I2" s="783"/>
      <c r="J2" s="783"/>
      <c r="K2" s="783"/>
      <c r="L2" s="783"/>
      <c r="M2" s="783"/>
      <c r="N2" s="783"/>
      <c r="O2" s="783"/>
      <c r="P2" s="783"/>
      <c r="Q2" s="783"/>
      <c r="R2" s="783"/>
      <c r="S2" s="784"/>
    </row>
    <row r="3" spans="1:25" ht="14.25" customHeight="1" x14ac:dyDescent="0.35">
      <c r="A3" s="785"/>
      <c r="B3" s="785"/>
      <c r="C3" s="785"/>
      <c r="D3" s="785"/>
      <c r="E3" s="785"/>
      <c r="F3" s="785"/>
      <c r="G3" s="785"/>
      <c r="H3" s="785"/>
      <c r="I3" s="785"/>
      <c r="J3" s="785"/>
      <c r="K3" s="785"/>
      <c r="L3" s="785"/>
      <c r="M3" s="785"/>
      <c r="N3" s="785"/>
      <c r="O3" s="785"/>
      <c r="P3" s="785"/>
      <c r="Q3" s="785"/>
      <c r="R3" s="785"/>
      <c r="S3" s="786"/>
    </row>
    <row r="4" spans="1:25" s="592" customFormat="1" ht="14.25" customHeight="1" x14ac:dyDescent="0.35">
      <c r="A4" s="790" t="s">
        <v>70</v>
      </c>
      <c r="B4" s="791"/>
      <c r="C4" s="791"/>
      <c r="D4" s="791"/>
      <c r="E4" s="792"/>
      <c r="F4" s="591"/>
      <c r="G4" s="591"/>
      <c r="H4" s="620" t="s">
        <v>71</v>
      </c>
      <c r="I4" s="591"/>
      <c r="J4" s="591"/>
      <c r="K4" s="620" t="s">
        <v>71</v>
      </c>
      <c r="L4" s="591"/>
      <c r="M4" s="591"/>
      <c r="N4" s="591"/>
      <c r="O4" s="591"/>
      <c r="P4" s="591"/>
      <c r="Q4" s="620" t="s">
        <v>71</v>
      </c>
      <c r="R4" s="591"/>
    </row>
    <row r="5" spans="1:25" ht="14.25" customHeight="1" x14ac:dyDescent="0.35">
      <c r="A5" s="792"/>
      <c r="B5" s="792"/>
      <c r="C5" s="792"/>
      <c r="D5" s="792"/>
      <c r="E5" s="792"/>
      <c r="H5" s="602" t="s">
        <v>72</v>
      </c>
      <c r="K5" s="602" t="s">
        <v>72</v>
      </c>
      <c r="Q5" s="602" t="s">
        <v>72</v>
      </c>
      <c r="R5" s="598"/>
      <c r="S5" s="621" t="s">
        <v>73</v>
      </c>
    </row>
    <row r="6" spans="1:25" ht="14.25" customHeight="1" x14ac:dyDescent="0.35">
      <c r="A6" s="594"/>
      <c r="B6" s="789" t="s">
        <v>74</v>
      </c>
      <c r="C6" s="789"/>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71" t="s">
        <v>80</v>
      </c>
      <c r="C8" s="771"/>
      <c r="D8" s="771"/>
      <c r="F8" s="596"/>
      <c r="G8" s="779" t="s">
        <v>81</v>
      </c>
      <c r="H8" s="779"/>
      <c r="J8" s="779" t="s">
        <v>82</v>
      </c>
      <c r="K8" s="779"/>
      <c r="L8" s="779"/>
      <c r="P8" s="779" t="s">
        <v>83</v>
      </c>
      <c r="Q8" s="779"/>
      <c r="R8" s="779"/>
      <c r="T8" s="780">
        <f>POLog!D2001</f>
        <v>0</v>
      </c>
      <c r="U8" s="781"/>
      <c r="V8" s="781"/>
      <c r="W8" s="780">
        <f>SCCOLog!I2001</f>
        <v>0</v>
      </c>
      <c r="X8" s="781"/>
      <c r="Y8" s="781"/>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71" t="s">
        <v>78</v>
      </c>
      <c r="C10" s="771"/>
      <c r="D10" s="771"/>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71" t="s">
        <v>92</v>
      </c>
      <c r="C12" s="771"/>
      <c r="D12" s="771"/>
      <c r="F12" s="596"/>
    </row>
    <row r="13" spans="1:25" ht="15.4" customHeight="1" x14ac:dyDescent="0.35">
      <c r="A13" s="594"/>
      <c r="B13" s="230"/>
      <c r="C13" s="602"/>
      <c r="D13" s="602"/>
      <c r="F13" s="596"/>
    </row>
    <row r="14" spans="1:25" ht="14.25" customHeight="1" x14ac:dyDescent="0.35">
      <c r="A14" s="594"/>
      <c r="B14" s="771" t="s">
        <v>76</v>
      </c>
      <c r="C14" s="771"/>
      <c r="D14" s="771"/>
      <c r="F14" s="596"/>
    </row>
    <row r="15" spans="1:25" ht="15.4" customHeight="1" x14ac:dyDescent="0.35">
      <c r="A15" s="594"/>
      <c r="B15" s="230"/>
      <c r="C15" s="602"/>
      <c r="D15" s="602"/>
      <c r="F15" s="596"/>
    </row>
    <row r="16" spans="1:25" ht="14.25" customHeight="1" x14ac:dyDescent="0.35">
      <c r="A16" s="594"/>
      <c r="B16" s="771" t="s">
        <v>75</v>
      </c>
      <c r="C16" s="771"/>
      <c r="D16" s="771"/>
      <c r="F16" s="596"/>
    </row>
    <row r="17" spans="1:6" ht="15.4" customHeight="1" x14ac:dyDescent="0.35">
      <c r="A17" s="594"/>
      <c r="B17" s="230"/>
      <c r="C17" s="602"/>
      <c r="D17" s="602"/>
      <c r="F17" s="596"/>
    </row>
    <row r="18" spans="1:6" ht="14.25" customHeight="1" x14ac:dyDescent="0.35">
      <c r="A18" s="594"/>
      <c r="B18" s="771" t="s">
        <v>93</v>
      </c>
      <c r="C18" s="771"/>
      <c r="D18" s="771"/>
      <c r="F18" s="596"/>
    </row>
    <row r="19" spans="1:6" ht="15.4" customHeight="1" x14ac:dyDescent="0.35">
      <c r="A19" s="594"/>
      <c r="B19" s="230"/>
      <c r="C19" s="602"/>
      <c r="D19" s="602"/>
      <c r="F19" s="596"/>
    </row>
    <row r="20" spans="1:6" ht="14.25" customHeight="1" x14ac:dyDescent="0.35">
      <c r="A20" s="594"/>
      <c r="B20" s="771" t="s">
        <v>94</v>
      </c>
      <c r="C20" s="771"/>
      <c r="D20" s="602"/>
      <c r="F20" s="596"/>
    </row>
    <row r="21" spans="1:6" ht="15.5" x14ac:dyDescent="0.35">
      <c r="A21" s="594"/>
      <c r="B21" s="230"/>
      <c r="C21" s="602"/>
      <c r="D21" s="602"/>
      <c r="F21" s="596"/>
    </row>
    <row r="22" spans="1:6" x14ac:dyDescent="0.35">
      <c r="A22" s="594"/>
      <c r="B22" s="771" t="s">
        <v>95</v>
      </c>
      <c r="C22" s="771"/>
      <c r="D22" s="602"/>
      <c r="F22" s="596"/>
    </row>
    <row r="23" spans="1:6" ht="15.5" x14ac:dyDescent="0.35">
      <c r="A23" s="594"/>
      <c r="B23" s="230"/>
      <c r="C23" s="602"/>
      <c r="D23" s="602"/>
      <c r="F23" s="596"/>
    </row>
    <row r="24" spans="1:6" x14ac:dyDescent="0.35">
      <c r="A24" s="594"/>
      <c r="B24" s="771" t="s">
        <v>96</v>
      </c>
      <c r="C24" s="771"/>
      <c r="D24" s="602"/>
      <c r="F24" s="596"/>
    </row>
    <row r="25" spans="1:6" ht="15.5" x14ac:dyDescent="0.35">
      <c r="A25" s="594"/>
      <c r="B25" s="230"/>
      <c r="C25" s="602"/>
      <c r="D25" s="602"/>
      <c r="F25" s="596"/>
    </row>
    <row r="26" spans="1:6" x14ac:dyDescent="0.35">
      <c r="A26" s="594"/>
      <c r="B26" s="771" t="s">
        <v>97</v>
      </c>
      <c r="C26" s="771"/>
      <c r="D26" s="771"/>
      <c r="F26" s="596"/>
    </row>
    <row r="27" spans="1:6" x14ac:dyDescent="0.35">
      <c r="A27" s="594"/>
      <c r="B27" s="594"/>
      <c r="C27" s="594"/>
      <c r="D27" s="594"/>
      <c r="F27" s="596"/>
    </row>
    <row r="28" spans="1:6" x14ac:dyDescent="0.35">
      <c r="A28" s="594"/>
      <c r="B28" s="594"/>
      <c r="C28" s="594"/>
      <c r="D28" s="594"/>
    </row>
  </sheetData>
  <sheetProtection algorithmName="SHA-512" hashValue="6VXSgweU98xqaMn1aK24BzL4qj0HqtaAH4t5toNdagtzGza7sexSIOIRAy/yZBSCyB0F2DllFHGZQzdbDzyCzg==" saltValue="L9wRPxsbc4gOMkpNipmw9g=="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26" t="str">
        <f>ProjectInfo!J14</f>
        <v>Your Company Name</v>
      </c>
      <c r="B1" s="827"/>
      <c r="C1" s="827"/>
      <c r="D1" s="827"/>
      <c r="E1" s="827"/>
      <c r="F1" s="827"/>
      <c r="G1" s="827"/>
      <c r="H1" s="827"/>
      <c r="I1" s="827"/>
      <c r="J1" s="828"/>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829" t="s">
        <v>99</v>
      </c>
      <c r="B4" s="830"/>
      <c r="C4" s="830"/>
      <c r="D4" s="500"/>
      <c r="E4" s="8"/>
      <c r="F4" s="831" t="s">
        <v>100</v>
      </c>
      <c r="G4" s="832"/>
      <c r="H4" s="832"/>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833" t="s">
        <v>49</v>
      </c>
      <c r="C6" s="833"/>
      <c r="D6" s="833"/>
      <c r="E6" s="8"/>
      <c r="F6" t="s">
        <v>102</v>
      </c>
      <c r="G6" s="821" t="s">
        <v>26</v>
      </c>
      <c r="H6" s="821"/>
      <c r="I6" s="821"/>
      <c r="J6" s="8"/>
      <c r="L6" s="12"/>
      <c r="M6" s="12"/>
      <c r="N6" s="14">
        <f>VLOOKUP(G6,Vendors!$C$2:$CQ$4044,13,FALSE)</f>
        <v>62523</v>
      </c>
    </row>
    <row r="7" spans="1:15" x14ac:dyDescent="0.35">
      <c r="A7" s="9"/>
      <c r="B7" s="820" t="str">
        <f>VLOOKUP(B6,Vendors!$C$2:$CQ$4043,10,FALSE)</f>
        <v>440 North Industrial Drive</v>
      </c>
      <c r="C7" s="820"/>
      <c r="D7" s="820"/>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19" t="str">
        <f>VLOOKUP(B6,Vendors!$C$2:$CQ$4043,8,FALSE)</f>
        <v>(555) 555-1733</v>
      </c>
      <c r="C13" s="820"/>
      <c r="D13" s="13"/>
      <c r="E13" s="8"/>
      <c r="F13" t="s">
        <v>108</v>
      </c>
      <c r="J13" s="8"/>
      <c r="L13" s="12"/>
      <c r="M13" s="12"/>
      <c r="N13" s="14"/>
    </row>
    <row r="14" spans="1:15" x14ac:dyDescent="0.35">
      <c r="A14" s="9" t="s">
        <v>109</v>
      </c>
      <c r="B14" s="819" t="str">
        <f>VLOOKUP(B6,Vendors!$C$2:$CQ$4043,9,FALSE)</f>
        <v>(555) 555-9790</v>
      </c>
      <c r="C14" s="820"/>
      <c r="D14" s="13"/>
      <c r="E14" s="8"/>
      <c r="G14" s="821" t="s">
        <v>19</v>
      </c>
      <c r="H14" s="821"/>
      <c r="I14" s="821"/>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22" t="str">
        <f>ProjectInfo!J6</f>
        <v>Example Project</v>
      </c>
      <c r="C21" s="823"/>
      <c r="D21" s="823"/>
      <c r="E21" s="823"/>
      <c r="F21" s="823"/>
      <c r="G21" s="824"/>
      <c r="H21" s="26"/>
      <c r="I21" s="27"/>
      <c r="J21" s="28"/>
      <c r="N21" s="14"/>
    </row>
    <row r="22" spans="1:15" x14ac:dyDescent="0.35">
      <c r="A22" s="401" t="s">
        <v>122</v>
      </c>
      <c r="B22" s="41"/>
      <c r="C22" s="41"/>
      <c r="D22" s="29"/>
      <c r="E22" s="29"/>
      <c r="F22" s="29"/>
      <c r="G22" s="29"/>
      <c r="H22" s="30"/>
      <c r="I22" s="31"/>
      <c r="J22" s="32"/>
      <c r="N22" s="14"/>
    </row>
    <row r="23" spans="1:15" x14ac:dyDescent="0.35">
      <c r="A23" s="825" t="str">
        <f>ProjectInfo!J12</f>
        <v>Example A/E / Developer</v>
      </c>
      <c r="B23" s="792"/>
      <c r="C23" s="792"/>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816"/>
      <c r="B25" s="817"/>
      <c r="C25" s="817"/>
      <c r="D25" s="817"/>
      <c r="E25" s="817"/>
      <c r="F25" s="817"/>
      <c r="G25" s="818"/>
      <c r="H25" s="396"/>
      <c r="I25" s="397"/>
      <c r="J25" s="32">
        <f t="shared" ref="J25:J31" si="0">H25*I25</f>
        <v>0</v>
      </c>
      <c r="L25" s="44"/>
      <c r="M25" s="44"/>
      <c r="N25" s="14"/>
    </row>
    <row r="26" spans="1:15" x14ac:dyDescent="0.35">
      <c r="A26" s="816"/>
      <c r="B26" s="817"/>
      <c r="C26" s="817"/>
      <c r="D26" s="817"/>
      <c r="E26" s="817"/>
      <c r="F26" s="817"/>
      <c r="G26" s="818"/>
      <c r="H26" s="396"/>
      <c r="I26" s="397"/>
      <c r="J26" s="32">
        <f t="shared" si="0"/>
        <v>0</v>
      </c>
      <c r="L26" s="44"/>
      <c r="M26" s="44"/>
      <c r="N26" s="14"/>
    </row>
    <row r="27" spans="1:15" x14ac:dyDescent="0.35">
      <c r="A27" s="816"/>
      <c r="B27" s="817"/>
      <c r="C27" s="817"/>
      <c r="D27" s="817"/>
      <c r="E27" s="817"/>
      <c r="F27" s="817"/>
      <c r="G27" s="818"/>
      <c r="H27" s="396"/>
      <c r="I27" s="397"/>
      <c r="J27" s="32">
        <f t="shared" si="0"/>
        <v>0</v>
      </c>
      <c r="L27" s="44"/>
      <c r="M27" s="44"/>
      <c r="N27" s="14"/>
    </row>
    <row r="28" spans="1:15" x14ac:dyDescent="0.35">
      <c r="A28" s="816"/>
      <c r="B28" s="817"/>
      <c r="C28" s="817"/>
      <c r="D28" s="817"/>
      <c r="E28" s="817"/>
      <c r="F28" s="817"/>
      <c r="G28" s="818"/>
      <c r="H28" s="396"/>
      <c r="I28" s="397"/>
      <c r="J28" s="32">
        <f t="shared" si="0"/>
        <v>0</v>
      </c>
      <c r="N28" s="14"/>
    </row>
    <row r="29" spans="1:15" x14ac:dyDescent="0.35">
      <c r="A29" s="816"/>
      <c r="B29" s="817"/>
      <c r="C29" s="817"/>
      <c r="D29" s="817"/>
      <c r="E29" s="817"/>
      <c r="F29" s="817"/>
      <c r="G29" s="818"/>
      <c r="H29" s="396"/>
      <c r="I29" s="397"/>
      <c r="J29" s="32">
        <f t="shared" si="0"/>
        <v>0</v>
      </c>
      <c r="N29" s="14"/>
    </row>
    <row r="30" spans="1:15" x14ac:dyDescent="0.35">
      <c r="A30" s="816"/>
      <c r="B30" s="817"/>
      <c r="C30" s="817"/>
      <c r="D30" s="817"/>
      <c r="E30" s="817"/>
      <c r="F30" s="817"/>
      <c r="G30" s="818"/>
      <c r="H30" s="396"/>
      <c r="I30" s="397"/>
      <c r="J30" s="32">
        <f t="shared" si="0"/>
        <v>0</v>
      </c>
      <c r="N30" s="14"/>
    </row>
    <row r="31" spans="1:15" x14ac:dyDescent="0.35">
      <c r="A31" s="816"/>
      <c r="B31" s="817"/>
      <c r="C31" s="817"/>
      <c r="D31" s="817"/>
      <c r="E31" s="817"/>
      <c r="F31" s="817"/>
      <c r="G31" s="818"/>
      <c r="H31" s="396"/>
      <c r="I31" s="397"/>
      <c r="J31" s="32">
        <f t="shared" si="0"/>
        <v>0</v>
      </c>
      <c r="N31" s="14"/>
    </row>
    <row r="32" spans="1:15" x14ac:dyDescent="0.35">
      <c r="A32" s="804"/>
      <c r="B32" s="805"/>
      <c r="C32" s="805"/>
      <c r="D32" s="805"/>
      <c r="E32" s="805"/>
      <c r="F32" s="805"/>
      <c r="G32" s="806"/>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3" t="s">
        <v>128</v>
      </c>
      <c r="B39" s="794"/>
      <c r="C39" s="794"/>
      <c r="D39" s="794"/>
      <c r="E39" s="794"/>
      <c r="F39" s="794"/>
      <c r="G39" s="794"/>
      <c r="H39" s="794"/>
      <c r="I39" s="794"/>
      <c r="J39" s="795"/>
      <c r="N39" s="14"/>
    </row>
    <row r="40" spans="1:14" ht="15.5" thickTop="1" thickBot="1" x14ac:dyDescent="0.4">
      <c r="A40" s="467" t="s">
        <v>129</v>
      </c>
      <c r="B40" s="468"/>
      <c r="C40" s="468"/>
      <c r="D40" s="468"/>
      <c r="E40" s="468"/>
      <c r="F40" s="468" t="s">
        <v>130</v>
      </c>
      <c r="G40" s="470"/>
      <c r="H40" s="468" t="s">
        <v>131</v>
      </c>
      <c r="I40" s="807"/>
      <c r="J40" s="808"/>
      <c r="N40" s="14"/>
    </row>
    <row r="41" spans="1:14" ht="15" thickTop="1" x14ac:dyDescent="0.35">
      <c r="A41" s="809" t="s">
        <v>132</v>
      </c>
      <c r="B41" s="810"/>
      <c r="C41" s="810"/>
      <c r="D41" s="810"/>
      <c r="E41" s="811" t="str">
        <f>ProjectInfo!J14</f>
        <v>Your Company Name</v>
      </c>
      <c r="F41" s="811"/>
      <c r="G41" s="811"/>
      <c r="H41" s="810"/>
      <c r="I41" s="810"/>
      <c r="J41" s="812"/>
      <c r="N41" s="14"/>
    </row>
    <row r="42" spans="1:14" ht="15" thickBot="1" x14ac:dyDescent="0.4">
      <c r="A42" s="813" t="s">
        <v>123</v>
      </c>
      <c r="B42" s="814"/>
      <c r="C42" s="814"/>
      <c r="D42" s="814"/>
      <c r="E42" s="814"/>
      <c r="F42" s="814"/>
      <c r="G42" s="814"/>
      <c r="H42" s="814"/>
      <c r="I42" s="814"/>
      <c r="J42" s="815"/>
      <c r="N42" s="14"/>
    </row>
    <row r="43" spans="1:14" ht="15.5" thickTop="1" thickBot="1" x14ac:dyDescent="0.4">
      <c r="A43" s="793" t="s">
        <v>133</v>
      </c>
      <c r="B43" s="794"/>
      <c r="C43" s="794"/>
      <c r="D43" s="794"/>
      <c r="E43" s="794"/>
      <c r="F43" s="794"/>
      <c r="G43" s="794"/>
      <c r="H43" s="794"/>
      <c r="I43" s="794"/>
      <c r="J43" s="795"/>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6" t="str">
        <f>B6</f>
        <v>Example Supplier/Vendor</v>
      </c>
      <c r="C46" s="797"/>
      <c r="D46" s="797"/>
      <c r="E46" s="797"/>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8" t="s">
        <v>141</v>
      </c>
      <c r="B50" s="799"/>
      <c r="C50" s="799"/>
      <c r="D50" s="799"/>
      <c r="E50" s="799"/>
      <c r="F50" s="799"/>
      <c r="G50" s="799"/>
      <c r="H50" s="799"/>
      <c r="I50" s="799"/>
      <c r="J50" s="800"/>
      <c r="N50" s="14"/>
    </row>
    <row r="51" spans="1:14" x14ac:dyDescent="0.35">
      <c r="A51" s="801"/>
      <c r="B51" s="802"/>
      <c r="C51" s="802"/>
      <c r="D51" s="802"/>
      <c r="E51" s="802"/>
      <c r="F51" s="802"/>
      <c r="G51" s="802"/>
      <c r="H51" s="802"/>
      <c r="I51" s="802"/>
      <c r="J51" s="803"/>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65" t="str">
        <f>ProjectInfo!J14</f>
        <v>Your Company Name</v>
      </c>
      <c r="B1" s="866"/>
      <c r="C1" s="866"/>
      <c r="D1" s="866"/>
      <c r="E1" s="866"/>
      <c r="F1" s="866"/>
      <c r="G1" s="866"/>
      <c r="H1" s="866"/>
      <c r="I1" s="866"/>
      <c r="J1" s="867"/>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68"/>
      <c r="B3" s="860"/>
      <c r="C3" s="860"/>
      <c r="D3" s="860"/>
      <c r="E3" s="860"/>
      <c r="F3" s="860"/>
      <c r="G3" s="860"/>
      <c r="H3" s="860"/>
      <c r="I3" s="860"/>
      <c r="J3" s="861"/>
      <c r="K3" s="7"/>
      <c r="M3" s="637" t="s">
        <v>143</v>
      </c>
      <c r="N3" s="14">
        <f>VLOOKUP(G6,Vendors!$C$2:$CQ$4044,2,FALSE)</f>
        <v>0</v>
      </c>
    </row>
    <row r="4" spans="1:14" ht="20.25" customHeight="1" x14ac:dyDescent="0.35">
      <c r="A4" s="829" t="s">
        <v>99</v>
      </c>
      <c r="B4" s="830"/>
      <c r="C4" s="830"/>
      <c r="D4" s="406"/>
      <c r="E4" s="64"/>
      <c r="F4" s="831" t="s">
        <v>100</v>
      </c>
      <c r="G4" s="832"/>
      <c r="H4" s="832"/>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69">
        <f>VLOOKUP(D4,POData!$C$1:$CZ$2874,3,FALSE)</f>
        <v>0</v>
      </c>
      <c r="C6" s="869"/>
      <c r="D6" s="869"/>
      <c r="E6" s="64"/>
      <c r="F6" s="12" t="s">
        <v>102</v>
      </c>
      <c r="G6" s="11">
        <f>VLOOKUP(D4,POData!$C$1:$CZ$2874,32,FALSE)</f>
        <v>0</v>
      </c>
      <c r="H6" s="12"/>
      <c r="I6" s="12"/>
      <c r="J6" s="64"/>
      <c r="K6" s="12"/>
      <c r="L6" s="12"/>
      <c r="M6" s="12"/>
      <c r="N6" s="14">
        <f>VLOOKUP(G6,Vendors!$C$2:$CQ$4044,12,FALSE)</f>
        <v>0</v>
      </c>
    </row>
    <row r="7" spans="1:14" ht="20.25" customHeight="1" x14ac:dyDescent="0.35">
      <c r="A7" s="65"/>
      <c r="B7" s="820">
        <f>VLOOKUP(B6,Vendors!$C$2:$CQ$4044,10,FALSE)</f>
        <v>0</v>
      </c>
      <c r="C7" s="820"/>
      <c r="D7" s="820"/>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53" t="s">
        <v>114</v>
      </c>
      <c r="G18" s="854"/>
      <c r="H18" s="19" t="s">
        <v>115</v>
      </c>
      <c r="I18" s="19"/>
      <c r="J18" s="18">
        <f>VLOOKUP(D4,POData!$C$1:$CZ$2874,5,FALSE)</f>
        <v>0</v>
      </c>
      <c r="K18" s="12"/>
      <c r="L18" s="12"/>
      <c r="M18" s="12"/>
      <c r="N18" s="14">
        <f>VLOOKUP(G14,Vendors!$C$2:$CQ$4044,13,FALSE)</f>
        <v>0</v>
      </c>
    </row>
    <row r="19" spans="1:14" ht="20.25" customHeight="1" x14ac:dyDescent="0.35">
      <c r="A19" s="859"/>
      <c r="B19" s="860"/>
      <c r="C19" s="860"/>
      <c r="D19" s="860"/>
      <c r="E19" s="860"/>
      <c r="F19" s="860"/>
      <c r="G19" s="860"/>
      <c r="H19" s="860"/>
      <c r="I19" s="860"/>
      <c r="J19" s="861"/>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62" t="str">
        <f>ProjectInfo!J6</f>
        <v>Example Project</v>
      </c>
      <c r="C21" s="863"/>
      <c r="D21" s="863"/>
      <c r="E21" s="863"/>
      <c r="F21" s="863"/>
      <c r="G21" s="864"/>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55" t="str">
        <f>ProjectInfo!J12</f>
        <v>Example A/E / Developer</v>
      </c>
      <c r="B23" s="797"/>
      <c r="C23" s="797"/>
      <c r="D23" s="402"/>
      <c r="E23" s="41"/>
      <c r="F23" s="42"/>
      <c r="G23" s="571"/>
      <c r="H23" s="36" t="s">
        <v>123</v>
      </c>
      <c r="I23" s="75"/>
      <c r="J23" s="38"/>
      <c r="K23" s="12"/>
      <c r="L23" s="12"/>
      <c r="M23" s="12"/>
      <c r="N23" s="14"/>
    </row>
    <row r="24" spans="1:14" ht="20.25" customHeight="1" x14ac:dyDescent="0.35">
      <c r="A24" s="856" t="s">
        <v>145</v>
      </c>
      <c r="B24" s="857"/>
      <c r="C24" s="857"/>
      <c r="D24" s="857"/>
      <c r="E24" s="857"/>
      <c r="F24" s="857"/>
      <c r="G24" s="858"/>
      <c r="H24" s="72"/>
      <c r="I24" s="73"/>
      <c r="J24" s="74"/>
      <c r="K24" s="12"/>
      <c r="L24" s="76"/>
      <c r="M24" s="76"/>
      <c r="N24" s="14"/>
    </row>
    <row r="25" spans="1:14" ht="20.25" customHeight="1" x14ac:dyDescent="0.35">
      <c r="A25" s="804">
        <f>VLOOKUP(D4,POData!$C$1:$CZ$2874,6,FALSE)</f>
        <v>0</v>
      </c>
      <c r="B25" s="851"/>
      <c r="C25" s="851"/>
      <c r="D25" s="851"/>
      <c r="E25" s="851"/>
      <c r="F25" s="851"/>
      <c r="G25" s="852"/>
      <c r="H25" s="72">
        <f>VLOOKUP(D4,POData!$C$1:$CZ$2874,13,FALSE)</f>
        <v>0</v>
      </c>
      <c r="I25" s="261">
        <f>VLOOKUP(D4,POData!$C$1:$CZ$2874,20,FALSE)</f>
        <v>0</v>
      </c>
      <c r="J25" s="74">
        <f t="shared" ref="J25:J31" si="0">H25*I25</f>
        <v>0</v>
      </c>
      <c r="K25" s="12"/>
      <c r="L25" s="76"/>
      <c r="M25" s="76"/>
      <c r="N25" s="14"/>
    </row>
    <row r="26" spans="1:14" ht="20.25" customHeight="1" x14ac:dyDescent="0.35">
      <c r="A26" s="804">
        <f>VLOOKUP(D4,POData!$C$1:$CZ$2874,7,FALSE)</f>
        <v>0</v>
      </c>
      <c r="B26" s="851"/>
      <c r="C26" s="851"/>
      <c r="D26" s="851"/>
      <c r="E26" s="851"/>
      <c r="F26" s="851"/>
      <c r="G26" s="852"/>
      <c r="H26" s="72">
        <f>VLOOKUP(D4,POData!$C$1:$CZ$2874,14,FALSE)</f>
        <v>0</v>
      </c>
      <c r="I26" s="261">
        <f>VLOOKUP(D4,POData!$C$1:$CZ$2874,21,FALSE)</f>
        <v>0</v>
      </c>
      <c r="J26" s="74">
        <f t="shared" si="0"/>
        <v>0</v>
      </c>
      <c r="K26" s="12"/>
      <c r="L26" s="76"/>
      <c r="M26" s="76"/>
      <c r="N26" s="14"/>
    </row>
    <row r="27" spans="1:14" ht="20.25" customHeight="1" x14ac:dyDescent="0.35">
      <c r="A27" s="804">
        <f>VLOOKUP(D4,POData!$C$1:$CZ$2874,8,FALSE)</f>
        <v>0</v>
      </c>
      <c r="B27" s="851"/>
      <c r="C27" s="851"/>
      <c r="D27" s="851"/>
      <c r="E27" s="851"/>
      <c r="F27" s="851"/>
      <c r="G27" s="852"/>
      <c r="H27" s="72">
        <f>VLOOKUP(D4,POData!$C$1:$CZ$2874,15,FALSE)</f>
        <v>0</v>
      </c>
      <c r="I27" s="261">
        <f>VLOOKUP(D4,POData!$C$1:$CZ$2874,22,FALSE)</f>
        <v>0</v>
      </c>
      <c r="J27" s="74">
        <f t="shared" si="0"/>
        <v>0</v>
      </c>
      <c r="K27" s="12"/>
      <c r="L27" s="76"/>
      <c r="M27" s="76"/>
      <c r="N27" s="14"/>
    </row>
    <row r="28" spans="1:14" ht="20.25" customHeight="1" x14ac:dyDescent="0.35">
      <c r="A28" s="804">
        <f>VLOOKUP(D4,POData!$C$1:$CZ$2874,9,FALSE)</f>
        <v>0</v>
      </c>
      <c r="B28" s="851"/>
      <c r="C28" s="851"/>
      <c r="D28" s="851"/>
      <c r="E28" s="851"/>
      <c r="F28" s="851"/>
      <c r="G28" s="852"/>
      <c r="H28" s="72">
        <f>VLOOKUP(D4,POData!$C$1:$CZ$2874,16,FALSE)</f>
        <v>0</v>
      </c>
      <c r="I28" s="261">
        <f>VLOOKUP(D4,POData!$C$1:$CZ$2874,23,FALSE)</f>
        <v>0</v>
      </c>
      <c r="J28" s="74">
        <f t="shared" si="0"/>
        <v>0</v>
      </c>
      <c r="K28" s="12"/>
      <c r="L28" s="12"/>
      <c r="M28" s="12"/>
      <c r="N28" s="14"/>
    </row>
    <row r="29" spans="1:14" ht="20.25" customHeight="1" x14ac:dyDescent="0.35">
      <c r="A29" s="804">
        <f>VLOOKUP(D4,POData!$C$1:$CZ$2874,10,FALSE)</f>
        <v>0</v>
      </c>
      <c r="B29" s="851"/>
      <c r="C29" s="851"/>
      <c r="D29" s="851"/>
      <c r="E29" s="851"/>
      <c r="F29" s="851"/>
      <c r="G29" s="852"/>
      <c r="H29" s="72">
        <f>VLOOKUP(D4,POData!$C$1:$CZ$2874,17,FALSE)</f>
        <v>0</v>
      </c>
      <c r="I29" s="261">
        <f>VLOOKUP(D4,POData!$C$1:$CZ$2874,24,FALSE)</f>
        <v>0</v>
      </c>
      <c r="J29" s="74">
        <f t="shared" si="0"/>
        <v>0</v>
      </c>
      <c r="K29" s="12"/>
      <c r="L29" s="12"/>
      <c r="M29" s="12"/>
      <c r="N29" s="14"/>
    </row>
    <row r="30" spans="1:14" ht="20.25" customHeight="1" x14ac:dyDescent="0.35">
      <c r="A30" s="804">
        <f>VLOOKUP(D4,POData!$C$1:$CZ$2874,11,FALSE)</f>
        <v>0</v>
      </c>
      <c r="B30" s="851"/>
      <c r="C30" s="851"/>
      <c r="D30" s="851"/>
      <c r="E30" s="851"/>
      <c r="F30" s="851"/>
      <c r="G30" s="852"/>
      <c r="H30" s="72">
        <f>VLOOKUP(D4,POData!$C$1:$CZ$2874,18,FALSE)</f>
        <v>0</v>
      </c>
      <c r="I30" s="261">
        <f>VLOOKUP(D4,POData!$C$1:$CZ$2874,25,FALSE)</f>
        <v>0</v>
      </c>
      <c r="J30" s="74">
        <f t="shared" si="0"/>
        <v>0</v>
      </c>
      <c r="K30" s="12"/>
      <c r="L30" s="12"/>
      <c r="M30" s="12"/>
      <c r="N30" s="14"/>
    </row>
    <row r="31" spans="1:14" ht="20.25" customHeight="1" x14ac:dyDescent="0.35">
      <c r="A31" s="804">
        <f>VLOOKUP(D4,POData!$C$1:$CZ$2874,12,FALSE)</f>
        <v>0</v>
      </c>
      <c r="B31" s="851"/>
      <c r="C31" s="851"/>
      <c r="D31" s="851"/>
      <c r="E31" s="851"/>
      <c r="F31" s="851"/>
      <c r="G31" s="852"/>
      <c r="H31" s="72">
        <f>VLOOKUP(D4,POData!$C$1:$CZ$2874,19,FALSE)</f>
        <v>0</v>
      </c>
      <c r="I31" s="261">
        <f>VLOOKUP(D4,POData!$C$1:$CZ$2874,26,FALSE)</f>
        <v>0</v>
      </c>
      <c r="J31" s="74">
        <f t="shared" si="0"/>
        <v>0</v>
      </c>
      <c r="K31" s="12"/>
      <c r="L31" s="12"/>
      <c r="M31" s="12"/>
      <c r="N31" s="14"/>
    </row>
    <row r="32" spans="1:14" ht="20.25" customHeight="1" x14ac:dyDescent="0.35">
      <c r="A32" s="804"/>
      <c r="B32" s="851"/>
      <c r="C32" s="851"/>
      <c r="D32" s="851"/>
      <c r="E32" s="851"/>
      <c r="F32" s="851"/>
      <c r="G32" s="852"/>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0" t="s">
        <v>128</v>
      </c>
      <c r="B39" s="841"/>
      <c r="C39" s="841"/>
      <c r="D39" s="841"/>
      <c r="E39" s="841"/>
      <c r="F39" s="841"/>
      <c r="G39" s="841"/>
      <c r="H39" s="841"/>
      <c r="I39" s="841"/>
      <c r="J39" s="842"/>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794">
        <f>VLOOKUP(D4,POData!$C$1:$CZ$2874,36,FALSE)</f>
        <v>0</v>
      </c>
      <c r="J40" s="795"/>
      <c r="K40" s="12"/>
      <c r="L40" s="12"/>
      <c r="M40" s="12"/>
      <c r="N40" s="14"/>
    </row>
    <row r="41" spans="1:14" ht="20.25" customHeight="1" thickTop="1" x14ac:dyDescent="0.35">
      <c r="A41" s="82" t="s">
        <v>148</v>
      </c>
      <c r="B41" s="41"/>
      <c r="C41" s="41"/>
      <c r="D41" s="41"/>
      <c r="E41" s="850" t="str">
        <f>ProjectInfo!J14</f>
        <v>Your Company Name</v>
      </c>
      <c r="F41" s="850"/>
      <c r="G41" s="850"/>
      <c r="H41" s="810"/>
      <c r="I41" s="810"/>
      <c r="J41" s="812"/>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3"/>
      <c r="B44" s="844"/>
      <c r="C44" s="844"/>
      <c r="D44" s="844"/>
      <c r="E44" s="844"/>
      <c r="F44" s="844"/>
      <c r="G44" s="844"/>
      <c r="H44" s="844"/>
      <c r="I44" s="844"/>
      <c r="J44" s="845"/>
      <c r="K44" s="12"/>
      <c r="L44" s="12"/>
      <c r="M44" s="12"/>
      <c r="N44" s="14"/>
    </row>
    <row r="45" spans="1:14" ht="20.25" customHeight="1" x14ac:dyDescent="0.4">
      <c r="A45" s="65" t="s">
        <v>134</v>
      </c>
      <c r="B45" s="12"/>
      <c r="C45" s="533"/>
      <c r="D45" s="533"/>
      <c r="E45" s="12"/>
      <c r="F45" s="12" t="s">
        <v>135</v>
      </c>
      <c r="G45" s="41"/>
      <c r="H45" s="846"/>
      <c r="I45" s="847"/>
      <c r="J45" s="848"/>
      <c r="K45" s="12"/>
      <c r="L45" s="12"/>
      <c r="M45" s="12"/>
      <c r="N45" s="14"/>
    </row>
    <row r="46" spans="1:14" ht="20.25" customHeight="1" x14ac:dyDescent="0.35">
      <c r="A46" s="47" t="s">
        <v>136</v>
      </c>
      <c r="B46" s="849">
        <f>B6</f>
        <v>0</v>
      </c>
      <c r="C46" s="797"/>
      <c r="D46" s="797"/>
      <c r="E46" s="797"/>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4" t="s">
        <v>141</v>
      </c>
      <c r="B50" s="835"/>
      <c r="C50" s="835"/>
      <c r="D50" s="835"/>
      <c r="E50" s="835"/>
      <c r="F50" s="835"/>
      <c r="G50" s="835"/>
      <c r="H50" s="835"/>
      <c r="I50" s="835"/>
      <c r="J50" s="836"/>
      <c r="K50" s="12"/>
      <c r="L50" s="12"/>
      <c r="M50" s="12"/>
      <c r="N50" s="14"/>
    </row>
    <row r="51" spans="1:14" ht="20.25" customHeight="1" x14ac:dyDescent="0.35">
      <c r="A51" s="837"/>
      <c r="B51" s="838"/>
      <c r="C51" s="838"/>
      <c r="D51" s="838"/>
      <c r="E51" s="838"/>
      <c r="F51" s="838"/>
      <c r="G51" s="838"/>
      <c r="H51" s="838"/>
      <c r="I51" s="838"/>
      <c r="J51" s="839"/>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70" t="s">
        <v>184</v>
      </c>
      <c r="B1" s="871"/>
      <c r="C1" s="872"/>
      <c r="D1" s="872"/>
      <c r="E1" s="872"/>
      <c r="F1" s="872"/>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2023-10-26</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73"/>
      <c r="I9" s="805"/>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47"/>
      <c r="I10" s="781"/>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47"/>
      <c r="I11" s="781"/>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47"/>
      <c r="I12" s="781"/>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47"/>
      <c r="I13" s="781"/>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47"/>
      <c r="I14" s="781"/>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47"/>
      <c r="I15" s="781"/>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47"/>
      <c r="I16" s="781"/>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47"/>
      <c r="I17" s="781"/>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47"/>
      <c r="I18" s="781"/>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47"/>
      <c r="I19" s="781"/>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47"/>
      <c r="I20" s="781"/>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47"/>
      <c r="I21" s="781"/>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47"/>
      <c r="I22" s="781"/>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47"/>
      <c r="I23" s="781"/>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47"/>
      <c r="I24" s="781"/>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47"/>
      <c r="I25" s="781"/>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47"/>
      <c r="I26" s="781"/>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47"/>
      <c r="I27" s="781"/>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47"/>
      <c r="I28" s="781"/>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47"/>
      <c r="I29" s="781"/>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47"/>
      <c r="I30" s="781"/>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47"/>
      <c r="I31" s="781"/>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47"/>
      <c r="I32" s="781"/>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47"/>
      <c r="I33" s="781"/>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47"/>
      <c r="I34" s="781"/>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47"/>
      <c r="I35" s="781"/>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47"/>
      <c r="I36" s="781"/>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47"/>
      <c r="I37" s="781"/>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47"/>
      <c r="I38" s="781"/>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47"/>
      <c r="I39" s="781"/>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47"/>
      <c r="I40" s="781"/>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47"/>
      <c r="I41" s="781"/>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47"/>
      <c r="I42" s="781"/>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47"/>
      <c r="I43" s="781"/>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47"/>
      <c r="I44" s="781"/>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47"/>
      <c r="I45" s="781"/>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47"/>
      <c r="I46" s="781"/>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47"/>
      <c r="I47" s="781"/>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47"/>
      <c r="I48" s="781"/>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47"/>
      <c r="I49" s="781"/>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47"/>
      <c r="I50" s="781"/>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47"/>
      <c r="I51" s="781"/>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47"/>
      <c r="I52" s="781"/>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47"/>
      <c r="I53" s="781"/>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47"/>
      <c r="I54" s="781"/>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47"/>
      <c r="I55" s="781"/>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47"/>
      <c r="I56" s="781"/>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47"/>
      <c r="I57" s="781"/>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47"/>
      <c r="I58" s="781"/>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47"/>
      <c r="I59" s="781"/>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47"/>
      <c r="I60" s="781"/>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47"/>
      <c r="I61" s="781"/>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47"/>
      <c r="I62" s="781"/>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47"/>
      <c r="I63" s="781"/>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47"/>
      <c r="I64" s="781"/>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47"/>
      <c r="I65" s="781"/>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47"/>
      <c r="I66" s="781"/>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47"/>
      <c r="I67" s="781"/>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47"/>
      <c r="I68" s="781"/>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47"/>
      <c r="I69" s="781"/>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47"/>
      <c r="I70" s="781"/>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47"/>
      <c r="I71" s="781"/>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47"/>
      <c r="I72" s="781"/>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47"/>
      <c r="I73" s="781"/>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47"/>
      <c r="I74" s="781"/>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47"/>
      <c r="I75" s="781"/>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47"/>
      <c r="I76" s="781"/>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47"/>
      <c r="I77" s="781"/>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47"/>
      <c r="I78" s="781"/>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47"/>
      <c r="I79" s="781"/>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47"/>
      <c r="I80" s="781"/>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47"/>
      <c r="I81" s="781"/>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47"/>
      <c r="I82" s="781"/>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47"/>
      <c r="I83" s="781"/>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47"/>
      <c r="I84" s="781"/>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47"/>
      <c r="I85" s="781"/>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47"/>
      <c r="I86" s="781"/>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47"/>
      <c r="I87" s="781"/>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47"/>
      <c r="I88" s="781"/>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47"/>
      <c r="I89" s="781"/>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47"/>
      <c r="I90" s="781"/>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47"/>
      <c r="I91" s="781"/>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47"/>
      <c r="I92" s="781"/>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47"/>
      <c r="I93" s="781"/>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47"/>
      <c r="I94" s="781"/>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47"/>
      <c r="I95" s="781"/>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47"/>
      <c r="I96" s="781"/>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47"/>
      <c r="I97" s="781"/>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47"/>
      <c r="I98" s="781"/>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47"/>
      <c r="I99" s="781"/>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47"/>
      <c r="I100" s="781"/>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47"/>
      <c r="I101" s="781"/>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47"/>
      <c r="I102" s="781"/>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47"/>
      <c r="I103" s="781"/>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47"/>
      <c r="I104" s="781"/>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47"/>
      <c r="I105" s="781"/>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47"/>
      <c r="I106" s="781"/>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47"/>
      <c r="I107" s="781"/>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47"/>
      <c r="I108" s="781"/>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47"/>
      <c r="I109" s="781"/>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47"/>
      <c r="I110" s="781"/>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47"/>
      <c r="I111" s="781"/>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47"/>
      <c r="I112" s="781"/>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47"/>
      <c r="I113" s="781"/>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47"/>
      <c r="I114" s="781"/>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47"/>
      <c r="I115" s="781"/>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47"/>
      <c r="I116" s="781"/>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47"/>
      <c r="I117" s="781"/>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47"/>
      <c r="I118" s="781"/>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47"/>
      <c r="I119" s="781"/>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47"/>
      <c r="I120" s="781"/>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47"/>
      <c r="I121" s="781"/>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47"/>
      <c r="I122" s="781"/>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47"/>
      <c r="I123" s="781"/>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47"/>
      <c r="I124" s="781"/>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47"/>
      <c r="I125" s="781"/>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47"/>
      <c r="I126" s="781"/>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47"/>
      <c r="I127" s="781"/>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47"/>
      <c r="I128" s="781"/>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47"/>
      <c r="I129" s="781"/>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47"/>
      <c r="I130" s="781"/>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47"/>
      <c r="I131" s="781"/>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47"/>
      <c r="I132" s="781"/>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47"/>
      <c r="I133" s="781"/>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47"/>
      <c r="I134" s="781"/>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47"/>
      <c r="I135" s="781"/>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47"/>
      <c r="I136" s="781"/>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47"/>
      <c r="I137" s="781"/>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47"/>
      <c r="I138" s="781"/>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47"/>
      <c r="I139" s="781"/>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47"/>
      <c r="I140" s="781"/>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47"/>
      <c r="I141" s="781"/>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47"/>
      <c r="I142" s="781"/>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47"/>
      <c r="I143" s="781"/>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47"/>
      <c r="I144" s="781"/>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47"/>
      <c r="I145" s="781"/>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47"/>
      <c r="I146" s="781"/>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47"/>
      <c r="I147" s="781"/>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47"/>
      <c r="I148" s="781"/>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47"/>
      <c r="I149" s="781"/>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47"/>
      <c r="I150" s="781"/>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47"/>
      <c r="I151" s="781"/>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47"/>
      <c r="I152" s="781"/>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47"/>
      <c r="I153" s="781"/>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47"/>
      <c r="I154" s="781"/>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47"/>
      <c r="I155" s="781"/>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47"/>
      <c r="I156" s="781"/>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47"/>
      <c r="I157" s="781"/>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47"/>
      <c r="I158" s="781"/>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47"/>
      <c r="I159" s="781"/>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47"/>
      <c r="I160" s="781"/>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47"/>
      <c r="I161" s="781"/>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47"/>
      <c r="I162" s="781"/>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47"/>
      <c r="I163" s="781"/>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47"/>
      <c r="I164" s="781"/>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47"/>
      <c r="I165" s="781"/>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47"/>
      <c r="I166" s="781"/>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47"/>
      <c r="I167" s="781"/>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47"/>
      <c r="I168" s="781"/>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47"/>
      <c r="I169" s="781"/>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47"/>
      <c r="I170" s="781"/>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47"/>
      <c r="I171" s="781"/>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47"/>
      <c r="I172" s="781"/>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47"/>
      <c r="I173" s="781"/>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47"/>
      <c r="I174" s="781"/>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47"/>
      <c r="I175" s="781"/>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47"/>
      <c r="I176" s="781"/>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47"/>
      <c r="I177" s="781"/>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47"/>
      <c r="I178" s="781"/>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47"/>
      <c r="I179" s="781"/>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47"/>
      <c r="I180" s="781"/>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47"/>
      <c r="I181" s="781"/>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47"/>
      <c r="I182" s="781"/>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47"/>
      <c r="I183" s="781"/>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47"/>
      <c r="I184" s="781"/>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47"/>
      <c r="I185" s="781"/>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47"/>
      <c r="I186" s="781"/>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47"/>
      <c r="I187" s="781"/>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47"/>
      <c r="I188" s="781"/>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47"/>
      <c r="I189" s="781"/>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47"/>
      <c r="I190" s="781"/>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47"/>
      <c r="I191" s="781"/>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47"/>
      <c r="I192" s="781"/>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47"/>
      <c r="I193" s="781"/>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47"/>
      <c r="I194" s="781"/>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47"/>
      <c r="I195" s="781"/>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47"/>
      <c r="I196" s="781"/>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47"/>
      <c r="I197" s="781"/>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47"/>
      <c r="I198" s="781"/>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47"/>
      <c r="I199" s="781"/>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47"/>
      <c r="I200" s="781"/>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47"/>
      <c r="I201" s="781"/>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47"/>
      <c r="I202" s="781"/>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47"/>
      <c r="I203" s="781"/>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47"/>
      <c r="I204" s="781"/>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47"/>
      <c r="I205" s="781"/>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47"/>
      <c r="I206" s="781"/>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47"/>
      <c r="I207" s="781"/>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47"/>
      <c r="I208" s="781"/>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47"/>
      <c r="I209" s="781"/>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47"/>
      <c r="I210" s="781"/>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47"/>
      <c r="I211" s="781"/>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47"/>
      <c r="I212" s="781"/>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47"/>
      <c r="I213" s="781"/>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47"/>
      <c r="I214" s="781"/>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47"/>
      <c r="I215" s="781"/>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47"/>
      <c r="I216" s="781"/>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47"/>
      <c r="I217" s="781"/>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47"/>
      <c r="I218" s="781"/>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47"/>
      <c r="I219" s="781"/>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47"/>
      <c r="I220" s="781"/>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47"/>
      <c r="I221" s="781"/>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47"/>
      <c r="I222" s="781"/>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47"/>
      <c r="I223" s="781"/>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47"/>
      <c r="I224" s="781"/>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47"/>
      <c r="I225" s="781"/>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47"/>
      <c r="I226" s="781"/>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47"/>
      <c r="I227" s="781"/>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47"/>
      <c r="I228" s="781"/>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47"/>
      <c r="I229" s="781"/>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47"/>
      <c r="I230" s="781"/>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47"/>
      <c r="I231" s="781"/>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47"/>
      <c r="I232" s="781"/>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47"/>
      <c r="I233" s="781"/>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47"/>
      <c r="I234" s="781"/>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47"/>
      <c r="I235" s="781"/>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47"/>
      <c r="I236" s="781"/>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47"/>
      <c r="I237" s="781"/>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47"/>
      <c r="I238" s="781"/>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47"/>
      <c r="I239" s="781"/>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47"/>
      <c r="I240" s="781"/>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47"/>
      <c r="I241" s="781"/>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47"/>
      <c r="I242" s="781"/>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47"/>
      <c r="I243" s="781"/>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47"/>
      <c r="I244" s="781"/>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47"/>
      <c r="I245" s="781"/>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47"/>
      <c r="I246" s="781"/>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47"/>
      <c r="I247" s="781"/>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47"/>
      <c r="I248" s="781"/>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47"/>
      <c r="I249" s="781"/>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47"/>
      <c r="I250" s="781"/>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47"/>
      <c r="I251" s="781"/>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47"/>
      <c r="I252" s="781"/>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47"/>
      <c r="I253" s="781"/>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47"/>
      <c r="I254" s="781"/>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47"/>
      <c r="I255" s="781"/>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47"/>
      <c r="I256" s="781"/>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47"/>
      <c r="I257" s="781"/>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47"/>
      <c r="I258" s="781"/>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47"/>
      <c r="I259" s="781"/>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47"/>
      <c r="I260" s="781"/>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47"/>
      <c r="I261" s="781"/>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47"/>
      <c r="I262" s="781"/>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47"/>
      <c r="I263" s="781"/>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47"/>
      <c r="I264" s="781"/>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47"/>
      <c r="I265" s="781"/>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47"/>
      <c r="I266" s="781"/>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47"/>
      <c r="I267" s="781"/>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47"/>
      <c r="I268" s="781"/>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47"/>
      <c r="I269" s="781"/>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47"/>
      <c r="I270" s="781"/>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47"/>
      <c r="I271" s="781"/>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47"/>
      <c r="I272" s="781"/>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47"/>
      <c r="I273" s="781"/>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47"/>
      <c r="I274" s="781"/>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47"/>
      <c r="I275" s="781"/>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47"/>
      <c r="I276" s="781"/>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47"/>
      <c r="I277" s="781"/>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47"/>
      <c r="I278" s="781"/>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47"/>
      <c r="I279" s="781"/>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47"/>
      <c r="I280" s="781"/>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47"/>
      <c r="I281" s="781"/>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47"/>
      <c r="I282" s="781"/>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47"/>
      <c r="I283" s="781"/>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47"/>
      <c r="I284" s="781"/>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47"/>
      <c r="I285" s="781"/>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47"/>
      <c r="I286" s="781"/>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47"/>
      <c r="I287" s="781"/>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47"/>
      <c r="I288" s="781"/>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47"/>
      <c r="I289" s="781"/>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47"/>
      <c r="I290" s="781"/>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47"/>
      <c r="I291" s="781"/>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47"/>
      <c r="I292" s="781"/>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47"/>
      <c r="I293" s="781"/>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47"/>
      <c r="I294" s="781"/>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47"/>
      <c r="I295" s="781"/>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47"/>
      <c r="I296" s="781"/>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47"/>
      <c r="I297" s="781"/>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47"/>
      <c r="I298" s="781"/>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47"/>
      <c r="I299" s="781"/>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47"/>
      <c r="I300" s="781"/>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47"/>
      <c r="I301" s="781"/>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47"/>
      <c r="I302" s="781"/>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47"/>
      <c r="I303" s="781"/>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47"/>
      <c r="I304" s="781"/>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47"/>
      <c r="I305" s="781"/>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47"/>
      <c r="I306" s="781"/>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47"/>
      <c r="I307" s="781"/>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47"/>
      <c r="I308" s="781"/>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47"/>
      <c r="I309" s="781"/>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47"/>
      <c r="I310" s="781"/>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47"/>
      <c r="I311" s="781"/>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47"/>
      <c r="I312" s="781"/>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47"/>
      <c r="I313" s="781"/>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47"/>
      <c r="I314" s="781"/>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47"/>
      <c r="I315" s="781"/>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47"/>
      <c r="I316" s="781"/>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47"/>
      <c r="I317" s="781"/>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47"/>
      <c r="I318" s="781"/>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47"/>
      <c r="I319" s="781"/>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47"/>
      <c r="I320" s="781"/>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47"/>
      <c r="I321" s="781"/>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47"/>
      <c r="I322" s="781"/>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47"/>
      <c r="I323" s="781"/>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47"/>
      <c r="I324" s="781"/>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47"/>
      <c r="I325" s="781"/>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47"/>
      <c r="I326" s="781"/>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47"/>
      <c r="I327" s="781"/>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47"/>
      <c r="I328" s="781"/>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47"/>
      <c r="I329" s="781"/>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47"/>
      <c r="I330" s="781"/>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47"/>
      <c r="I331" s="781"/>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47"/>
      <c r="I332" s="781"/>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47"/>
      <c r="I333" s="781"/>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47"/>
      <c r="I334" s="781"/>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47"/>
      <c r="I335" s="781"/>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47"/>
      <c r="I336" s="781"/>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47"/>
      <c r="I337" s="781"/>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47"/>
      <c r="I338" s="781"/>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47"/>
      <c r="I339" s="781"/>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47"/>
      <c r="I340" s="781"/>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47"/>
      <c r="I341" s="781"/>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47"/>
      <c r="I342" s="781"/>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47"/>
      <c r="I343" s="781"/>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47"/>
      <c r="I344" s="781"/>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47"/>
      <c r="I345" s="781"/>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47"/>
      <c r="I346" s="781"/>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47"/>
      <c r="I347" s="781"/>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47"/>
      <c r="I348" s="781"/>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47"/>
      <c r="I349" s="781"/>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47"/>
      <c r="I350" s="781"/>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47"/>
      <c r="I351" s="781"/>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47"/>
      <c r="I352" s="781"/>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47"/>
      <c r="I353" s="781"/>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47"/>
      <c r="I354" s="781"/>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47"/>
      <c r="I355" s="781"/>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47"/>
      <c r="I356" s="781"/>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47"/>
      <c r="I357" s="781"/>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47"/>
      <c r="I358" s="781"/>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47"/>
      <c r="I359" s="781"/>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47"/>
      <c r="I360" s="781"/>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47"/>
      <c r="I361" s="781"/>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47"/>
      <c r="I362" s="781"/>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47"/>
      <c r="I363" s="781"/>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47"/>
      <c r="I364" s="781"/>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47"/>
      <c r="I365" s="781"/>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47"/>
      <c r="I366" s="781"/>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47"/>
      <c r="I367" s="781"/>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47"/>
      <c r="I368" s="781"/>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47"/>
      <c r="I369" s="781"/>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47"/>
      <c r="I370" s="781"/>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47"/>
      <c r="I371" s="781"/>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47"/>
      <c r="I372" s="781"/>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47"/>
      <c r="I373" s="781"/>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47"/>
      <c r="I374" s="781"/>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47"/>
      <c r="I375" s="781"/>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47"/>
      <c r="I376" s="781"/>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47"/>
      <c r="I377" s="781"/>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47"/>
      <c r="I378" s="781"/>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47"/>
      <c r="I379" s="781"/>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47"/>
      <c r="I380" s="781"/>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47"/>
      <c r="I381" s="781"/>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47"/>
      <c r="I382" s="781"/>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47"/>
      <c r="I383" s="781"/>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47"/>
      <c r="I384" s="781"/>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47"/>
      <c r="I385" s="781"/>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47"/>
      <c r="I386" s="781"/>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47"/>
      <c r="I387" s="781"/>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47"/>
      <c r="I388" s="781"/>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47"/>
      <c r="I389" s="781"/>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47"/>
      <c r="I390" s="781"/>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47"/>
      <c r="I391" s="781"/>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47"/>
      <c r="I392" s="781"/>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47"/>
      <c r="I393" s="781"/>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47"/>
      <c r="I394" s="781"/>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47"/>
      <c r="I395" s="781"/>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47"/>
      <c r="I396" s="781"/>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47"/>
      <c r="I397" s="781"/>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47"/>
      <c r="I398" s="781"/>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47"/>
      <c r="I399" s="781"/>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47"/>
      <c r="I400" s="781"/>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47"/>
      <c r="I401" s="781"/>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47"/>
      <c r="I402" s="781"/>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47"/>
      <c r="I403" s="781"/>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47"/>
      <c r="I404" s="781"/>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47"/>
      <c r="I405" s="781"/>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47"/>
      <c r="I406" s="781"/>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47"/>
      <c r="I407" s="781"/>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47"/>
      <c r="I408" s="781"/>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47"/>
      <c r="I409" s="781"/>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47"/>
      <c r="I410" s="781"/>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47"/>
      <c r="I411" s="781"/>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47"/>
      <c r="I412" s="781"/>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47"/>
      <c r="I413" s="781"/>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47"/>
      <c r="I414" s="781"/>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47"/>
      <c r="I415" s="781"/>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47"/>
      <c r="I416" s="781"/>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47"/>
      <c r="I417" s="781"/>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47"/>
      <c r="I418" s="781"/>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47"/>
      <c r="I419" s="781"/>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47"/>
      <c r="I420" s="781"/>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47"/>
      <c r="I421" s="781"/>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47"/>
      <c r="I422" s="781"/>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47"/>
      <c r="I423" s="781"/>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47"/>
      <c r="I424" s="781"/>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47"/>
      <c r="I425" s="781"/>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47"/>
      <c r="I426" s="781"/>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47"/>
      <c r="I427" s="781"/>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47"/>
      <c r="I428" s="781"/>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47"/>
      <c r="I429" s="781"/>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47"/>
      <c r="I430" s="781"/>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47"/>
      <c r="I431" s="781"/>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47"/>
      <c r="I432" s="781"/>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47"/>
      <c r="I433" s="781"/>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47"/>
      <c r="I434" s="781"/>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47"/>
      <c r="I435" s="781"/>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47"/>
      <c r="I436" s="781"/>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47"/>
      <c r="I437" s="781"/>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47"/>
      <c r="I438" s="781"/>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47"/>
      <c r="I439" s="781"/>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47"/>
      <c r="I440" s="781"/>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47"/>
      <c r="I441" s="781"/>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47"/>
      <c r="I442" s="781"/>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47"/>
      <c r="I443" s="781"/>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47"/>
      <c r="I444" s="781"/>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47"/>
      <c r="I445" s="781"/>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47"/>
      <c r="I446" s="781"/>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47"/>
      <c r="I447" s="781"/>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47"/>
      <c r="I448" s="781"/>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47"/>
      <c r="I449" s="781"/>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47"/>
      <c r="I450" s="781"/>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47"/>
      <c r="I451" s="781"/>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47"/>
      <c r="I452" s="781"/>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47"/>
      <c r="I453" s="781"/>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47"/>
      <c r="I454" s="781"/>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47"/>
      <c r="I455" s="781"/>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47"/>
      <c r="I456" s="781"/>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47"/>
      <c r="I457" s="781"/>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47"/>
      <c r="I458" s="781"/>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47"/>
      <c r="I459" s="781"/>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47"/>
      <c r="I460" s="781"/>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47"/>
      <c r="I461" s="781"/>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47"/>
      <c r="I462" s="781"/>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47"/>
      <c r="I463" s="781"/>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47"/>
      <c r="I464" s="781"/>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47"/>
      <c r="I465" s="781"/>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47"/>
      <c r="I466" s="781"/>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47"/>
      <c r="I467" s="781"/>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47"/>
      <c r="I468" s="781"/>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47"/>
      <c r="I469" s="781"/>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47"/>
      <c r="I470" s="781"/>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47"/>
      <c r="I471" s="781"/>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47"/>
      <c r="I472" s="781"/>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47"/>
      <c r="I473" s="781"/>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47"/>
      <c r="I474" s="781"/>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47"/>
      <c r="I475" s="781"/>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47"/>
      <c r="I476" s="781"/>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47"/>
      <c r="I477" s="781"/>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47"/>
      <c r="I478" s="781"/>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47"/>
      <c r="I479" s="781"/>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47"/>
      <c r="I480" s="781"/>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47"/>
      <c r="I481" s="781"/>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47"/>
      <c r="I482" s="781"/>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47"/>
      <c r="I483" s="781"/>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47"/>
      <c r="I484" s="781"/>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47"/>
      <c r="I485" s="781"/>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47"/>
      <c r="I486" s="781"/>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47"/>
      <c r="I487" s="781"/>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47"/>
      <c r="I488" s="781"/>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47"/>
      <c r="I489" s="781"/>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47"/>
      <c r="I490" s="781"/>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47"/>
      <c r="I491" s="781"/>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47"/>
      <c r="I492" s="781"/>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47"/>
      <c r="I493" s="781"/>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47"/>
      <c r="I494" s="781"/>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47"/>
      <c r="I495" s="781"/>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47"/>
      <c r="I496" s="781"/>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47"/>
      <c r="I497" s="781"/>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47"/>
      <c r="I498" s="781"/>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47"/>
      <c r="I499" s="781"/>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47"/>
      <c r="I500" s="781"/>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47"/>
      <c r="I501" s="781"/>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47"/>
      <c r="I502" s="781"/>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47"/>
      <c r="I503" s="781"/>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47"/>
      <c r="I504" s="781"/>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47"/>
      <c r="I505" s="781"/>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47"/>
      <c r="I506" s="781"/>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47"/>
      <c r="I507" s="781"/>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47"/>
      <c r="I508" s="781"/>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47"/>
      <c r="I509" s="781"/>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47"/>
      <c r="I510" s="781"/>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47"/>
      <c r="I511" s="781"/>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47"/>
      <c r="I512" s="781"/>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47"/>
      <c r="I513" s="781"/>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47"/>
      <c r="I514" s="781"/>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47"/>
      <c r="I515" s="781"/>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47"/>
      <c r="I516" s="781"/>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47"/>
      <c r="I517" s="781"/>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47"/>
      <c r="I518" s="781"/>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47"/>
      <c r="I519" s="781"/>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47"/>
      <c r="I520" s="781"/>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47"/>
      <c r="I521" s="781"/>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47"/>
      <c r="I522" s="781"/>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47"/>
      <c r="I523" s="781"/>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47"/>
      <c r="I524" s="781"/>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47"/>
      <c r="I525" s="781"/>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47"/>
      <c r="I526" s="781"/>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47"/>
      <c r="I527" s="781"/>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47"/>
      <c r="I528" s="781"/>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47"/>
      <c r="I529" s="781"/>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47"/>
      <c r="I530" s="781"/>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47"/>
      <c r="I531" s="781"/>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47"/>
      <c r="I532" s="781"/>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47"/>
      <c r="I533" s="781"/>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47"/>
      <c r="I534" s="781"/>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47"/>
      <c r="I535" s="781"/>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47"/>
      <c r="I536" s="781"/>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47"/>
      <c r="I537" s="781"/>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47"/>
      <c r="I538" s="781"/>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47"/>
      <c r="I539" s="781"/>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47"/>
      <c r="I540" s="781"/>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47"/>
      <c r="I541" s="781"/>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47"/>
      <c r="I542" s="781"/>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47"/>
      <c r="I543" s="781"/>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47"/>
      <c r="I544" s="781"/>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47"/>
      <c r="I545" s="781"/>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47"/>
      <c r="I546" s="781"/>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47"/>
      <c r="I547" s="781"/>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47"/>
      <c r="I548" s="781"/>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47"/>
      <c r="I549" s="781"/>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47"/>
      <c r="I550" s="781"/>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47"/>
      <c r="I551" s="781"/>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47"/>
      <c r="I552" s="781"/>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47"/>
      <c r="I553" s="781"/>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47"/>
      <c r="I554" s="781"/>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47"/>
      <c r="I555" s="781"/>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47"/>
      <c r="I556" s="781"/>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47"/>
      <c r="I557" s="781"/>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47"/>
      <c r="I558" s="781"/>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47"/>
      <c r="I559" s="781"/>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47"/>
      <c r="I560" s="781"/>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47"/>
      <c r="I561" s="781"/>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47"/>
      <c r="I562" s="781"/>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47"/>
      <c r="I563" s="781"/>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47"/>
      <c r="I564" s="781"/>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47"/>
      <c r="I565" s="781"/>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47"/>
      <c r="I566" s="781"/>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47"/>
      <c r="I567" s="781"/>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47"/>
      <c r="I568" s="781"/>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47"/>
      <c r="I569" s="781"/>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47"/>
      <c r="I570" s="781"/>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47"/>
      <c r="I571" s="781"/>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47"/>
      <c r="I572" s="781"/>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47"/>
      <c r="I573" s="781"/>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47"/>
      <c r="I574" s="781"/>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47"/>
      <c r="I575" s="781"/>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47"/>
      <c r="I576" s="781"/>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47"/>
      <c r="I577" s="781"/>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47"/>
      <c r="I578" s="781"/>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47"/>
      <c r="I579" s="781"/>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47"/>
      <c r="I580" s="781"/>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47"/>
      <c r="I581" s="781"/>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47"/>
      <c r="I582" s="781"/>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47"/>
      <c r="I583" s="781"/>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47"/>
      <c r="I584" s="781"/>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47"/>
      <c r="I585" s="781"/>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47"/>
      <c r="I586" s="781"/>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47"/>
      <c r="I587" s="781"/>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47"/>
      <c r="I588" s="781"/>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47"/>
      <c r="I589" s="781"/>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47"/>
      <c r="I590" s="781"/>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47"/>
      <c r="I591" s="781"/>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47"/>
      <c r="I592" s="781"/>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47"/>
      <c r="I593" s="781"/>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47"/>
      <c r="I594" s="781"/>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47"/>
      <c r="I595" s="781"/>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47"/>
      <c r="I596" s="781"/>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47"/>
      <c r="I597" s="781"/>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47"/>
      <c r="I598" s="781"/>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47"/>
      <c r="I599" s="781"/>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47"/>
      <c r="I600" s="781"/>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47"/>
      <c r="I601" s="781"/>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47"/>
      <c r="I602" s="781"/>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47"/>
      <c r="I603" s="781"/>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47"/>
      <c r="I604" s="781"/>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47"/>
      <c r="I605" s="781"/>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47"/>
      <c r="I606" s="781"/>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47"/>
      <c r="I607" s="781"/>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47"/>
      <c r="I608" s="781"/>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47"/>
      <c r="I609" s="781"/>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47"/>
      <c r="I610" s="781"/>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47"/>
      <c r="I611" s="781"/>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47"/>
      <c r="I612" s="781"/>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47"/>
      <c r="I613" s="781"/>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47"/>
      <c r="I614" s="781"/>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47"/>
      <c r="I615" s="781"/>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47"/>
      <c r="I616" s="781"/>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47"/>
      <c r="I617" s="781"/>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47"/>
      <c r="I618" s="781"/>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47"/>
      <c r="I619" s="781"/>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47"/>
      <c r="I620" s="781"/>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47"/>
      <c r="I621" s="781"/>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47"/>
      <c r="I622" s="781"/>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47"/>
      <c r="I623" s="781"/>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47"/>
      <c r="I624" s="781"/>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47"/>
      <c r="I625" s="781"/>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47"/>
      <c r="I626" s="781"/>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47"/>
      <c r="I627" s="781"/>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47"/>
      <c r="I628" s="781"/>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47"/>
      <c r="I629" s="781"/>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47"/>
      <c r="I630" s="781"/>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47"/>
      <c r="I631" s="781"/>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47"/>
      <c r="I632" s="781"/>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47"/>
      <c r="I633" s="781"/>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47"/>
      <c r="I634" s="781"/>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47"/>
      <c r="I635" s="781"/>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47"/>
      <c r="I636" s="781"/>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47"/>
      <c r="I637" s="781"/>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47"/>
      <c r="I638" s="781"/>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47"/>
      <c r="I639" s="781"/>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47"/>
      <c r="I640" s="781"/>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47"/>
      <c r="I641" s="781"/>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47"/>
      <c r="I642" s="781"/>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47"/>
      <c r="I643" s="781"/>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47"/>
      <c r="I644" s="781"/>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47"/>
      <c r="I645" s="781"/>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47"/>
      <c r="I646" s="781"/>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47"/>
      <c r="I647" s="781"/>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47"/>
      <c r="I648" s="781"/>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47"/>
      <c r="I649" s="781"/>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47"/>
      <c r="I650" s="781"/>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47"/>
      <c r="I651" s="781"/>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47"/>
      <c r="I652" s="781"/>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47"/>
      <c r="I653" s="781"/>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47"/>
      <c r="I654" s="781"/>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47"/>
      <c r="I655" s="781"/>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47"/>
      <c r="I656" s="781"/>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47"/>
      <c r="I657" s="781"/>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47"/>
      <c r="I658" s="781"/>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47"/>
      <c r="I659" s="781"/>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47"/>
      <c r="I660" s="781"/>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47"/>
      <c r="I661" s="781"/>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47"/>
      <c r="I662" s="781"/>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47"/>
      <c r="I663" s="781"/>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47"/>
      <c r="I664" s="781"/>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47"/>
      <c r="I665" s="781"/>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47"/>
      <c r="I666" s="781"/>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47"/>
      <c r="I667" s="781"/>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47"/>
      <c r="I668" s="781"/>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47"/>
      <c r="I669" s="781"/>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47"/>
      <c r="I670" s="781"/>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47"/>
      <c r="I671" s="781"/>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47"/>
      <c r="I672" s="781"/>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47"/>
      <c r="I673" s="781"/>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47"/>
      <c r="I674" s="781"/>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47"/>
      <c r="I675" s="781"/>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47"/>
      <c r="I676" s="781"/>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47"/>
      <c r="I677" s="781"/>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47"/>
      <c r="I678" s="781"/>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47"/>
      <c r="I679" s="781"/>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47"/>
      <c r="I680" s="781"/>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47"/>
      <c r="I681" s="781"/>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47"/>
      <c r="I682" s="781"/>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47"/>
      <c r="I683" s="781"/>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47"/>
      <c r="I684" s="781"/>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47"/>
      <c r="I685" s="781"/>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47"/>
      <c r="I686" s="781"/>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47"/>
      <c r="I687" s="781"/>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47"/>
      <c r="I688" s="781"/>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47"/>
      <c r="I689" s="781"/>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47"/>
      <c r="I690" s="781"/>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47"/>
      <c r="I691" s="781"/>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47"/>
      <c r="I692" s="781"/>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47"/>
      <c r="I693" s="781"/>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47"/>
      <c r="I694" s="781"/>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47"/>
      <c r="I695" s="781"/>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47"/>
      <c r="I696" s="781"/>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47"/>
      <c r="I697" s="781"/>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47"/>
      <c r="I698" s="781"/>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47"/>
      <c r="I699" s="781"/>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47"/>
      <c r="I700" s="781"/>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47"/>
      <c r="I701" s="781"/>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47"/>
      <c r="I702" s="781"/>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47"/>
      <c r="I703" s="781"/>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47"/>
      <c r="I704" s="781"/>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47"/>
      <c r="I705" s="781"/>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47"/>
      <c r="I706" s="781"/>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47"/>
      <c r="I707" s="781"/>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47"/>
      <c r="I708" s="781"/>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47"/>
      <c r="I709" s="781"/>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47"/>
      <c r="I710" s="781"/>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47"/>
      <c r="I711" s="781"/>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47"/>
      <c r="I712" s="781"/>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47"/>
      <c r="I713" s="781"/>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47"/>
      <c r="I714" s="781"/>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47"/>
      <c r="I715" s="781"/>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47"/>
      <c r="I716" s="781"/>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47"/>
      <c r="I717" s="781"/>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47"/>
      <c r="I718" s="781"/>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47"/>
      <c r="I719" s="781"/>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47"/>
      <c r="I720" s="781"/>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47"/>
      <c r="I721" s="781"/>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47"/>
      <c r="I722" s="781"/>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47"/>
      <c r="I723" s="781"/>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47"/>
      <c r="I724" s="781"/>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47"/>
      <c r="I725" s="781"/>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47"/>
      <c r="I726" s="781"/>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47"/>
      <c r="I727" s="781"/>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47"/>
      <c r="I728" s="781"/>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47"/>
      <c r="I729" s="781"/>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47"/>
      <c r="I730" s="781"/>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47"/>
      <c r="I731" s="781"/>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47"/>
      <c r="I732" s="781"/>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47"/>
      <c r="I733" s="781"/>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47"/>
      <c r="I734" s="781"/>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47"/>
      <c r="I735" s="781"/>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47"/>
      <c r="I736" s="781"/>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47"/>
      <c r="I737" s="781"/>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47"/>
      <c r="I738" s="781"/>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47"/>
      <c r="I739" s="781"/>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47"/>
      <c r="I740" s="781"/>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47"/>
      <c r="I741" s="781"/>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47"/>
      <c r="I742" s="781"/>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47"/>
      <c r="I743" s="781"/>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47"/>
      <c r="I744" s="781"/>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47"/>
      <c r="I745" s="781"/>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47"/>
      <c r="I746" s="781"/>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47"/>
      <c r="I747" s="781"/>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47"/>
      <c r="I748" s="781"/>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47"/>
      <c r="I749" s="781"/>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47"/>
      <c r="I750" s="781"/>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47"/>
      <c r="I751" s="781"/>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47"/>
      <c r="I752" s="781"/>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47"/>
      <c r="I753" s="781"/>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47"/>
      <c r="I754" s="781"/>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47"/>
      <c r="I755" s="781"/>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47"/>
      <c r="I756" s="781"/>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47"/>
      <c r="I757" s="781"/>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47"/>
      <c r="I758" s="781"/>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47"/>
      <c r="I759" s="781"/>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47"/>
      <c r="I760" s="781"/>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47"/>
      <c r="I761" s="781"/>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47"/>
      <c r="I762" s="781"/>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47"/>
      <c r="I763" s="781"/>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47"/>
      <c r="I764" s="781"/>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47"/>
      <c r="I765" s="781"/>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47"/>
      <c r="I766" s="781"/>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47"/>
      <c r="I767" s="781"/>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47"/>
      <c r="I768" s="781"/>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47"/>
      <c r="I769" s="781"/>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47"/>
      <c r="I770" s="781"/>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47"/>
      <c r="I771" s="781"/>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47"/>
      <c r="I772" s="781"/>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47"/>
      <c r="I773" s="781"/>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47"/>
      <c r="I774" s="781"/>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47"/>
      <c r="I775" s="781"/>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47"/>
      <c r="I776" s="781"/>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47"/>
      <c r="I777" s="781"/>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47"/>
      <c r="I778" s="781"/>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47"/>
      <c r="I779" s="781"/>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47"/>
      <c r="I780" s="781"/>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47"/>
      <c r="I781" s="781"/>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47"/>
      <c r="I782" s="781"/>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47"/>
      <c r="I783" s="781"/>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47"/>
      <c r="I784" s="781"/>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47"/>
      <c r="I785" s="781"/>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47"/>
      <c r="I786" s="781"/>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47"/>
      <c r="I787" s="781"/>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47"/>
      <c r="I788" s="781"/>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47"/>
      <c r="I789" s="781"/>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47"/>
      <c r="I790" s="781"/>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47"/>
      <c r="I791" s="781"/>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47"/>
      <c r="I792" s="781"/>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47"/>
      <c r="I793" s="781"/>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47"/>
      <c r="I794" s="781"/>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47"/>
      <c r="I795" s="781"/>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47"/>
      <c r="I796" s="781"/>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47"/>
      <c r="I797" s="781"/>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47"/>
      <c r="I798" s="781"/>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47"/>
      <c r="I799" s="781"/>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47"/>
      <c r="I800" s="781"/>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47"/>
      <c r="I801" s="781"/>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47"/>
      <c r="I802" s="781"/>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47"/>
      <c r="I803" s="781"/>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47"/>
      <c r="I804" s="781"/>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47"/>
      <c r="I805" s="781"/>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47"/>
      <c r="I806" s="781"/>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47"/>
      <c r="I807" s="781"/>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47"/>
      <c r="I808" s="781"/>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47"/>
      <c r="I809" s="781"/>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47"/>
      <c r="I810" s="781"/>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47"/>
      <c r="I811" s="781"/>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47"/>
      <c r="I812" s="781"/>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47"/>
      <c r="I813" s="781"/>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47"/>
      <c r="I814" s="781"/>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47"/>
      <c r="I815" s="781"/>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47"/>
      <c r="I816" s="781"/>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47"/>
      <c r="I817" s="781"/>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47"/>
      <c r="I818" s="781"/>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47"/>
      <c r="I819" s="781"/>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47"/>
      <c r="I820" s="781"/>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47"/>
      <c r="I821" s="781"/>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47"/>
      <c r="I822" s="781"/>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47"/>
      <c r="I823" s="781"/>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47"/>
      <c r="I824" s="781"/>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47"/>
      <c r="I825" s="781"/>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47"/>
      <c r="I826" s="781"/>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47"/>
      <c r="I827" s="781"/>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47"/>
      <c r="I828" s="781"/>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47"/>
      <c r="I829" s="781"/>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47"/>
      <c r="I830" s="781"/>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47"/>
      <c r="I831" s="781"/>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47"/>
      <c r="I832" s="781"/>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47"/>
      <c r="I833" s="781"/>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47"/>
      <c r="I834" s="781"/>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47"/>
      <c r="I835" s="781"/>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47"/>
      <c r="I836" s="781"/>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47"/>
      <c r="I837" s="781"/>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47"/>
      <c r="I838" s="781"/>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47"/>
      <c r="I839" s="781"/>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47"/>
      <c r="I840" s="781"/>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47"/>
      <c r="I841" s="781"/>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47"/>
      <c r="I842" s="781"/>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47"/>
      <c r="I843" s="781"/>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47"/>
      <c r="I844" s="781"/>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47"/>
      <c r="I845" s="781"/>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47"/>
      <c r="I846" s="781"/>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47"/>
      <c r="I847" s="781"/>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47"/>
      <c r="I848" s="781"/>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47"/>
      <c r="I849" s="781"/>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47"/>
      <c r="I850" s="781"/>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47"/>
      <c r="I851" s="781"/>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47"/>
      <c r="I852" s="781"/>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47"/>
      <c r="I853" s="781"/>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47"/>
      <c r="I854" s="781"/>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47"/>
      <c r="I855" s="781"/>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47"/>
      <c r="I856" s="781"/>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47"/>
      <c r="I857" s="781"/>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47"/>
      <c r="I858" s="781"/>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47"/>
      <c r="I859" s="781"/>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47"/>
      <c r="I860" s="781"/>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47"/>
      <c r="I861" s="781"/>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47"/>
      <c r="I862" s="781"/>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47"/>
      <c r="I863" s="781"/>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47"/>
      <c r="I864" s="781"/>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47"/>
      <c r="I865" s="781"/>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47"/>
      <c r="I866" s="781"/>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47"/>
      <c r="I867" s="781"/>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47"/>
      <c r="I868" s="781"/>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47"/>
      <c r="I869" s="781"/>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47"/>
      <c r="I870" s="781"/>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47"/>
      <c r="I871" s="781"/>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47"/>
      <c r="I872" s="781"/>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47"/>
      <c r="I873" s="781"/>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47"/>
      <c r="I874" s="781"/>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47"/>
      <c r="I875" s="781"/>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47"/>
      <c r="I876" s="781"/>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47"/>
      <c r="I877" s="781"/>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47"/>
      <c r="I878" s="781"/>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47"/>
      <c r="I879" s="781"/>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47"/>
      <c r="I880" s="781"/>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47"/>
      <c r="I881" s="781"/>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47"/>
      <c r="I882" s="781"/>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47"/>
      <c r="I883" s="781"/>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47"/>
      <c r="I884" s="781"/>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47"/>
      <c r="I885" s="781"/>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47"/>
      <c r="I886" s="781"/>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47"/>
      <c r="I887" s="781"/>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47"/>
      <c r="I888" s="781"/>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47"/>
      <c r="I889" s="781"/>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47"/>
      <c r="I890" s="781"/>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47"/>
      <c r="I891" s="781"/>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47"/>
      <c r="I892" s="781"/>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47"/>
      <c r="I893" s="781"/>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47"/>
      <c r="I894" s="781"/>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47"/>
      <c r="I895" s="781"/>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47"/>
      <c r="I896" s="781"/>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47"/>
      <c r="I897" s="781"/>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47"/>
      <c r="I898" s="781"/>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47"/>
      <c r="I899" s="781"/>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47"/>
      <c r="I900" s="781"/>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47"/>
      <c r="I901" s="781"/>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47"/>
      <c r="I902" s="781"/>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47"/>
      <c r="I903" s="781"/>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47"/>
      <c r="I904" s="781"/>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47"/>
      <c r="I905" s="781"/>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47"/>
      <c r="I906" s="781"/>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47"/>
      <c r="I907" s="781"/>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47"/>
      <c r="I908" s="781"/>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47"/>
      <c r="I909" s="781"/>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47"/>
      <c r="I910" s="781"/>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47"/>
      <c r="I911" s="781"/>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47"/>
      <c r="I912" s="781"/>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47"/>
      <c r="I913" s="781"/>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47"/>
      <c r="I914" s="781"/>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47"/>
      <c r="I915" s="781"/>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47"/>
      <c r="I916" s="781"/>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47"/>
      <c r="I917" s="781"/>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47"/>
      <c r="I918" s="781"/>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47"/>
      <c r="I919" s="781"/>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47"/>
      <c r="I920" s="781"/>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47"/>
      <c r="I921" s="781"/>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47"/>
      <c r="I922" s="781"/>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47"/>
      <c r="I923" s="781"/>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47"/>
      <c r="I924" s="781"/>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47"/>
      <c r="I925" s="781"/>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47"/>
      <c r="I926" s="781"/>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47"/>
      <c r="I927" s="781"/>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47"/>
      <c r="I928" s="781"/>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47"/>
      <c r="I929" s="781"/>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47"/>
      <c r="I930" s="781"/>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47"/>
      <c r="I931" s="781"/>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47"/>
      <c r="I932" s="781"/>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47"/>
      <c r="I933" s="781"/>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47"/>
      <c r="I934" s="781"/>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47"/>
      <c r="I935" s="781"/>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47"/>
      <c r="I936" s="781"/>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47"/>
      <c r="I937" s="781"/>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47"/>
      <c r="I938" s="781"/>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47"/>
      <c r="I939" s="781"/>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47"/>
      <c r="I940" s="781"/>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47"/>
      <c r="I941" s="781"/>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47"/>
      <c r="I942" s="781"/>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47"/>
      <c r="I943" s="781"/>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47"/>
      <c r="I944" s="781"/>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47"/>
      <c r="I945" s="781"/>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47"/>
      <c r="I946" s="781"/>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47"/>
      <c r="I947" s="781"/>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47"/>
      <c r="I948" s="781"/>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47"/>
      <c r="I949" s="781"/>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47"/>
      <c r="I950" s="781"/>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47"/>
      <c r="I951" s="781"/>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47"/>
      <c r="I952" s="781"/>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47"/>
      <c r="I953" s="781"/>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47"/>
      <c r="I954" s="781"/>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47"/>
      <c r="I955" s="781"/>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47"/>
      <c r="I956" s="781"/>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47"/>
      <c r="I957" s="781"/>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47"/>
      <c r="I958" s="781"/>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47"/>
      <c r="I959" s="781"/>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47"/>
      <c r="I960" s="781"/>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47"/>
      <c r="I961" s="781"/>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47"/>
      <c r="I962" s="781"/>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47"/>
      <c r="I963" s="781"/>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47"/>
      <c r="I964" s="781"/>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47"/>
      <c r="I965" s="781"/>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47"/>
      <c r="I966" s="781"/>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47"/>
      <c r="I967" s="781"/>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47"/>
      <c r="I968" s="781"/>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47"/>
      <c r="I969" s="781"/>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47"/>
      <c r="I970" s="781"/>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47"/>
      <c r="I971" s="781"/>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47"/>
      <c r="I972" s="781"/>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47"/>
      <c r="I973" s="781"/>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47"/>
      <c r="I974" s="781"/>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47"/>
      <c r="I975" s="781"/>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47"/>
      <c r="I976" s="781"/>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47"/>
      <c r="I977" s="781"/>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47"/>
      <c r="I978" s="781"/>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47"/>
      <c r="I979" s="781"/>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47"/>
      <c r="I980" s="781"/>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47"/>
      <c r="I981" s="781"/>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47"/>
      <c r="I982" s="781"/>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47"/>
      <c r="I983" s="781"/>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47"/>
      <c r="I984" s="781"/>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47"/>
      <c r="I985" s="781"/>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47"/>
      <c r="I986" s="781"/>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47"/>
      <c r="I987" s="781"/>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47"/>
      <c r="I988" s="781"/>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47"/>
      <c r="I989" s="781"/>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47"/>
      <c r="I990" s="781"/>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47"/>
      <c r="I991" s="781"/>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47"/>
      <c r="I992" s="781"/>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47"/>
      <c r="I993" s="781"/>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47"/>
      <c r="I994" s="781"/>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47"/>
      <c r="I995" s="781"/>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47"/>
      <c r="I996" s="781"/>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47"/>
      <c r="I997" s="781"/>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47"/>
      <c r="I998" s="781"/>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47"/>
      <c r="I999" s="781"/>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47"/>
      <c r="I1000" s="781"/>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47"/>
      <c r="I1001" s="781"/>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47"/>
      <c r="I1002" s="781"/>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47"/>
      <c r="I1003" s="781"/>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47"/>
      <c r="I1004" s="781"/>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47"/>
      <c r="I1005" s="781"/>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47"/>
      <c r="I1006" s="781"/>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47"/>
      <c r="I1007" s="781"/>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47"/>
      <c r="I1008" s="781"/>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47"/>
      <c r="I1009" s="781"/>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47"/>
      <c r="I1010" s="781"/>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47"/>
      <c r="I1011" s="781"/>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47"/>
      <c r="I1012" s="781"/>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47"/>
      <c r="I1013" s="781"/>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47"/>
      <c r="I1014" s="781"/>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47"/>
      <c r="I1015" s="781"/>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47"/>
      <c r="I1016" s="781"/>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47"/>
      <c r="I1017" s="781"/>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47"/>
      <c r="I1018" s="781"/>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47"/>
      <c r="I1019" s="781"/>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47"/>
      <c r="I1020" s="781"/>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47"/>
      <c r="I1021" s="781"/>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47"/>
      <c r="I1022" s="781"/>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47"/>
      <c r="I1023" s="781"/>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47"/>
      <c r="I1024" s="781"/>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47"/>
      <c r="I1025" s="781"/>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47"/>
      <c r="I1026" s="781"/>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47"/>
      <c r="I1027" s="781"/>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47"/>
      <c r="I1028" s="781"/>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47"/>
      <c r="I1029" s="781"/>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47"/>
      <c r="I1030" s="781"/>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47"/>
      <c r="I1031" s="781"/>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47"/>
      <c r="I1032" s="781"/>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47"/>
      <c r="I1033" s="781"/>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47"/>
      <c r="I1034" s="781"/>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47"/>
      <c r="I1035" s="781"/>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47"/>
      <c r="I1036" s="781"/>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47"/>
      <c r="I1037" s="781"/>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47"/>
      <c r="I1038" s="781"/>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47"/>
      <c r="I1039" s="781"/>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47"/>
      <c r="I1040" s="781"/>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47"/>
      <c r="I1041" s="781"/>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47"/>
      <c r="I1042" s="781"/>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47"/>
      <c r="I1043" s="781"/>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47"/>
      <c r="I1044" s="781"/>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47"/>
      <c r="I1045" s="781"/>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47"/>
      <c r="I1046" s="781"/>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47"/>
      <c r="I1047" s="781"/>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47"/>
      <c r="I1048" s="781"/>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47"/>
      <c r="I1049" s="781"/>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47"/>
      <c r="I1050" s="781"/>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47"/>
      <c r="I1051" s="781"/>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47"/>
      <c r="I1052" s="781"/>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47"/>
      <c r="I1053" s="781"/>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47"/>
      <c r="I1054" s="781"/>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47"/>
      <c r="I1055" s="781"/>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47"/>
      <c r="I1056" s="781"/>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47"/>
      <c r="I1057" s="781"/>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47"/>
      <c r="I1058" s="781"/>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47"/>
      <c r="I1059" s="781"/>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47"/>
      <c r="I1060" s="781"/>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47"/>
      <c r="I1061" s="781"/>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47"/>
      <c r="I1062" s="781"/>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47"/>
      <c r="I1063" s="781"/>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47"/>
      <c r="I1064" s="781"/>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47"/>
      <c r="I1065" s="781"/>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47"/>
      <c r="I1066" s="781"/>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47"/>
      <c r="I1067" s="781"/>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47"/>
      <c r="I1068" s="781"/>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47"/>
      <c r="I1069" s="781"/>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47"/>
      <c r="I1070" s="781"/>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47"/>
      <c r="I1071" s="781"/>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47"/>
      <c r="I1072" s="781"/>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47"/>
      <c r="I1073" s="781"/>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47"/>
      <c r="I1074" s="781"/>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47"/>
      <c r="I1075" s="781"/>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47"/>
      <c r="I1076" s="781"/>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47"/>
      <c r="I1077" s="781"/>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47"/>
      <c r="I1078" s="781"/>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47"/>
      <c r="I1079" s="781"/>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47"/>
      <c r="I1080" s="781"/>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47"/>
      <c r="I1081" s="781"/>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47"/>
      <c r="I1082" s="781"/>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47"/>
      <c r="I1083" s="781"/>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47"/>
      <c r="I1084" s="781"/>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47"/>
      <c r="I1085" s="781"/>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47"/>
      <c r="I1086" s="781"/>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47"/>
      <c r="I1087" s="781"/>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47"/>
      <c r="I1088" s="781"/>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47"/>
      <c r="I1089" s="781"/>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47"/>
      <c r="I1090" s="781"/>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47"/>
      <c r="I1091" s="781"/>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47"/>
      <c r="I1092" s="781"/>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47"/>
      <c r="I1093" s="781"/>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47"/>
      <c r="I1094" s="781"/>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47"/>
      <c r="I1095" s="781"/>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47"/>
      <c r="I1096" s="781"/>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47"/>
      <c r="I1097" s="781"/>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47"/>
      <c r="I1098" s="781"/>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47"/>
      <c r="I1099" s="781"/>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47"/>
      <c r="I1100" s="781"/>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47"/>
      <c r="I1101" s="781"/>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47"/>
      <c r="I1102" s="781"/>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47"/>
      <c r="I1103" s="781"/>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47"/>
      <c r="I1104" s="781"/>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47"/>
      <c r="I1105" s="781"/>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47"/>
      <c r="I1106" s="781"/>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47"/>
      <c r="I1107" s="781"/>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47"/>
      <c r="I1108" s="781"/>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47"/>
      <c r="I1109" s="781"/>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47"/>
      <c r="I1110" s="781"/>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47"/>
      <c r="I1111" s="781"/>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47"/>
      <c r="I1112" s="781"/>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47"/>
      <c r="I1113" s="781"/>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47"/>
      <c r="I1114" s="781"/>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47"/>
      <c r="I1115" s="781"/>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47"/>
      <c r="I1116" s="781"/>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47"/>
      <c r="I1117" s="781"/>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47"/>
      <c r="I1118" s="781"/>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47"/>
      <c r="I1119" s="781"/>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47"/>
      <c r="I1120" s="781"/>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47"/>
      <c r="I1121" s="781"/>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47"/>
      <c r="I1122" s="781"/>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47"/>
      <c r="I1123" s="781"/>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47"/>
      <c r="I1124" s="781"/>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47"/>
      <c r="I1125" s="781"/>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47"/>
      <c r="I1126" s="781"/>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47"/>
      <c r="I1127" s="781"/>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47"/>
      <c r="I1128" s="781"/>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47"/>
      <c r="I1129" s="781"/>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47"/>
      <c r="I1130" s="781"/>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47"/>
      <c r="I1131" s="781"/>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47"/>
      <c r="I1132" s="781"/>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47"/>
      <c r="I1133" s="781"/>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47"/>
      <c r="I1134" s="781"/>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47"/>
      <c r="I1135" s="781"/>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47"/>
      <c r="I1136" s="781"/>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47"/>
      <c r="I1137" s="781"/>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47"/>
      <c r="I1138" s="781"/>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47"/>
      <c r="I1139" s="781"/>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47"/>
      <c r="I1140" s="781"/>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47"/>
      <c r="I1141" s="781"/>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47"/>
      <c r="I1142" s="781"/>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47"/>
      <c r="I1143" s="781"/>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47"/>
      <c r="I1144" s="781"/>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47"/>
      <c r="I1145" s="781"/>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47"/>
      <c r="I1146" s="781"/>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47"/>
      <c r="I1147" s="781"/>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47"/>
      <c r="I1148" s="781"/>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47"/>
      <c r="I1149" s="781"/>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47"/>
      <c r="I1150" s="781"/>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47"/>
      <c r="I1151" s="781"/>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47"/>
      <c r="I1152" s="781"/>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47"/>
      <c r="I1153" s="781"/>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47"/>
      <c r="I1154" s="781"/>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47"/>
      <c r="I1155" s="781"/>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47"/>
      <c r="I1156" s="781"/>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47"/>
      <c r="I1157" s="781"/>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47"/>
      <c r="I1158" s="781"/>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47"/>
      <c r="I1159" s="781"/>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47"/>
      <c r="I1160" s="781"/>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47"/>
      <c r="I1161" s="781"/>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47"/>
      <c r="I1162" s="781"/>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47"/>
      <c r="I1163" s="781"/>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47"/>
      <c r="I1164" s="781"/>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47"/>
      <c r="I1165" s="781"/>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47"/>
      <c r="I1166" s="781"/>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47"/>
      <c r="I1167" s="781"/>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47"/>
      <c r="I1168" s="781"/>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47"/>
      <c r="I1169" s="781"/>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47"/>
      <c r="I1170" s="781"/>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47"/>
      <c r="I1171" s="781"/>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47"/>
      <c r="I1172" s="781"/>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47"/>
      <c r="I1173" s="781"/>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47"/>
      <c r="I1174" s="781"/>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47"/>
      <c r="I1175" s="781"/>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47"/>
      <c r="I1176" s="781"/>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47"/>
      <c r="I1177" s="781"/>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47"/>
      <c r="I1178" s="781"/>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47"/>
      <c r="I1179" s="781"/>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47"/>
      <c r="I1180" s="781"/>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47"/>
      <c r="I1181" s="781"/>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47"/>
      <c r="I1182" s="781"/>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47"/>
      <c r="I1183" s="781"/>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47"/>
      <c r="I1184" s="781"/>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47"/>
      <c r="I1185" s="781"/>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47"/>
      <c r="I1186" s="781"/>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47"/>
      <c r="I1187" s="781"/>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47"/>
      <c r="I1188" s="781"/>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47"/>
      <c r="I1189" s="781"/>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47"/>
      <c r="I1190" s="781"/>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47"/>
      <c r="I1191" s="781"/>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47"/>
      <c r="I1192" s="781"/>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47"/>
      <c r="I1193" s="781"/>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47"/>
      <c r="I1194" s="781"/>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47"/>
      <c r="I1195" s="781"/>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47"/>
      <c r="I1196" s="781"/>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47"/>
      <c r="I1197" s="781"/>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47"/>
      <c r="I1198" s="781"/>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47"/>
      <c r="I1199" s="781"/>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47"/>
      <c r="I1200" s="781"/>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47"/>
      <c r="I1201" s="781"/>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47"/>
      <c r="I1202" s="781"/>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47"/>
      <c r="I1203" s="781"/>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47"/>
      <c r="I1204" s="781"/>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47"/>
      <c r="I1205" s="781"/>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47"/>
      <c r="I1206" s="781"/>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47"/>
      <c r="I1207" s="781"/>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47"/>
      <c r="I1208" s="781"/>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47"/>
      <c r="I1209" s="781"/>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47"/>
      <c r="I1210" s="781"/>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47"/>
      <c r="I1211" s="781"/>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47"/>
      <c r="I1212" s="781"/>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47"/>
      <c r="I1213" s="781"/>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47"/>
      <c r="I1214" s="781"/>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47"/>
      <c r="I1215" s="781"/>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47"/>
      <c r="I1216" s="781"/>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47"/>
      <c r="I1217" s="781"/>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47"/>
      <c r="I1218" s="781"/>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47"/>
      <c r="I1219" s="781"/>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47"/>
      <c r="I1220" s="781"/>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47"/>
      <c r="I1221" s="781"/>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47"/>
      <c r="I1222" s="781"/>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47"/>
      <c r="I1223" s="781"/>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47"/>
      <c r="I1224" s="781"/>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47"/>
      <c r="I1225" s="781"/>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47"/>
      <c r="I1226" s="781"/>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47"/>
      <c r="I1227" s="781"/>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47"/>
      <c r="I1228" s="781"/>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47"/>
      <c r="I1229" s="781"/>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47"/>
      <c r="I1230" s="781"/>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47"/>
      <c r="I1231" s="781"/>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47"/>
      <c r="I1232" s="781"/>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47"/>
      <c r="I1233" s="781"/>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47"/>
      <c r="I1234" s="781"/>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47"/>
      <c r="I1235" s="781"/>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47"/>
      <c r="I1236" s="781"/>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47"/>
      <c r="I1237" s="781"/>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47"/>
      <c r="I1238" s="781"/>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47"/>
      <c r="I1239" s="781"/>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47"/>
      <c r="I1240" s="781"/>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47"/>
      <c r="I1241" s="781"/>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47"/>
      <c r="I1242" s="781"/>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47"/>
      <c r="I1243" s="781"/>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47"/>
      <c r="I1244" s="781"/>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47"/>
      <c r="I1245" s="781"/>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47"/>
      <c r="I1246" s="781"/>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47"/>
      <c r="I1247" s="781"/>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47"/>
      <c r="I1248" s="781"/>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47"/>
      <c r="I1249" s="781"/>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47"/>
      <c r="I1250" s="781"/>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47"/>
      <c r="I1251" s="781"/>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47"/>
      <c r="I1252" s="781"/>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47"/>
      <c r="I1253" s="781"/>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47"/>
      <c r="I1254" s="781"/>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47"/>
      <c r="I1255" s="781"/>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47"/>
      <c r="I1256" s="781"/>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47"/>
      <c r="I1257" s="781"/>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47"/>
      <c r="I1258" s="781"/>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47"/>
      <c r="I1259" s="781"/>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47"/>
      <c r="I1260" s="781"/>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47"/>
      <c r="I1261" s="781"/>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47"/>
      <c r="I1262" s="781"/>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47"/>
      <c r="I1263" s="781"/>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47"/>
      <c r="I1264" s="781"/>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47"/>
      <c r="I1265" s="781"/>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47"/>
      <c r="I1266" s="781"/>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47"/>
      <c r="I1267" s="781"/>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47"/>
      <c r="I1268" s="781"/>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47"/>
      <c r="I1269" s="781"/>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47"/>
      <c r="I1270" s="781"/>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47"/>
      <c r="I1271" s="781"/>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47"/>
      <c r="I1272" s="781"/>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47"/>
      <c r="I1273" s="781"/>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47"/>
      <c r="I1274" s="781"/>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47"/>
      <c r="I1275" s="781"/>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47"/>
      <c r="I1276" s="781"/>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47"/>
      <c r="I1277" s="781"/>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47"/>
      <c r="I1278" s="781"/>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47"/>
      <c r="I1279" s="781"/>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47"/>
      <c r="I1280" s="781"/>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47"/>
      <c r="I1281" s="781"/>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47"/>
      <c r="I1282" s="781"/>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47"/>
      <c r="I1283" s="781"/>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47"/>
      <c r="I1284" s="781"/>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47"/>
      <c r="I1285" s="781"/>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47"/>
      <c r="I1286" s="781"/>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47"/>
      <c r="I1287" s="781"/>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47"/>
      <c r="I1288" s="781"/>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47"/>
      <c r="I1289" s="781"/>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47"/>
      <c r="I1290" s="781"/>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47"/>
      <c r="I1291" s="781"/>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47"/>
      <c r="I1292" s="781"/>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47"/>
      <c r="I1293" s="781"/>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47"/>
      <c r="I1294" s="781"/>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47"/>
      <c r="I1295" s="781"/>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47"/>
      <c r="I1296" s="781"/>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47"/>
      <c r="I1297" s="781"/>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47"/>
      <c r="I1298" s="781"/>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47"/>
      <c r="I1299" s="781"/>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47"/>
      <c r="I1300" s="781"/>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47"/>
      <c r="I1301" s="781"/>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47"/>
      <c r="I1302" s="781"/>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47"/>
      <c r="I1303" s="781"/>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47"/>
      <c r="I1304" s="781"/>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47"/>
      <c r="I1305" s="781"/>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47"/>
      <c r="I1306" s="781"/>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47"/>
      <c r="I1307" s="781"/>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47"/>
      <c r="I1308" s="781"/>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47"/>
      <c r="I1309" s="781"/>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47"/>
      <c r="I1310" s="781"/>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47"/>
      <c r="I1311" s="781"/>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47"/>
      <c r="I1312" s="781"/>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47"/>
      <c r="I1313" s="781"/>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47"/>
      <c r="I1314" s="781"/>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47"/>
      <c r="I1315" s="781"/>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47"/>
      <c r="I1316" s="781"/>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47"/>
      <c r="I1317" s="781"/>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47"/>
      <c r="I1318" s="781"/>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47"/>
      <c r="I1319" s="781"/>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47"/>
      <c r="I1320" s="781"/>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47"/>
      <c r="I1321" s="781"/>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47"/>
      <c r="I1322" s="781"/>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47"/>
      <c r="I1323" s="781"/>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47"/>
      <c r="I1324" s="781"/>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47"/>
      <c r="I1325" s="781"/>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47"/>
      <c r="I1326" s="781"/>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47"/>
      <c r="I1327" s="781"/>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47"/>
      <c r="I1328" s="781"/>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47"/>
      <c r="I1329" s="781"/>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47"/>
      <c r="I1330" s="781"/>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47"/>
      <c r="I1331" s="781"/>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47"/>
      <c r="I1332" s="781"/>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47"/>
      <c r="I1333" s="781"/>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47"/>
      <c r="I1334" s="781"/>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47"/>
      <c r="I1335" s="781"/>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47"/>
      <c r="I1336" s="781"/>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47"/>
      <c r="I1337" s="781"/>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47"/>
      <c r="I1338" s="781"/>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47"/>
      <c r="I1339" s="781"/>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47"/>
      <c r="I1340" s="781"/>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47"/>
      <c r="I1341" s="781"/>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47"/>
      <c r="I1342" s="781"/>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47"/>
      <c r="I1343" s="781"/>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47"/>
      <c r="I1344" s="781"/>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47"/>
      <c r="I1345" s="781"/>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47"/>
      <c r="I1346" s="781"/>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47"/>
      <c r="I1347" s="781"/>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47"/>
      <c r="I1348" s="781"/>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47"/>
      <c r="I1349" s="781"/>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47"/>
      <c r="I1350" s="781"/>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47"/>
      <c r="I1351" s="781"/>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47"/>
      <c r="I1352" s="781"/>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47"/>
      <c r="I1353" s="781"/>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47"/>
      <c r="I1354" s="781"/>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47"/>
      <c r="I1355" s="781"/>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47"/>
      <c r="I1356" s="781"/>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47"/>
      <c r="I1357" s="781"/>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47"/>
      <c r="I1358" s="781"/>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47"/>
      <c r="I1359" s="781"/>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47"/>
      <c r="I1360" s="781"/>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47"/>
      <c r="I1361" s="781"/>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47"/>
      <c r="I1362" s="781"/>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47"/>
      <c r="I1363" s="781"/>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47"/>
      <c r="I1364" s="781"/>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47"/>
      <c r="I1365" s="781"/>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47"/>
      <c r="I1366" s="781"/>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47"/>
      <c r="I1367" s="781"/>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47"/>
      <c r="I1368" s="781"/>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47"/>
      <c r="I1369" s="781"/>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47"/>
      <c r="I1370" s="781"/>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47"/>
      <c r="I1371" s="781"/>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47"/>
      <c r="I1372" s="781"/>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47"/>
      <c r="I1373" s="781"/>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47"/>
      <c r="I1374" s="781"/>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47"/>
      <c r="I1375" s="781"/>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47"/>
      <c r="I1376" s="781"/>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47"/>
      <c r="I1377" s="781"/>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47"/>
      <c r="I1378" s="781"/>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47"/>
      <c r="I1379" s="781"/>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47"/>
      <c r="I1380" s="781"/>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47"/>
      <c r="I1381" s="781"/>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47"/>
      <c r="I1382" s="781"/>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47"/>
      <c r="I1383" s="781"/>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47"/>
      <c r="I1384" s="781"/>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47"/>
      <c r="I1385" s="781"/>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47"/>
      <c r="I1386" s="781"/>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47"/>
      <c r="I1387" s="781"/>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47"/>
      <c r="I1388" s="781"/>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47"/>
      <c r="I1389" s="781"/>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47"/>
      <c r="I1390" s="781"/>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47"/>
      <c r="I1391" s="781"/>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47"/>
      <c r="I1392" s="781"/>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47"/>
      <c r="I1393" s="781"/>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47"/>
      <c r="I1394" s="781"/>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47"/>
      <c r="I1395" s="781"/>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47"/>
      <c r="I1396" s="781"/>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47"/>
      <c r="I1397" s="781"/>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47"/>
      <c r="I1398" s="781"/>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47"/>
      <c r="I1399" s="781"/>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47"/>
      <c r="I1400" s="781"/>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47"/>
      <c r="I1401" s="781"/>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47"/>
      <c r="I1402" s="781"/>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47"/>
      <c r="I1403" s="781"/>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47"/>
      <c r="I1404" s="781"/>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47"/>
      <c r="I1405" s="781"/>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47"/>
      <c r="I1406" s="781"/>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47"/>
      <c r="I1407" s="781"/>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47"/>
      <c r="I1408" s="781"/>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47"/>
      <c r="I1409" s="781"/>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47"/>
      <c r="I1410" s="781"/>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47"/>
      <c r="I1411" s="781"/>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47"/>
      <c r="I1412" s="781"/>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47"/>
      <c r="I1413" s="781"/>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47"/>
      <c r="I1414" s="781"/>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47"/>
      <c r="I1415" s="781"/>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47"/>
      <c r="I1416" s="781"/>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47"/>
      <c r="I1417" s="781"/>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47"/>
      <c r="I1418" s="781"/>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47"/>
      <c r="I1419" s="781"/>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47"/>
      <c r="I1420" s="781"/>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47"/>
      <c r="I1421" s="781"/>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47"/>
      <c r="I1422" s="781"/>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47"/>
      <c r="I1423" s="781"/>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47"/>
      <c r="I1424" s="781"/>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47"/>
      <c r="I1425" s="781"/>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47"/>
      <c r="I1426" s="781"/>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47"/>
      <c r="I1427" s="781"/>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47"/>
      <c r="I1428" s="781"/>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47"/>
      <c r="I1429" s="781"/>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47"/>
      <c r="I1430" s="781"/>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47"/>
      <c r="I1431" s="781"/>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47"/>
      <c r="I1432" s="781"/>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47"/>
      <c r="I1433" s="781"/>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47"/>
      <c r="I1434" s="781"/>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47"/>
      <c r="I1435" s="781"/>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47"/>
      <c r="I1436" s="781"/>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47"/>
      <c r="I1437" s="781"/>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47"/>
      <c r="I1438" s="781"/>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47"/>
      <c r="I1439" s="781"/>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47"/>
      <c r="I1440" s="781"/>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47"/>
      <c r="I1441" s="781"/>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47"/>
      <c r="I1442" s="781"/>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47"/>
      <c r="I1443" s="781"/>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47"/>
      <c r="I1444" s="781"/>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47"/>
      <c r="I1445" s="781"/>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47"/>
      <c r="I1446" s="781"/>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47"/>
      <c r="I1447" s="781"/>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47"/>
      <c r="I1448" s="781"/>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47"/>
      <c r="I1449" s="781"/>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47"/>
      <c r="I1450" s="781"/>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47"/>
      <c r="I1451" s="781"/>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47"/>
      <c r="I1452" s="781"/>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47"/>
      <c r="I1453" s="781"/>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47"/>
      <c r="I1454" s="781"/>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47"/>
      <c r="I1455" s="781"/>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47"/>
      <c r="I1456" s="781"/>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47"/>
      <c r="I1457" s="781"/>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47"/>
      <c r="I1458" s="781"/>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47"/>
      <c r="I1459" s="781"/>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47"/>
      <c r="I1460" s="781"/>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47"/>
      <c r="I1461" s="781"/>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47"/>
      <c r="I1462" s="781"/>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47"/>
      <c r="I1463" s="781"/>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47"/>
      <c r="I1464" s="781"/>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47"/>
      <c r="I1465" s="781"/>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47"/>
      <c r="I1466" s="781"/>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47"/>
      <c r="I1467" s="781"/>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47"/>
      <c r="I1468" s="781"/>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47"/>
      <c r="I1469" s="781"/>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47"/>
      <c r="I1470" s="781"/>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47"/>
      <c r="I1471" s="781"/>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47"/>
      <c r="I1472" s="781"/>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47"/>
      <c r="I1473" s="781"/>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47"/>
      <c r="I1474" s="781"/>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47"/>
      <c r="I1475" s="781"/>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47"/>
      <c r="I1476" s="781"/>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47"/>
      <c r="I1477" s="781"/>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47"/>
      <c r="I1478" s="781"/>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47"/>
      <c r="I1479" s="781"/>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47"/>
      <c r="I1480" s="781"/>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47"/>
      <c r="I1481" s="781"/>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47"/>
      <c r="I1482" s="781"/>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47"/>
      <c r="I1483" s="781"/>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47"/>
      <c r="I1484" s="781"/>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47"/>
      <c r="I1485" s="781"/>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47"/>
      <c r="I1486" s="781"/>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47"/>
      <c r="I1487" s="781"/>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47"/>
      <c r="I1488" s="781"/>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47"/>
      <c r="I1489" s="781"/>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47"/>
      <c r="I1490" s="781"/>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47"/>
      <c r="I1491" s="781"/>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47"/>
      <c r="I1492" s="781"/>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47"/>
      <c r="I1493" s="781"/>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47"/>
      <c r="I1494" s="781"/>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47"/>
      <c r="I1495" s="781"/>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47"/>
      <c r="I1496" s="781"/>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47"/>
      <c r="I1497" s="781"/>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47"/>
      <c r="I1498" s="781"/>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47"/>
      <c r="I1499" s="781"/>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47"/>
      <c r="I1500" s="781"/>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47"/>
      <c r="I1501" s="781"/>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47"/>
      <c r="I1502" s="781"/>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47"/>
      <c r="I1503" s="781"/>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47"/>
      <c r="I1504" s="781"/>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47"/>
      <c r="I1505" s="781"/>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47"/>
      <c r="I1506" s="781"/>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47"/>
      <c r="I1507" s="781"/>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47"/>
      <c r="I1508" s="781"/>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47"/>
      <c r="I1509" s="781"/>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47"/>
      <c r="I1510" s="781"/>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47"/>
      <c r="I1511" s="781"/>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47"/>
      <c r="I1512" s="781"/>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47"/>
      <c r="I1513" s="781"/>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47"/>
      <c r="I1514" s="781"/>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47"/>
      <c r="I1515" s="781"/>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47"/>
      <c r="I1516" s="781"/>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47"/>
      <c r="I1517" s="781"/>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47"/>
      <c r="I1518" s="781"/>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47"/>
      <c r="I1519" s="781"/>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47"/>
      <c r="I1520" s="781"/>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47"/>
      <c r="I1521" s="781"/>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47"/>
      <c r="I1522" s="781"/>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47"/>
      <c r="I1523" s="781"/>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47"/>
      <c r="I1524" s="781"/>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47"/>
      <c r="I1525" s="781"/>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47"/>
      <c r="I1526" s="781"/>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47"/>
      <c r="I1527" s="781"/>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47"/>
      <c r="I1528" s="781"/>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47"/>
      <c r="I1529" s="781"/>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47"/>
      <c r="I1530" s="781"/>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47"/>
      <c r="I1531" s="781"/>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47"/>
      <c r="I1532" s="781"/>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47"/>
      <c r="I1533" s="781"/>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47"/>
      <c r="I1534" s="781"/>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47"/>
      <c r="I1535" s="781"/>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47"/>
      <c r="I1536" s="781"/>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47"/>
      <c r="I1537" s="781"/>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47"/>
      <c r="I1538" s="781"/>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47"/>
      <c r="I1539" s="781"/>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47"/>
      <c r="I1540" s="781"/>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47"/>
      <c r="I1541" s="781"/>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47"/>
      <c r="I1542" s="781"/>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47"/>
      <c r="I1543" s="781"/>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47"/>
      <c r="I1544" s="781"/>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47"/>
      <c r="I1545" s="781"/>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47"/>
      <c r="I1546" s="781"/>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47"/>
      <c r="I1547" s="781"/>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47"/>
      <c r="I1548" s="781"/>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47"/>
      <c r="I1549" s="781"/>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47"/>
      <c r="I1550" s="781"/>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47"/>
      <c r="I1551" s="781"/>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47"/>
      <c r="I1552" s="781"/>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47"/>
      <c r="I1553" s="781"/>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47"/>
      <c r="I1554" s="781"/>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47"/>
      <c r="I1555" s="781"/>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47"/>
      <c r="I1556" s="781"/>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47"/>
      <c r="I1557" s="781"/>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47"/>
      <c r="I1558" s="781"/>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47"/>
      <c r="I1559" s="781"/>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47"/>
      <c r="I1560" s="781"/>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47"/>
      <c r="I1561" s="781"/>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47"/>
      <c r="I1562" s="781"/>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47"/>
      <c r="I1563" s="781"/>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47"/>
      <c r="I1564" s="781"/>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47"/>
      <c r="I1565" s="781"/>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47"/>
      <c r="I1566" s="781"/>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47"/>
      <c r="I1567" s="781"/>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47"/>
      <c r="I1568" s="781"/>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47"/>
      <c r="I1569" s="781"/>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47"/>
      <c r="I1570" s="781"/>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47"/>
      <c r="I1571" s="781"/>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47"/>
      <c r="I1572" s="781"/>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47"/>
      <c r="I1573" s="781"/>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47"/>
      <c r="I1574" s="781"/>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47"/>
      <c r="I1575" s="781"/>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47"/>
      <c r="I1576" s="781"/>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47"/>
      <c r="I1577" s="781"/>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47"/>
      <c r="I1578" s="781"/>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47"/>
      <c r="I1579" s="781"/>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47"/>
      <c r="I1580" s="781"/>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47"/>
      <c r="I1581" s="781"/>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47"/>
      <c r="I1582" s="781"/>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47"/>
      <c r="I1583" s="781"/>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47"/>
      <c r="I1584" s="781"/>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47"/>
      <c r="I1585" s="781"/>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47"/>
      <c r="I1586" s="781"/>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47"/>
      <c r="I1587" s="781"/>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47"/>
      <c r="I1588" s="781"/>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47"/>
      <c r="I1589" s="781"/>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47"/>
      <c r="I1590" s="781"/>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47"/>
      <c r="I1591" s="781"/>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47"/>
      <c r="I1592" s="781"/>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47"/>
      <c r="I1593" s="781"/>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47"/>
      <c r="I1594" s="781"/>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47"/>
      <c r="I1595" s="781"/>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47"/>
      <c r="I1596" s="781"/>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47"/>
      <c r="I1597" s="781"/>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47"/>
      <c r="I1598" s="781"/>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47"/>
      <c r="I1599" s="781"/>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47"/>
      <c r="I1600" s="781"/>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47"/>
      <c r="I1601" s="781"/>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47"/>
      <c r="I1602" s="781"/>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47"/>
      <c r="I1603" s="781"/>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47"/>
      <c r="I1604" s="781"/>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47"/>
      <c r="I1605" s="781"/>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47"/>
      <c r="I1606" s="781"/>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47"/>
      <c r="I1607" s="781"/>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47"/>
      <c r="I1608" s="781"/>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47"/>
      <c r="I1609" s="781"/>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47"/>
      <c r="I1610" s="781"/>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47"/>
      <c r="I1611" s="781"/>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47"/>
      <c r="I1612" s="781"/>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47"/>
      <c r="I1613" s="781"/>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47"/>
      <c r="I1614" s="781"/>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47"/>
      <c r="I1615" s="781"/>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47"/>
      <c r="I1616" s="781"/>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47"/>
      <c r="I1617" s="781"/>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47"/>
      <c r="I1618" s="781"/>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47"/>
      <c r="I1619" s="781"/>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47"/>
      <c r="I1620" s="781"/>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47"/>
      <c r="I1621" s="781"/>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47"/>
      <c r="I1622" s="781"/>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47"/>
      <c r="I1623" s="781"/>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47"/>
      <c r="I1624" s="781"/>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47"/>
      <c r="I1625" s="781"/>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47"/>
      <c r="I1626" s="781"/>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47"/>
      <c r="I1627" s="781"/>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47"/>
      <c r="I1628" s="781"/>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47"/>
      <c r="I1629" s="781"/>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47"/>
      <c r="I1630" s="781"/>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47"/>
      <c r="I1631" s="781"/>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47"/>
      <c r="I1632" s="781"/>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47"/>
      <c r="I1633" s="781"/>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47"/>
      <c r="I1634" s="781"/>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47"/>
      <c r="I1635" s="781"/>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47"/>
      <c r="I1636" s="781"/>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47"/>
      <c r="I1637" s="781"/>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47"/>
      <c r="I1638" s="781"/>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47"/>
      <c r="I1639" s="781"/>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47"/>
      <c r="I1640" s="781"/>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47"/>
      <c r="I1641" s="781"/>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47"/>
      <c r="I1642" s="781"/>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47"/>
      <c r="I1643" s="781"/>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47"/>
      <c r="I1644" s="781"/>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47"/>
      <c r="I1645" s="781"/>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47"/>
      <c r="I1646" s="781"/>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47"/>
      <c r="I1647" s="781"/>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47"/>
      <c r="I1648" s="781"/>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47"/>
      <c r="I1649" s="781"/>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47"/>
      <c r="I1650" s="781"/>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47"/>
      <c r="I1651" s="781"/>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47"/>
      <c r="I1652" s="781"/>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47"/>
      <c r="I1653" s="781"/>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47"/>
      <c r="I1654" s="781"/>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47"/>
      <c r="I1655" s="781"/>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47"/>
      <c r="I1656" s="781"/>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47"/>
      <c r="I1657" s="781"/>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47"/>
      <c r="I1658" s="781"/>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47"/>
      <c r="I1659" s="781"/>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47"/>
      <c r="I1660" s="781"/>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47"/>
      <c r="I1661" s="781"/>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47"/>
      <c r="I1662" s="781"/>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47"/>
      <c r="I1663" s="781"/>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47"/>
      <c r="I1664" s="781"/>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47"/>
      <c r="I1665" s="781"/>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47"/>
      <c r="I1666" s="781"/>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47"/>
      <c r="I1667" s="781"/>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47"/>
      <c r="I1668" s="781"/>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47"/>
      <c r="I1669" s="781"/>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47"/>
      <c r="I1670" s="781"/>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47"/>
      <c r="I1671" s="781"/>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47"/>
      <c r="I1672" s="781"/>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47"/>
      <c r="I1673" s="781"/>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47"/>
      <c r="I1674" s="781"/>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47"/>
      <c r="I1675" s="781"/>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47"/>
      <c r="I1676" s="781"/>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47"/>
      <c r="I1677" s="781"/>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47"/>
      <c r="I1678" s="781"/>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47"/>
      <c r="I1679" s="781"/>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47"/>
      <c r="I1680" s="781"/>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47"/>
      <c r="I1681" s="781"/>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47"/>
      <c r="I1682" s="781"/>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47"/>
      <c r="I1683" s="781"/>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47"/>
      <c r="I1684" s="781"/>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47"/>
      <c r="I1685" s="781"/>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47"/>
      <c r="I1686" s="781"/>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47"/>
      <c r="I1687" s="781"/>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47"/>
      <c r="I1688" s="781"/>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47"/>
      <c r="I1689" s="781"/>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47"/>
      <c r="I1690" s="781"/>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47"/>
      <c r="I1691" s="781"/>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47"/>
      <c r="I1692" s="781"/>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47"/>
      <c r="I1693" s="781"/>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47"/>
      <c r="I1694" s="781"/>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47"/>
      <c r="I1695" s="781"/>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47"/>
      <c r="I1696" s="781"/>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47"/>
      <c r="I1697" s="781"/>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47"/>
      <c r="I1698" s="781"/>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47"/>
      <c r="I1699" s="781"/>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47"/>
      <c r="I1700" s="781"/>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47"/>
      <c r="I1701" s="781"/>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47"/>
      <c r="I1702" s="781"/>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47"/>
      <c r="I1703" s="781"/>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47"/>
      <c r="I1704" s="781"/>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47"/>
      <c r="I1705" s="781"/>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47"/>
      <c r="I1706" s="781"/>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47"/>
      <c r="I1707" s="781"/>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47"/>
      <c r="I1708" s="781"/>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47"/>
      <c r="I1709" s="781"/>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47"/>
      <c r="I1710" s="781"/>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47"/>
      <c r="I1711" s="781"/>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47"/>
      <c r="I1712" s="781"/>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47"/>
      <c r="I1713" s="781"/>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47"/>
      <c r="I1714" s="781"/>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47"/>
      <c r="I1715" s="781"/>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47"/>
      <c r="I1716" s="781"/>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47"/>
      <c r="I1717" s="781"/>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47"/>
      <c r="I1718" s="781"/>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47"/>
      <c r="I1719" s="781"/>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47"/>
      <c r="I1720" s="781"/>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47"/>
      <c r="I1721" s="781"/>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47"/>
      <c r="I1722" s="781"/>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47"/>
      <c r="I1723" s="781"/>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47"/>
      <c r="I1724" s="781"/>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47"/>
      <c r="I1725" s="781"/>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47"/>
      <c r="I1726" s="781"/>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47"/>
      <c r="I1727" s="781"/>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47"/>
      <c r="I1728" s="781"/>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47"/>
      <c r="I1729" s="781"/>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47"/>
      <c r="I1730" s="781"/>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47"/>
      <c r="I1731" s="781"/>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47"/>
      <c r="I1732" s="781"/>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47"/>
      <c r="I1733" s="781"/>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47"/>
      <c r="I1734" s="781"/>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47"/>
      <c r="I1735" s="781"/>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47"/>
      <c r="I1736" s="781"/>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47"/>
      <c r="I1737" s="781"/>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47"/>
      <c r="I1738" s="781"/>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47"/>
      <c r="I1739" s="781"/>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47"/>
      <c r="I1740" s="781"/>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47"/>
      <c r="I1741" s="781"/>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47"/>
      <c r="I1742" s="781"/>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47"/>
      <c r="I1743" s="781"/>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47"/>
      <c r="I1744" s="781"/>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47"/>
      <c r="I1745" s="781"/>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47"/>
      <c r="I1746" s="781"/>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47"/>
      <c r="I1747" s="781"/>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47"/>
      <c r="I1748" s="781"/>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47"/>
      <c r="I1749" s="781"/>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47"/>
      <c r="I1750" s="781"/>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47"/>
      <c r="I1751" s="781"/>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47"/>
      <c r="I1752" s="781"/>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47"/>
      <c r="I1753" s="781"/>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47"/>
      <c r="I1754" s="781"/>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47"/>
      <c r="I1755" s="781"/>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47"/>
      <c r="I1756" s="781"/>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47"/>
      <c r="I1757" s="781"/>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47"/>
      <c r="I1758" s="781"/>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47"/>
      <c r="I1759" s="781"/>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47"/>
      <c r="I1760" s="781"/>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47"/>
      <c r="I1761" s="781"/>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47"/>
      <c r="I1762" s="781"/>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47"/>
      <c r="I1763" s="781"/>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47"/>
      <c r="I1764" s="781"/>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47"/>
      <c r="I1765" s="781"/>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47"/>
      <c r="I1766" s="781"/>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47"/>
      <c r="I1767" s="781"/>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47"/>
      <c r="I1768" s="781"/>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47"/>
      <c r="I1769" s="781"/>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47"/>
      <c r="I1770" s="781"/>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47"/>
      <c r="I1771" s="781"/>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47"/>
      <c r="I1772" s="781"/>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47"/>
      <c r="I1773" s="781"/>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47"/>
      <c r="I1774" s="781"/>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47"/>
      <c r="I1775" s="781"/>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47"/>
      <c r="I1776" s="781"/>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47"/>
      <c r="I1777" s="781"/>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47"/>
      <c r="I1778" s="781"/>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47"/>
      <c r="I1779" s="781"/>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47"/>
      <c r="I1780" s="781"/>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47"/>
      <c r="I1781" s="781"/>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47"/>
      <c r="I1782" s="781"/>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47"/>
      <c r="I1783" s="781"/>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47"/>
      <c r="I1784" s="781"/>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47"/>
      <c r="I1785" s="781"/>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47"/>
      <c r="I1786" s="781"/>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47"/>
      <c r="I1787" s="781"/>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47"/>
      <c r="I1788" s="781"/>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47"/>
      <c r="I1789" s="781"/>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47"/>
      <c r="I1790" s="781"/>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47"/>
      <c r="I1791" s="781"/>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47"/>
      <c r="I1792" s="781"/>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47"/>
      <c r="I1793" s="781"/>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47"/>
      <c r="I1794" s="781"/>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47"/>
      <c r="I1795" s="781"/>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47"/>
      <c r="I1796" s="781"/>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47"/>
      <c r="I1797" s="781"/>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47"/>
      <c r="I1798" s="781"/>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47"/>
      <c r="I1799" s="781"/>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47"/>
      <c r="I1800" s="781"/>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47"/>
      <c r="I1801" s="781"/>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47"/>
      <c r="I1802" s="781"/>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47"/>
      <c r="I1803" s="781"/>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47"/>
      <c r="I1804" s="781"/>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47"/>
      <c r="I1805" s="781"/>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47"/>
      <c r="I1806" s="781"/>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47"/>
      <c r="I1807" s="781"/>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47"/>
      <c r="I1808" s="781"/>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47"/>
      <c r="I1809" s="781"/>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47"/>
      <c r="I1810" s="781"/>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47"/>
      <c r="I1811" s="781"/>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47"/>
      <c r="I1812" s="781"/>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47"/>
      <c r="I1813" s="781"/>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47"/>
      <c r="I1814" s="781"/>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47"/>
      <c r="I1815" s="781"/>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47"/>
      <c r="I1816" s="781"/>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47"/>
      <c r="I1817" s="781"/>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47"/>
      <c r="I1818" s="781"/>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47"/>
      <c r="I1819" s="781"/>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47"/>
      <c r="I1820" s="781"/>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47"/>
      <c r="I1821" s="781"/>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47"/>
      <c r="I1822" s="781"/>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47"/>
      <c r="I1823" s="781"/>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47"/>
      <c r="I1824" s="781"/>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47"/>
      <c r="I1825" s="781"/>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47"/>
      <c r="I1826" s="781"/>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47"/>
      <c r="I1827" s="781"/>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47"/>
      <c r="I1828" s="781"/>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47"/>
      <c r="I1829" s="781"/>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47"/>
      <c r="I1830" s="781"/>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47"/>
      <c r="I1831" s="781"/>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47"/>
      <c r="I1832" s="781"/>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47"/>
      <c r="I1833" s="781"/>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47"/>
      <c r="I1834" s="781"/>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47"/>
      <c r="I1835" s="781"/>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47"/>
      <c r="I1836" s="781"/>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47"/>
      <c r="I1837" s="781"/>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47"/>
      <c r="I1838" s="781"/>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47"/>
      <c r="I1839" s="781"/>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47"/>
      <c r="I1840" s="781"/>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47"/>
      <c r="I1841" s="781"/>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47"/>
      <c r="I1842" s="781"/>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47"/>
      <c r="I1843" s="781"/>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47"/>
      <c r="I1844" s="781"/>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47"/>
      <c r="I1845" s="781"/>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47"/>
      <c r="I1846" s="781"/>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47"/>
      <c r="I1847" s="781"/>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47"/>
      <c r="I1848" s="781"/>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47"/>
      <c r="I1849" s="781"/>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47"/>
      <c r="I1850" s="781"/>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47"/>
      <c r="I1851" s="781"/>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47"/>
      <c r="I1852" s="781"/>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47"/>
      <c r="I1853" s="781"/>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47"/>
      <c r="I1854" s="781"/>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47"/>
      <c r="I1855" s="781"/>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47"/>
      <c r="I1856" s="781"/>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47"/>
      <c r="I1857" s="781"/>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47"/>
      <c r="I1858" s="781"/>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47"/>
      <c r="I1859" s="781"/>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47"/>
      <c r="I1860" s="781"/>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47"/>
      <c r="I1861" s="781"/>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47"/>
      <c r="I1862" s="781"/>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47"/>
      <c r="I1863" s="781"/>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47"/>
      <c r="I1864" s="781"/>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47"/>
      <c r="I1865" s="781"/>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47"/>
      <c r="I1866" s="781"/>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47"/>
      <c r="I1867" s="781"/>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47"/>
      <c r="I1868" s="781"/>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47"/>
      <c r="I1869" s="781"/>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47"/>
      <c r="I1870" s="781"/>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47"/>
      <c r="I1871" s="781"/>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47"/>
      <c r="I1872" s="781"/>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47"/>
      <c r="I1873" s="781"/>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47"/>
      <c r="I1874" s="781"/>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47"/>
      <c r="I1875" s="781"/>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47"/>
      <c r="I1876" s="781"/>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47"/>
      <c r="I1877" s="781"/>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47"/>
      <c r="I1878" s="781"/>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47"/>
      <c r="I1879" s="781"/>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47"/>
      <c r="I1880" s="781"/>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47"/>
      <c r="I1881" s="781"/>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47"/>
      <c r="I1882" s="781"/>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47"/>
      <c r="I1883" s="781"/>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47"/>
      <c r="I1884" s="781"/>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47"/>
      <c r="I1885" s="781"/>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47"/>
      <c r="I1886" s="781"/>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47"/>
      <c r="I1887" s="781"/>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47"/>
      <c r="I1888" s="781"/>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47"/>
      <c r="I1889" s="781"/>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47"/>
      <c r="I1890" s="781"/>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47"/>
      <c r="I1891" s="781"/>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47"/>
      <c r="I1892" s="781"/>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47"/>
      <c r="I1893" s="781"/>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47"/>
      <c r="I1894" s="781"/>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47"/>
      <c r="I1895" s="781"/>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47"/>
      <c r="I1896" s="781"/>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47"/>
      <c r="I1897" s="781"/>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47"/>
      <c r="I1898" s="781"/>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47"/>
      <c r="I1899" s="781"/>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47"/>
      <c r="I1900" s="781"/>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47"/>
      <c r="I1901" s="781"/>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47"/>
      <c r="I1902" s="781"/>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47"/>
      <c r="I1903" s="781"/>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47"/>
      <c r="I1904" s="781"/>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47"/>
      <c r="I1905" s="781"/>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47"/>
      <c r="I1906" s="781"/>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47"/>
      <c r="I1907" s="781"/>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47"/>
      <c r="I1908" s="781"/>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47"/>
      <c r="I1909" s="781"/>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47"/>
      <c r="I1910" s="781"/>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47"/>
      <c r="I1911" s="781"/>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47"/>
      <c r="I1912" s="781"/>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47"/>
      <c r="I1913" s="781"/>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47"/>
      <c r="I1914" s="781"/>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47"/>
      <c r="I1915" s="781"/>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47"/>
      <c r="I1916" s="781"/>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47"/>
      <c r="I1917" s="781"/>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47"/>
      <c r="I1918" s="781"/>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47"/>
      <c r="I1919" s="781"/>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47"/>
      <c r="I1920" s="781"/>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47"/>
      <c r="I1921" s="781"/>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47"/>
      <c r="I1922" s="781"/>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47"/>
      <c r="I1923" s="781"/>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47"/>
      <c r="I1924" s="781"/>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47"/>
      <c r="I1925" s="781"/>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47"/>
      <c r="I1926" s="781"/>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47"/>
      <c r="I1927" s="781"/>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47"/>
      <c r="I1928" s="781"/>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47"/>
      <c r="I1929" s="781"/>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47"/>
      <c r="I1930" s="781"/>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47"/>
      <c r="I1931" s="781"/>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47"/>
      <c r="I1932" s="781"/>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47"/>
      <c r="I1933" s="781"/>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47"/>
      <c r="I1934" s="781"/>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47"/>
      <c r="I1935" s="781"/>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47"/>
      <c r="I1936" s="781"/>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47"/>
      <c r="I1937" s="781"/>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47"/>
      <c r="I1938" s="781"/>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47"/>
      <c r="I1939" s="781"/>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47"/>
      <c r="I1940" s="781"/>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47"/>
      <c r="I1941" s="781"/>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47"/>
      <c r="I1942" s="781"/>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47"/>
      <c r="I1943" s="781"/>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47"/>
      <c r="I1944" s="781"/>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47"/>
      <c r="I1945" s="781"/>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47"/>
      <c r="I1946" s="781"/>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47"/>
      <c r="I1947" s="781"/>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47"/>
      <c r="I1948" s="781"/>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47"/>
      <c r="I1949" s="781"/>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47"/>
      <c r="I1950" s="781"/>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47"/>
      <c r="I1951" s="781"/>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47"/>
      <c r="I1952" s="781"/>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47"/>
      <c r="I1953" s="781"/>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47"/>
      <c r="I1954" s="781"/>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47"/>
      <c r="I1955" s="781"/>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47"/>
      <c r="I1956" s="781"/>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47"/>
      <c r="I1957" s="781"/>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47"/>
      <c r="I1958" s="781"/>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47"/>
      <c r="I1959" s="781"/>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47"/>
      <c r="I1960" s="781"/>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47"/>
      <c r="I1961" s="781"/>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47"/>
      <c r="I1962" s="781"/>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47"/>
      <c r="I1963" s="781"/>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47"/>
      <c r="I1964" s="781"/>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47"/>
      <c r="I1965" s="781"/>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47"/>
      <c r="I1966" s="781"/>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47"/>
      <c r="I1967" s="781"/>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47"/>
      <c r="I1968" s="781"/>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47"/>
      <c r="I1969" s="781"/>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47"/>
      <c r="I1970" s="781"/>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47"/>
      <c r="I1971" s="781"/>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47"/>
      <c r="I1972" s="781"/>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47"/>
      <c r="I1973" s="781"/>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47"/>
      <c r="I1974" s="781"/>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47"/>
      <c r="I1975" s="781"/>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47"/>
      <c r="I1976" s="781"/>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47"/>
      <c r="I1977" s="781"/>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47"/>
      <c r="I1978" s="781"/>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47"/>
      <c r="I1979" s="781"/>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47"/>
      <c r="I1980" s="781"/>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47"/>
      <c r="I1981" s="781"/>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47"/>
      <c r="I1982" s="781"/>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47"/>
      <c r="I1983" s="781"/>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47"/>
      <c r="I1984" s="781"/>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47"/>
      <c r="I1985" s="781"/>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47"/>
      <c r="I1986" s="781"/>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47"/>
      <c r="I1987" s="781"/>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47"/>
      <c r="H1989" s="781"/>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77" t="s">
        <v>193</v>
      </c>
      <c r="D1" s="878"/>
      <c r="E1" s="878"/>
      <c r="F1" s="878"/>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79"/>
      <c r="D7" s="879"/>
      <c r="E7" t="s">
        <v>199</v>
      </c>
      <c r="F7" s="880" t="s">
        <v>43</v>
      </c>
      <c r="G7" s="880"/>
      <c r="H7" s="880"/>
    </row>
    <row r="8" spans="1:10" ht="15" thickBot="1" x14ac:dyDescent="0.4">
      <c r="A8" s="40" t="s">
        <v>200</v>
      </c>
      <c r="C8" s="879"/>
      <c r="D8" s="879"/>
      <c r="F8" s="881" t="str">
        <f>VLOOKUP(F7,Vendors!$C$2:$CQ$4045,10,FALSE)</f>
        <v>PO Box 976</v>
      </c>
      <c r="G8" s="881"/>
      <c r="H8" s="881"/>
      <c r="J8" s="265" t="str">
        <f>VLOOKUP(F7,Vendors!$C$2:$CQ$4044,10,FALSE)</f>
        <v>PO Box 976</v>
      </c>
    </row>
    <row r="9" spans="1:10" ht="15" thickBot="1" x14ac:dyDescent="0.4">
      <c r="A9" s="40" t="s">
        <v>201</v>
      </c>
      <c r="C9" s="874"/>
      <c r="D9" s="874"/>
      <c r="F9" s="875" t="str">
        <f>ContactSCCOCity&amp;", "&amp;ContactSCCOState&amp;"   "&amp;ContactSCCOZip</f>
        <v>Springfield, IL   62523</v>
      </c>
      <c r="G9" s="876"/>
      <c r="H9" s="876"/>
      <c r="J9" s="265" t="str">
        <f>VLOOKUP(F7,Vendors!$C$2:$CQ$4044,11,FALSE)</f>
        <v>Springfield</v>
      </c>
    </row>
    <row r="10" spans="1:10" x14ac:dyDescent="0.35">
      <c r="J10" s="265" t="str">
        <f>VLOOKUP(F7,Vendors!$C$2:$CQ$4044,11,FALSE)</f>
        <v>Springfield</v>
      </c>
    </row>
    <row r="11" spans="1:10" x14ac:dyDescent="0.35">
      <c r="A11" s="883" t="s">
        <v>202</v>
      </c>
      <c r="B11" s="883"/>
      <c r="C11" s="883"/>
      <c r="D11" s="883"/>
      <c r="E11" s="883"/>
      <c r="F11" s="883"/>
      <c r="G11" s="883"/>
      <c r="H11" s="883"/>
      <c r="J11" s="265" t="str">
        <f>VLOOKUP(F7,Vendors!$C$2:$CQ$4045,12,FALSE)</f>
        <v>IL</v>
      </c>
    </row>
    <row r="12" spans="1:10" x14ac:dyDescent="0.35">
      <c r="A12" s="883"/>
      <c r="B12" s="883"/>
      <c r="C12" s="883"/>
      <c r="D12" s="883"/>
      <c r="E12" s="883"/>
      <c r="F12" s="883"/>
      <c r="G12" s="883"/>
      <c r="H12" s="883"/>
      <c r="J12" s="265">
        <f>VLOOKUP(F7,Vendors!$C$2:$CQ$4044,13,FALSE)</f>
        <v>62523</v>
      </c>
    </row>
    <row r="13" spans="1:10" ht="15" thickBot="1" x14ac:dyDescent="0.4">
      <c r="A13" s="883"/>
      <c r="B13" s="883"/>
      <c r="C13" s="883"/>
      <c r="D13" s="883"/>
      <c r="E13" s="883"/>
      <c r="F13" s="883"/>
      <c r="G13" s="883"/>
      <c r="H13" s="883"/>
    </row>
    <row r="14" spans="1:10" x14ac:dyDescent="0.35">
      <c r="B14" s="884" t="s">
        <v>203</v>
      </c>
      <c r="C14" s="885"/>
      <c r="D14" s="103" t="s">
        <v>204</v>
      </c>
      <c r="E14" s="103" t="s">
        <v>205</v>
      </c>
      <c r="F14" s="103" t="s">
        <v>206</v>
      </c>
      <c r="G14" s="884" t="s">
        <v>207</v>
      </c>
      <c r="H14" s="885"/>
    </row>
    <row r="15" spans="1:10" ht="15" thickBot="1" x14ac:dyDescent="0.4">
      <c r="B15" s="886" t="s">
        <v>120</v>
      </c>
      <c r="C15" s="887"/>
      <c r="D15" s="104"/>
      <c r="E15" s="104"/>
      <c r="F15" s="104"/>
      <c r="G15" s="886" t="s">
        <v>120</v>
      </c>
      <c r="H15" s="887"/>
    </row>
    <row r="16" spans="1:10" ht="15" thickBot="1" x14ac:dyDescent="0.4"/>
    <row r="17" spans="1:10" x14ac:dyDescent="0.35">
      <c r="B17" s="888"/>
      <c r="C17" s="889"/>
      <c r="D17" s="105">
        <f>SUM(F39)</f>
        <v>0</v>
      </c>
      <c r="E17" s="105">
        <f>SUM(G39)</f>
        <v>0</v>
      </c>
      <c r="F17" s="105">
        <f>SUM(D17:E17)</f>
        <v>0</v>
      </c>
      <c r="G17" s="890">
        <f>SUM(B17+F17)</f>
        <v>0</v>
      </c>
      <c r="H17" s="891"/>
      <c r="J17" s="256"/>
    </row>
    <row r="19" spans="1:10" x14ac:dyDescent="0.35">
      <c r="A19" s="847" t="s">
        <v>208</v>
      </c>
      <c r="B19" s="847"/>
      <c r="C19" s="847"/>
      <c r="D19" s="847"/>
      <c r="E19" s="847"/>
      <c r="F19" s="847"/>
      <c r="G19" s="847"/>
      <c r="H19" s="847"/>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82"/>
      <c r="B29" s="882"/>
      <c r="C29" s="882"/>
      <c r="D29" s="882"/>
      <c r="F29" s="408"/>
      <c r="G29" s="408"/>
    </row>
    <row r="30" spans="1:10" x14ac:dyDescent="0.35">
      <c r="A30" s="882"/>
      <c r="B30" s="882"/>
      <c r="C30" s="882"/>
      <c r="D30" s="882"/>
      <c r="F30" s="408"/>
      <c r="G30" s="408"/>
    </row>
    <row r="31" spans="1:10" x14ac:dyDescent="0.35">
      <c r="A31" s="882"/>
      <c r="B31" s="882"/>
      <c r="C31" s="882"/>
      <c r="D31" s="882"/>
      <c r="F31" s="408"/>
      <c r="G31" s="408"/>
    </row>
    <row r="32" spans="1:10" x14ac:dyDescent="0.35">
      <c r="A32" s="882"/>
      <c r="B32" s="882"/>
      <c r="C32" s="882"/>
      <c r="D32" s="882"/>
      <c r="F32" s="408"/>
      <c r="G32" s="408"/>
    </row>
    <row r="33" spans="1:8" x14ac:dyDescent="0.35">
      <c r="A33" s="882"/>
      <c r="B33" s="882"/>
      <c r="C33" s="882"/>
      <c r="D33" s="882"/>
      <c r="F33" s="408"/>
      <c r="G33" s="408"/>
    </row>
    <row r="34" spans="1:8" x14ac:dyDescent="0.35">
      <c r="A34" s="882"/>
      <c r="B34" s="882"/>
      <c r="C34" s="882"/>
      <c r="D34" s="882"/>
      <c r="F34" s="408"/>
      <c r="G34" s="408"/>
    </row>
    <row r="35" spans="1:8" x14ac:dyDescent="0.35">
      <c r="A35" s="882"/>
      <c r="B35" s="882"/>
      <c r="C35" s="882"/>
      <c r="D35" s="882"/>
      <c r="F35" s="408"/>
      <c r="G35" s="408"/>
    </row>
    <row r="36" spans="1:8" x14ac:dyDescent="0.35">
      <c r="A36" s="882"/>
      <c r="B36" s="882"/>
      <c r="C36" s="882"/>
      <c r="D36" s="882"/>
      <c r="F36" s="408"/>
      <c r="G36" s="408"/>
    </row>
    <row r="37" spans="1:8" x14ac:dyDescent="0.35">
      <c r="A37" s="882"/>
      <c r="B37" s="882"/>
      <c r="C37" s="882"/>
      <c r="D37" s="882"/>
      <c r="F37" s="408"/>
      <c r="G37" s="408"/>
    </row>
    <row r="38" spans="1:8" ht="15" thickBot="1" x14ac:dyDescent="0.4">
      <c r="A38" s="882"/>
      <c r="B38" s="882"/>
      <c r="C38" s="882"/>
      <c r="D38" s="882"/>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92" t="s">
        <v>193</v>
      </c>
      <c r="E1" s="893"/>
      <c r="F1" s="893"/>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4">
        <f>VLOOKUP(C8,SCCOData!$C$1:$CY$2995,5,FALSE)</f>
        <v>0</v>
      </c>
      <c r="D7" s="894"/>
      <c r="E7" t="s">
        <v>199</v>
      </c>
      <c r="F7" s="102">
        <f>VLOOKUP(C8,SCCOData!$C$1:$CY$2995,4,FALSE)</f>
        <v>0</v>
      </c>
      <c r="G7" s="102"/>
      <c r="H7" s="102"/>
      <c r="J7" s="266">
        <f>VLOOKUP(F7,Vendors!$C$2:$CQ$4044,4,FALSE)</f>
        <v>0</v>
      </c>
    </row>
    <row r="8" spans="1:10" ht="15" thickBot="1" x14ac:dyDescent="0.4">
      <c r="A8" s="40" t="s">
        <v>200</v>
      </c>
      <c r="C8" s="895"/>
      <c r="D8" s="895"/>
      <c r="F8" s="881">
        <f>VLOOKUP(F7,Vendors!$C$2:$CQ$4044,10,FALSE)</f>
        <v>0</v>
      </c>
      <c r="G8" s="881"/>
      <c r="H8" s="881"/>
      <c r="J8" s="267">
        <f>VLOOKUP(F7,Vendors!$C$2:$CQ$4044,2,FALSE)</f>
        <v>0</v>
      </c>
    </row>
    <row r="9" spans="1:10" ht="15" thickBot="1" x14ac:dyDescent="0.4">
      <c r="A9" s="40" t="s">
        <v>201</v>
      </c>
      <c r="C9" s="896">
        <f>VLOOKUP(C8,SCCOData!$C$1:$CY$2995,6,FALSE)</f>
        <v>0</v>
      </c>
      <c r="D9" s="896"/>
      <c r="F9" s="875" t="str">
        <f>ContactSCCOViewCity&amp;", "&amp;ContactSCCOViewState&amp;"   "&amp;ContactSCCOViewZip</f>
        <v>0, 0   0</v>
      </c>
      <c r="G9" s="876"/>
      <c r="H9" s="876"/>
      <c r="J9" s="267">
        <f>VLOOKUP(F7,Vendors!$C$2:$CQ$4044,10,FALSE)</f>
        <v>0</v>
      </c>
    </row>
    <row r="10" spans="1:10" x14ac:dyDescent="0.35">
      <c r="J10" s="267">
        <f>VLOOKUP(F7,Vendors!$C$2:$CQ$4044,11,FALSE)</f>
        <v>0</v>
      </c>
    </row>
    <row r="11" spans="1:10" x14ac:dyDescent="0.35">
      <c r="A11" s="897" t="s">
        <v>202</v>
      </c>
      <c r="B11" s="897"/>
      <c r="C11" s="897"/>
      <c r="D11" s="897"/>
      <c r="E11" s="897"/>
      <c r="F11" s="897"/>
      <c r="G11" s="897"/>
      <c r="H11" s="897"/>
      <c r="J11" s="267">
        <f>VLOOKUP(F7,Vendors!$C$2:$CQ$4044,12,FALSE)</f>
        <v>0</v>
      </c>
    </row>
    <row r="12" spans="1:10" x14ac:dyDescent="0.35">
      <c r="A12" s="897"/>
      <c r="B12" s="897"/>
      <c r="C12" s="897"/>
      <c r="D12" s="897"/>
      <c r="E12" s="897"/>
      <c r="F12" s="897"/>
      <c r="G12" s="897"/>
      <c r="H12" s="897"/>
      <c r="J12" s="267">
        <f>VLOOKUP(F7,Vendors!$C$2:$CQ$4044,13,FALSE)</f>
        <v>0</v>
      </c>
    </row>
    <row r="13" spans="1:10" ht="15" thickBot="1" x14ac:dyDescent="0.4">
      <c r="A13" s="897"/>
      <c r="B13" s="897"/>
      <c r="C13" s="897"/>
      <c r="D13" s="897"/>
      <c r="E13" s="897"/>
      <c r="F13" s="897"/>
      <c r="G13" s="897"/>
      <c r="H13" s="897"/>
    </row>
    <row r="14" spans="1:10" x14ac:dyDescent="0.35">
      <c r="B14" s="884" t="s">
        <v>203</v>
      </c>
      <c r="C14" s="885"/>
      <c r="D14" s="103" t="s">
        <v>204</v>
      </c>
      <c r="E14" s="103" t="s">
        <v>205</v>
      </c>
      <c r="F14" s="103" t="s">
        <v>206</v>
      </c>
      <c r="G14" s="884" t="s">
        <v>207</v>
      </c>
      <c r="H14" s="885"/>
    </row>
    <row r="15" spans="1:10" ht="15" thickBot="1" x14ac:dyDescent="0.4">
      <c r="B15" s="886" t="s">
        <v>120</v>
      </c>
      <c r="C15" s="887"/>
      <c r="D15" s="104"/>
      <c r="E15" s="104"/>
      <c r="F15" s="104"/>
      <c r="G15" s="886" t="s">
        <v>120</v>
      </c>
      <c r="H15" s="887"/>
    </row>
    <row r="16" spans="1:10" ht="15" thickBot="1" x14ac:dyDescent="0.4"/>
    <row r="17" spans="1:8" ht="15" thickBot="1" x14ac:dyDescent="0.4">
      <c r="B17" s="890">
        <f>VLOOKUP(C8,SCCOData!$C$1:$CY$2995,7,FALSE)</f>
        <v>0</v>
      </c>
      <c r="C17" s="891"/>
      <c r="D17" s="105">
        <f>SUM(F39)</f>
        <v>0</v>
      </c>
      <c r="E17" s="105">
        <f>SUM(G39)</f>
        <v>0</v>
      </c>
      <c r="F17" s="105">
        <f>SUM(D17:E17)</f>
        <v>0</v>
      </c>
      <c r="G17" s="890">
        <f>SUM(B17+F17)</f>
        <v>0</v>
      </c>
      <c r="H17" s="891"/>
    </row>
    <row r="19" spans="1:8" x14ac:dyDescent="0.35">
      <c r="A19" s="847" t="s">
        <v>208</v>
      </c>
      <c r="B19" s="847"/>
      <c r="C19" s="847"/>
      <c r="D19" s="847"/>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72" t="str">
        <f>ProjectInfo!J14</f>
        <v>Your Company Name</v>
      </c>
      <c r="B1" s="781"/>
      <c r="C1" s="781"/>
      <c r="D1" s="781"/>
      <c r="E1" s="781"/>
      <c r="F1" s="872" t="s">
        <v>256</v>
      </c>
      <c r="G1" s="902"/>
      <c r="H1" s="902"/>
      <c r="I1" s="902"/>
      <c r="J1" s="902"/>
      <c r="L1" s="602" t="s">
        <v>1</v>
      </c>
    </row>
    <row r="2" spans="1:12" ht="15.5" x14ac:dyDescent="0.35">
      <c r="A2" s="363"/>
      <c r="B2" s="364"/>
      <c r="C2" s="13"/>
      <c r="D2" s="13"/>
      <c r="E2" s="365"/>
      <c r="F2" s="365"/>
      <c r="G2" s="365"/>
      <c r="H2" s="365"/>
      <c r="I2" s="365"/>
      <c r="J2" s="90"/>
      <c r="L2" s="602" t="s">
        <v>144</v>
      </c>
    </row>
    <row r="3" spans="1:12" ht="20.5" thickBot="1" x14ac:dyDescent="0.45">
      <c r="A3" s="366" t="s">
        <v>185</v>
      </c>
      <c r="B3" s="900" t="str">
        <f>ProjectInfo!J6</f>
        <v>Example Project</v>
      </c>
      <c r="C3" s="901"/>
      <c r="D3" s="805"/>
      <c r="E3" s="898"/>
      <c r="F3" s="849"/>
      <c r="G3" s="367" t="s">
        <v>257</v>
      </c>
      <c r="H3" s="899" t="str">
        <f>ProjectInfo!J12</f>
        <v>Example A/E / Developer</v>
      </c>
      <c r="I3" s="899"/>
      <c r="J3" s="899"/>
      <c r="L3" s="481"/>
    </row>
    <row r="4" spans="1:12" x14ac:dyDescent="0.35">
      <c r="A4" s="368"/>
      <c r="B4" s="364"/>
      <c r="C4" s="13"/>
      <c r="D4" s="13"/>
      <c r="E4" s="365"/>
      <c r="F4" s="365"/>
      <c r="G4" s="365"/>
      <c r="H4" s="365"/>
      <c r="I4" s="365"/>
      <c r="J4" s="90"/>
    </row>
    <row r="5" spans="1:12" ht="15" thickBot="1" x14ac:dyDescent="0.4">
      <c r="A5" s="366" t="s">
        <v>186</v>
      </c>
      <c r="B5" s="369" t="d">
        <f ca="1">TODAY()</f>
        <v>2023-10-26</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900" t="str">
        <f>ProjectInfo!J6</f>
        <v>Example Project</v>
      </c>
      <c r="B1" s="903"/>
      <c r="C1" s="903"/>
      <c r="D1" s="903"/>
      <c r="E1" s="903"/>
      <c r="F1" s="905" t="str">
        <f>ProjectInfo!J14</f>
        <v>Your Company Name</v>
      </c>
      <c r="G1" s="905"/>
      <c r="H1" s="905"/>
      <c r="I1" s="905"/>
      <c r="J1" s="781"/>
      <c r="K1" s="781"/>
      <c r="M1" s="602" t="s">
        <v>1</v>
      </c>
    </row>
    <row r="2" spans="1:13" x14ac:dyDescent="0.35">
      <c r="A2" s="904" t="s">
        <v>266</v>
      </c>
      <c r="B2" s="902"/>
      <c r="C2" s="902"/>
      <c r="D2" s="902"/>
      <c r="E2" s="902"/>
      <c r="F2" s="902"/>
      <c r="G2" s="902"/>
      <c r="H2" s="902"/>
      <c r="I2" s="902"/>
      <c r="M2" s="602" t="s">
        <v>267</v>
      </c>
    </row>
    <row r="3" spans="1:13" x14ac:dyDescent="0.35">
      <c r="A3" s="13" t="s">
        <v>268</v>
      </c>
      <c r="B3" s="394"/>
      <c r="C3" s="13" t="s">
        <v>269</v>
      </c>
      <c r="D3" s="821"/>
      <c r="E3" s="821"/>
      <c r="F3" s="821"/>
      <c r="G3" s="821"/>
      <c r="H3" s="821"/>
      <c r="I3" s="821"/>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7" t="str">
        <f>ProjectInfo!J6</f>
        <v>Example Project</v>
      </c>
      <c r="B1" s="781"/>
      <c r="C1" s="781"/>
      <c r="D1" s="781"/>
      <c r="E1" s="502" t="str">
        <f>ProjectInfo!J14</f>
        <v>Your Company Name</v>
      </c>
      <c r="F1" s="502"/>
      <c r="G1" s="502"/>
      <c r="H1" s="502"/>
      <c r="I1" s="502"/>
      <c r="J1" s="502"/>
      <c r="K1" s="14"/>
      <c r="L1" s="392"/>
    </row>
    <row r="2" spans="1:12" x14ac:dyDescent="0.35">
      <c r="A2" s="904" t="s">
        <v>266</v>
      </c>
      <c r="B2" s="902"/>
      <c r="C2" s="902"/>
      <c r="D2" s="902"/>
      <c r="E2" s="902"/>
      <c r="F2" s="902"/>
      <c r="G2" s="902"/>
      <c r="H2" s="902"/>
      <c r="I2" s="902"/>
      <c r="J2" s="641" t="s">
        <v>1</v>
      </c>
      <c r="K2" s="14" t="s">
        <v>1</v>
      </c>
      <c r="L2" s="392"/>
    </row>
    <row r="3" spans="1:12" x14ac:dyDescent="0.35">
      <c r="A3" s="13" t="s">
        <v>268</v>
      </c>
      <c r="B3" s="419">
        <v>0</v>
      </c>
      <c r="C3" s="13" t="s">
        <v>269</v>
      </c>
      <c r="D3" s="906">
        <f>VLOOKUP(B3,RFPData!$A$1:$DX$1996,5,FALSE)</f>
        <v>0</v>
      </c>
      <c r="E3" s="906"/>
      <c r="F3" s="906"/>
      <c r="G3" s="906"/>
      <c r="H3" s="906"/>
      <c r="I3" s="906"/>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8" t="s">
        <v>422</v>
      </c>
      <c r="B1" s="909"/>
      <c r="C1" s="909"/>
      <c r="D1" s="909"/>
      <c r="E1" s="909"/>
      <c r="F1" s="909"/>
      <c r="G1" s="909"/>
      <c r="H1" s="909"/>
      <c r="I1" s="909"/>
      <c r="J1" s="909"/>
      <c r="K1" s="909"/>
      <c r="L1" s="909"/>
      <c r="M1" s="503"/>
      <c r="N1" s="602" t="s">
        <v>1</v>
      </c>
      <c r="O1"/>
    </row>
    <row r="2" spans="1:15" ht="23" x14ac:dyDescent="0.5">
      <c r="A2" s="371" t="s">
        <v>423</v>
      </c>
      <c r="B2" s="910" t="str">
        <f>ProjectInfo!J6</f>
        <v>Example Project</v>
      </c>
      <c r="C2" s="781"/>
      <c r="D2" s="781"/>
      <c r="E2" s="872" t="str">
        <f>ProjectInfo!J14</f>
        <v>Your Company Name</v>
      </c>
      <c r="F2" s="872"/>
      <c r="G2" s="872"/>
      <c r="H2" s="872"/>
      <c r="I2" s="872"/>
      <c r="J2" s="872"/>
      <c r="K2" s="872"/>
      <c r="L2" s="872"/>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11"/>
      <c r="C1" s="293"/>
      <c r="D1" s="912" t="s">
        <v>451</v>
      </c>
      <c r="E1" s="912"/>
      <c r="F1" s="912"/>
      <c r="G1" s="912"/>
      <c r="H1" s="392"/>
      <c r="I1" s="602" t="s">
        <v>1</v>
      </c>
    </row>
    <row r="2" spans="1:12" ht="19.5" x14ac:dyDescent="0.35">
      <c r="A2" s="293"/>
      <c r="B2" s="911"/>
      <c r="C2" s="293"/>
      <c r="D2" s="923" t="str">
        <f>ProjectInfo!J14</f>
        <v>Your Company Name</v>
      </c>
      <c r="E2" s="913" t="str">
        <f>PropCompanyStreet&amp;"  "&amp;PropCompanyCity&amp;", "&amp;PropCompanyState&amp;"     "&amp;PropCompanyZip</f>
        <v xml:space="preserve">  Springfield, IL     62523</v>
      </c>
      <c r="F2" s="913"/>
      <c r="G2" s="913"/>
      <c r="I2" s="642" t="s">
        <v>144</v>
      </c>
      <c r="J2" s="264" t="str">
        <f>VLOOKUP(D2,Vendors!$C$2:$CQ$4044,11,FALSE)</f>
        <v>Springfield</v>
      </c>
    </row>
    <row r="3" spans="1:12" ht="20.5" thickBot="1" x14ac:dyDescent="0.4">
      <c r="A3" s="293"/>
      <c r="B3" s="911"/>
      <c r="C3" s="293"/>
      <c r="D3" s="924"/>
      <c r="E3" s="294" t="str">
        <f>VLOOKUP(D2,Vendors!$C$2:$CQ$4044,8,FALSE)</f>
        <v>555-555-5555</v>
      </c>
      <c r="F3" s="916" t="str">
        <f>VLOOKUP(D2,Vendors!$C$2:$CQ$4043,16,FALSE)</f>
        <v>jsmith@yourcompanyname.com</v>
      </c>
      <c r="G3" s="917"/>
      <c r="J3" s="264" t="str">
        <f>VLOOKUP(D2,Vendors!$C$2:$CQ$4044,12,FALSE)</f>
        <v>IL</v>
      </c>
    </row>
    <row r="4" spans="1:12" ht="16" thickTop="1" x14ac:dyDescent="0.35">
      <c r="A4" s="293"/>
      <c r="B4" s="911"/>
      <c r="C4" s="293"/>
      <c r="E4" s="14"/>
      <c r="I4"/>
      <c r="J4" s="925"/>
      <c r="K4" s="926"/>
      <c r="L4" s="926"/>
    </row>
    <row r="5" spans="1:12" ht="17.5" thickBot="1" x14ac:dyDescent="0.45">
      <c r="A5" s="293"/>
      <c r="B5" s="295" t="s">
        <v>452</v>
      </c>
      <c r="C5" s="293"/>
      <c r="D5" s="378" t="s">
        <v>88</v>
      </c>
      <c r="E5" s="927">
        <f>RFPView!D3</f>
        <v>0</v>
      </c>
      <c r="F5" s="928"/>
      <c r="G5" s="928"/>
      <c r="I5"/>
      <c r="J5" s="265">
        <f>VLOOKUP(D2,Vendors!$C$2:$CQ$4044,13,FALSE)</f>
        <v>62523</v>
      </c>
    </row>
    <row r="6" spans="1:12" ht="18" thickTop="1" thickBot="1" x14ac:dyDescent="0.45">
      <c r="A6" s="293"/>
      <c r="B6" s="296" t="str">
        <f>ProjectInfo!J10</f>
        <v>Example Owner</v>
      </c>
      <c r="C6" s="293"/>
      <c r="D6" s="379"/>
      <c r="E6" s="928"/>
      <c r="F6" s="928"/>
      <c r="G6" s="928"/>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2023-10-26</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18">
        <f>RFPView!K38</f>
        <v>0</v>
      </c>
      <c r="F17" s="919"/>
      <c r="G17" s="389">
        <f>RFPView!H38</f>
        <v>0</v>
      </c>
      <c r="I17"/>
    </row>
    <row r="18" spans="1:9" ht="30" thickTop="1" thickBot="1" x14ac:dyDescent="0.45">
      <c r="A18" s="293"/>
      <c r="B18" s="296" t="str">
        <f>VLOOKUP(B6,Vendors!$C$2:$CQ$4043,16,FALSE)</f>
        <v>efudd@exampleowner.com</v>
      </c>
      <c r="C18" s="293"/>
      <c r="D18" s="389">
        <f>RFPView!A39</f>
        <v>0</v>
      </c>
      <c r="E18" s="918">
        <f>RFPView!K39</f>
        <v>0</v>
      </c>
      <c r="F18" s="919"/>
      <c r="G18" s="389">
        <f>RFPView!H39</f>
        <v>0</v>
      </c>
      <c r="I18"/>
    </row>
    <row r="19" spans="1:9" ht="17.5" thickBot="1" x14ac:dyDescent="0.45">
      <c r="A19" s="293"/>
      <c r="B19" s="295" t="s">
        <v>468</v>
      </c>
      <c r="C19" s="293"/>
      <c r="D19" s="389">
        <f>RFPView!A40</f>
        <v>0</v>
      </c>
      <c r="E19" s="918">
        <f>RFPView!K40</f>
        <v>0</v>
      </c>
      <c r="F19" s="919"/>
      <c r="G19" s="389">
        <f>RFPView!H40</f>
        <v>0</v>
      </c>
      <c r="I19"/>
    </row>
    <row r="20" spans="1:9" ht="18" thickTop="1" thickBot="1" x14ac:dyDescent="0.45">
      <c r="A20" s="293"/>
      <c r="B20" s="296"/>
      <c r="C20" s="293"/>
      <c r="D20" s="389">
        <f>RFPView!A41</f>
        <v>0</v>
      </c>
      <c r="E20" s="918">
        <f>RFPView!K41</f>
        <v>0</v>
      </c>
      <c r="F20" s="919"/>
      <c r="G20" s="389">
        <f>RFPView!H41</f>
        <v>0</v>
      </c>
      <c r="I20"/>
    </row>
    <row r="21" spans="1:9" ht="17.5" thickBot="1" x14ac:dyDescent="0.45">
      <c r="A21" s="293"/>
      <c r="B21" s="295" t="s">
        <v>423</v>
      </c>
      <c r="C21" s="293"/>
      <c r="D21" s="389">
        <f>RFPView!A42</f>
        <v>0</v>
      </c>
      <c r="E21" s="918">
        <f>RFPView!K42</f>
        <v>0</v>
      </c>
      <c r="F21" s="919"/>
      <c r="G21" s="389">
        <f>RFPView!H42</f>
        <v>0</v>
      </c>
      <c r="I21"/>
    </row>
    <row r="22" spans="1:9" ht="17.5" thickTop="1" x14ac:dyDescent="0.4">
      <c r="A22" s="293"/>
      <c r="B22" s="920" t="str">
        <f>ProjectInfo!J6</f>
        <v>Example Project</v>
      </c>
      <c r="C22" s="293"/>
      <c r="D22" s="379"/>
      <c r="E22" s="390"/>
      <c r="F22" s="379"/>
      <c r="G22" s="379"/>
      <c r="I22"/>
    </row>
    <row r="23" spans="1:9" ht="17.25" customHeight="1" x14ac:dyDescent="0.4">
      <c r="A23" s="293"/>
      <c r="B23" s="921"/>
      <c r="C23" s="293"/>
      <c r="D23" s="379" t="s">
        <v>469</v>
      </c>
      <c r="E23" s="390"/>
      <c r="F23" s="379"/>
      <c r="G23" s="391">
        <f>SUM(G17:G21)</f>
        <v>0</v>
      </c>
      <c r="I23"/>
    </row>
    <row r="24" spans="1:9" ht="17.25" customHeight="1" thickBot="1" x14ac:dyDescent="0.45">
      <c r="A24" s="293"/>
      <c r="B24" s="922"/>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2023-11-25</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14" t="s">
        <v>481</v>
      </c>
      <c r="E33" s="914"/>
      <c r="F33" s="316"/>
      <c r="G33" s="318"/>
    </row>
    <row r="34" spans="1:7" x14ac:dyDescent="0.35">
      <c r="A34" s="293"/>
      <c r="B34" s="293"/>
      <c r="C34" s="293"/>
      <c r="D34" s="914"/>
      <c r="E34" s="914"/>
      <c r="F34" s="316"/>
      <c r="G34" s="318"/>
    </row>
    <row r="35" spans="1:7" x14ac:dyDescent="0.35">
      <c r="A35" s="293"/>
      <c r="B35" s="293"/>
      <c r="C35" s="293"/>
      <c r="D35" s="914"/>
      <c r="E35" s="914"/>
      <c r="F35" s="319"/>
      <c r="G35" s="318" t="s">
        <v>482</v>
      </c>
    </row>
    <row r="36" spans="1:7" x14ac:dyDescent="0.35">
      <c r="A36" s="293"/>
      <c r="B36" s="293"/>
      <c r="C36" s="293"/>
      <c r="D36" s="914"/>
      <c r="E36" s="914"/>
      <c r="F36" s="307"/>
      <c r="G36" s="307"/>
    </row>
    <row r="37" spans="1:7" x14ac:dyDescent="0.35">
      <c r="A37" s="293"/>
      <c r="B37" s="293"/>
      <c r="C37" s="293"/>
      <c r="D37" s="915" t="s">
        <v>483</v>
      </c>
      <c r="E37" s="915"/>
      <c r="F37" s="915"/>
      <c r="G37" s="915"/>
    </row>
    <row r="38" spans="1:7" x14ac:dyDescent="0.35">
      <c r="A38" s="293"/>
      <c r="B38" s="293"/>
      <c r="C38" s="293"/>
      <c r="D38" s="929"/>
      <c r="E38" s="929"/>
      <c r="F38" s="929"/>
      <c r="G38" s="300"/>
    </row>
    <row r="39" spans="1:7" x14ac:dyDescent="0.35">
      <c r="A39" s="293"/>
      <c r="B39" s="293"/>
      <c r="C39" s="293"/>
      <c r="D39" s="930" t="s">
        <v>484</v>
      </c>
      <c r="E39" s="930"/>
      <c r="F39" s="930"/>
      <c r="G39" s="301"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4" t="str">
        <f>ProjectInfo!J6</f>
        <v>Example Project</v>
      </c>
      <c r="B1" s="934"/>
      <c r="C1" s="934"/>
      <c r="D1" s="934"/>
      <c r="E1" s="934"/>
      <c r="F1" s="934"/>
      <c r="G1" s="934"/>
      <c r="H1" s="934"/>
      <c r="I1" s="934"/>
      <c r="J1" s="934"/>
      <c r="K1" s="934"/>
      <c r="L1" s="503"/>
      <c r="M1" s="602" t="s">
        <v>1</v>
      </c>
    </row>
    <row r="2" spans="1:13" x14ac:dyDescent="0.35">
      <c r="A2" s="904" t="str">
        <f>ProjectInfo!J8</f>
        <v>Springfield, Illinois     62523</v>
      </c>
      <c r="B2" s="904"/>
      <c r="C2" s="904"/>
      <c r="D2" s="904"/>
      <c r="E2" s="904"/>
      <c r="F2" s="904"/>
      <c r="G2" s="904"/>
      <c r="H2" s="904"/>
      <c r="I2" s="904"/>
      <c r="J2" s="904"/>
      <c r="K2" s="904"/>
      <c r="M2" s="641" t="s">
        <v>144</v>
      </c>
    </row>
    <row r="3" spans="1:13" ht="15.5" x14ac:dyDescent="0.35">
      <c r="A3" s="291"/>
      <c r="B3" s="11"/>
      <c r="C3" s="11"/>
      <c r="D3" s="11"/>
      <c r="E3" s="11"/>
      <c r="F3" s="183"/>
      <c r="G3" s="11"/>
      <c r="H3" s="183"/>
      <c r="I3" s="11"/>
      <c r="J3" s="183"/>
      <c r="K3" s="11"/>
    </row>
    <row r="4" spans="1:13" x14ac:dyDescent="0.35">
      <c r="A4" s="849" t="s">
        <v>485</v>
      </c>
      <c r="B4" s="849"/>
      <c r="C4" s="849"/>
      <c r="D4" s="849"/>
      <c r="E4" s="849"/>
      <c r="F4" s="849"/>
      <c r="G4" s="849"/>
      <c r="H4" s="849"/>
      <c r="I4" s="849"/>
      <c r="J4" s="849"/>
      <c r="K4" s="849"/>
    </row>
    <row r="5" spans="1:13" x14ac:dyDescent="0.35">
      <c r="A5" s="11"/>
      <c r="B5" s="11"/>
      <c r="C5" s="11"/>
      <c r="D5" s="11"/>
      <c r="E5" s="11"/>
      <c r="F5" s="183"/>
      <c r="G5" s="11"/>
      <c r="H5" s="183"/>
      <c r="I5" s="11"/>
      <c r="J5" s="183"/>
      <c r="K5" s="11"/>
    </row>
    <row r="6" spans="1:13" x14ac:dyDescent="0.35">
      <c r="A6" s="931" t="s">
        <v>486</v>
      </c>
      <c r="B6" s="932"/>
      <c r="C6" s="932"/>
      <c r="D6" s="932"/>
      <c r="E6" s="932"/>
      <c r="F6" s="932"/>
      <c r="G6" s="932"/>
      <c r="H6" s="932"/>
      <c r="I6" s="932"/>
      <c r="J6" s="932"/>
      <c r="K6" s="933"/>
    </row>
    <row r="7" spans="1:13" x14ac:dyDescent="0.35">
      <c r="A7" s="65" t="s">
        <v>487</v>
      </c>
      <c r="B7" s="12"/>
      <c r="C7" s="935" t="str">
        <f>A1</f>
        <v>Example Project</v>
      </c>
      <c r="D7" s="936"/>
      <c r="E7" s="936"/>
      <c r="F7" s="936"/>
      <c r="G7" s="936"/>
      <c r="H7" s="936"/>
      <c r="I7" s="936"/>
      <c r="J7" s="936"/>
      <c r="K7" s="937"/>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1" t="s">
        <v>491</v>
      </c>
      <c r="B12" s="932"/>
      <c r="C12" s="932"/>
      <c r="D12" s="932"/>
      <c r="E12" s="932"/>
      <c r="F12" s="932"/>
      <c r="G12" s="932"/>
      <c r="H12" s="932"/>
      <c r="I12" s="932"/>
      <c r="J12" s="932"/>
      <c r="K12" s="933"/>
    </row>
    <row r="13" spans="1:13" x14ac:dyDescent="0.35">
      <c r="A13" s="941">
        <f>RFPView!D3</f>
        <v>0</v>
      </c>
      <c r="B13" s="942"/>
      <c r="C13" s="942"/>
      <c r="D13" s="942"/>
      <c r="E13" s="942"/>
      <c r="F13" s="942"/>
      <c r="G13" s="942"/>
      <c r="H13" s="942"/>
      <c r="I13" s="942"/>
      <c r="J13" s="942"/>
      <c r="K13" s="943"/>
    </row>
    <row r="14" spans="1:13" x14ac:dyDescent="0.35">
      <c r="A14" s="944"/>
      <c r="B14" s="945"/>
      <c r="C14" s="945"/>
      <c r="D14" s="945"/>
      <c r="E14" s="945"/>
      <c r="F14" s="945"/>
      <c r="G14" s="945"/>
      <c r="H14" s="945"/>
      <c r="I14" s="945"/>
      <c r="J14" s="945"/>
      <c r="K14" s="946"/>
    </row>
    <row r="15" spans="1:13" x14ac:dyDescent="0.35">
      <c r="A15" s="944"/>
      <c r="B15" s="945"/>
      <c r="C15" s="945"/>
      <c r="D15" s="945"/>
      <c r="E15" s="945"/>
      <c r="F15" s="945"/>
      <c r="G15" s="945"/>
      <c r="H15" s="945"/>
      <c r="I15" s="945"/>
      <c r="J15" s="945"/>
      <c r="K15" s="946"/>
    </row>
    <row r="16" spans="1:13" x14ac:dyDescent="0.35">
      <c r="A16" s="947"/>
      <c r="B16" s="948"/>
      <c r="C16" s="948"/>
      <c r="D16" s="948"/>
      <c r="E16" s="948"/>
      <c r="F16" s="948"/>
      <c r="G16" s="948"/>
      <c r="H16" s="948"/>
      <c r="I16" s="948"/>
      <c r="J16" s="948"/>
      <c r="K16" s="949"/>
    </row>
    <row r="17" spans="1:11" x14ac:dyDescent="0.35">
      <c r="A17" s="12"/>
      <c r="B17" s="12"/>
      <c r="C17" s="12"/>
      <c r="D17" s="12"/>
      <c r="E17" s="12"/>
      <c r="F17" s="185"/>
      <c r="G17" s="12"/>
      <c r="H17" s="185"/>
      <c r="I17" s="12"/>
      <c r="J17" s="185"/>
      <c r="K17" s="12"/>
    </row>
    <row r="18" spans="1:11" x14ac:dyDescent="0.35">
      <c r="A18" s="931" t="s">
        <v>492</v>
      </c>
      <c r="B18" s="932"/>
      <c r="C18" s="932"/>
      <c r="D18" s="932"/>
      <c r="E18" s="932"/>
      <c r="F18" s="932"/>
      <c r="G18" s="932"/>
      <c r="H18" s="932"/>
      <c r="I18" s="932"/>
      <c r="J18" s="932"/>
      <c r="K18" s="933"/>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50" t="s">
        <v>496</v>
      </c>
      <c r="H24" s="950"/>
      <c r="I24" s="950"/>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51" t="s">
        <v>498</v>
      </c>
      <c r="H26" s="951"/>
      <c r="I26" s="951"/>
      <c r="J26" s="188" t="s">
        <v>495</v>
      </c>
      <c r="K26" s="198">
        <f>SUM(K24:K25)</f>
        <v>0</v>
      </c>
    </row>
    <row r="27" spans="1:11" x14ac:dyDescent="0.35">
      <c r="A27" s="12"/>
      <c r="B27" s="12"/>
      <c r="C27" s="12"/>
      <c r="D27" s="12"/>
      <c r="E27" s="12"/>
      <c r="F27" s="185"/>
      <c r="G27" s="12"/>
      <c r="H27" s="185"/>
      <c r="I27" s="12"/>
      <c r="J27" s="185"/>
      <c r="K27" s="12"/>
    </row>
    <row r="28" spans="1:11" x14ac:dyDescent="0.35">
      <c r="A28" s="931" t="s">
        <v>499</v>
      </c>
      <c r="B28" s="932"/>
      <c r="C28" s="932"/>
      <c r="D28" s="932"/>
      <c r="E28" s="932"/>
      <c r="F28" s="932"/>
      <c r="G28" s="932"/>
      <c r="H28" s="932"/>
      <c r="I28" s="932"/>
      <c r="J28" s="932"/>
      <c r="K28" s="933"/>
    </row>
    <row r="29" spans="1:11" x14ac:dyDescent="0.35">
      <c r="A29" s="189"/>
      <c r="B29" s="190"/>
      <c r="C29" s="190"/>
      <c r="D29" s="190"/>
      <c r="E29" s="190"/>
      <c r="F29" s="191"/>
      <c r="G29" s="190"/>
      <c r="H29" s="191"/>
      <c r="I29" s="190"/>
      <c r="J29" s="191"/>
      <c r="K29" s="192"/>
    </row>
    <row r="30" spans="1:11" x14ac:dyDescent="0.35">
      <c r="A30" s="952" t="s">
        <v>500</v>
      </c>
      <c r="B30" s="953"/>
      <c r="C30" s="953"/>
      <c r="D30" s="953"/>
      <c r="E30" s="953"/>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1" t="s">
        <v>502</v>
      </c>
      <c r="B41" s="932"/>
      <c r="C41" s="932"/>
      <c r="D41" s="932"/>
      <c r="E41" s="932"/>
      <c r="F41" s="932"/>
      <c r="G41" s="932"/>
      <c r="H41" s="932"/>
      <c r="I41" s="932"/>
      <c r="J41" s="932"/>
      <c r="K41" s="933"/>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7" t="s">
        <v>510</v>
      </c>
      <c r="B48" s="797"/>
      <c r="C48" s="797"/>
      <c r="D48" s="797"/>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38"/>
      <c r="F52" s="847"/>
      <c r="G52" s="847"/>
      <c r="H52" s="847"/>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39"/>
      <c r="E54" s="940"/>
      <c r="F54" s="940"/>
      <c r="G54" s="940"/>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4" t="str">
        <f>ProjectInfo!J14</f>
        <v>Your Company Name</v>
      </c>
      <c r="B1" s="954"/>
      <c r="C1" s="954"/>
      <c r="D1" s="954"/>
      <c r="E1" s="954"/>
      <c r="F1" s="954"/>
      <c r="G1" s="503"/>
      <c r="H1" s="503"/>
      <c r="I1" s="602" t="s">
        <v>1</v>
      </c>
    </row>
    <row r="2" spans="1:9" x14ac:dyDescent="0.35">
      <c r="A2" s="904" t="str">
        <f>ProjectInfo!J6</f>
        <v>Example Project</v>
      </c>
      <c r="B2" s="904"/>
      <c r="C2" s="904"/>
      <c r="D2" s="904"/>
      <c r="E2" s="904"/>
      <c r="F2" s="781"/>
      <c r="I2" s="641" t="s">
        <v>144</v>
      </c>
    </row>
    <row r="3" spans="1:9" x14ac:dyDescent="0.35">
      <c r="A3" s="142" t="s">
        <v>518</v>
      </c>
      <c r="B3" s="154">
        <f>RFPView!B3</f>
        <v>0</v>
      </c>
      <c r="C3" s="142"/>
      <c r="D3" s="142"/>
      <c r="E3" s="142"/>
      <c r="I3" s="602"/>
    </row>
    <row r="4" spans="1:9" x14ac:dyDescent="0.35">
      <c r="A4" s="153" t="s">
        <v>269</v>
      </c>
      <c r="B4" s="955">
        <f>RFPView!D3</f>
        <v>0</v>
      </c>
      <c r="C4" s="955"/>
      <c r="D4" s="955"/>
      <c r="E4" s="955"/>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6" t="str">
        <f>ProjectInfo!J14</f>
        <v>Your Company Name</v>
      </c>
      <c r="B1" s="956"/>
      <c r="C1" s="956"/>
      <c r="D1" s="956"/>
      <c r="E1" s="956"/>
      <c r="F1" s="956"/>
      <c r="G1" s="956"/>
      <c r="H1" s="956"/>
      <c r="I1" s="956"/>
      <c r="J1" s="956"/>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61"/>
      <c r="J6" s="882"/>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821"/>
      <c r="C17" s="821"/>
      <c r="D17" s="821"/>
      <c r="E17" s="847"/>
      <c r="F17" s="847"/>
      <c r="G17" s="847"/>
      <c r="H17" s="540">
        <f>VLOOKUP(B17,Vendors!$C$2:$CQ$4045,2,FALSE)</f>
        <v>0</v>
      </c>
      <c r="I17" s="46"/>
      <c r="J17" s="46"/>
    </row>
    <row r="19" spans="1:10" x14ac:dyDescent="0.35">
      <c r="A19" t="s">
        <v>101</v>
      </c>
      <c r="B19" t="s">
        <v>530</v>
      </c>
      <c r="C19" s="962">
        <f>VLOOKUP(C21,Vendors!$C$2:$CQ$4045,2,FALSE)</f>
        <v>0</v>
      </c>
      <c r="D19" s="962"/>
      <c r="E19" s="962"/>
      <c r="F19" s="962"/>
    </row>
    <row r="21" spans="1:10" x14ac:dyDescent="0.35">
      <c r="B21" t="s">
        <v>532</v>
      </c>
      <c r="C21" s="963"/>
      <c r="D21" s="957"/>
      <c r="E21" s="957"/>
      <c r="F21" s="957"/>
    </row>
    <row r="23" spans="1:10" x14ac:dyDescent="0.35">
      <c r="B23" t="s">
        <v>533</v>
      </c>
      <c r="D23" s="964"/>
      <c r="E23" s="964"/>
      <c r="F23" s="964"/>
      <c r="G23" s="964"/>
      <c r="H23" s="964"/>
      <c r="I23" s="964"/>
      <c r="J23" s="964"/>
    </row>
    <row r="25" spans="1:10" x14ac:dyDescent="0.35">
      <c r="A25" t="s">
        <v>534</v>
      </c>
      <c r="B25" s="957"/>
      <c r="C25" s="957"/>
      <c r="D25" s="957"/>
      <c r="E25" s="957"/>
      <c r="F25" s="957"/>
      <c r="G25" s="957"/>
      <c r="H25" s="957"/>
      <c r="I25" s="957"/>
      <c r="J25" s="957"/>
    </row>
    <row r="27" spans="1:10" x14ac:dyDescent="0.35">
      <c r="A27" s="55"/>
      <c r="B27" s="55"/>
      <c r="C27" s="55"/>
      <c r="D27" s="55"/>
      <c r="E27" s="55"/>
      <c r="F27" s="55"/>
      <c r="G27" s="55"/>
      <c r="H27" s="55"/>
      <c r="I27" s="55"/>
      <c r="J27" s="55"/>
    </row>
    <row r="29" spans="1:10" x14ac:dyDescent="0.35">
      <c r="A29" s="11" t="s">
        <v>535</v>
      </c>
      <c r="B29" s="11"/>
    </row>
    <row r="31" spans="1:10" x14ac:dyDescent="0.35">
      <c r="A31" s="958"/>
      <c r="B31" s="958"/>
      <c r="C31" s="958"/>
      <c r="D31" s="958"/>
      <c r="E31" s="958"/>
      <c r="F31" s="958"/>
      <c r="G31" s="958"/>
      <c r="H31" s="958"/>
      <c r="I31" s="958"/>
      <c r="J31" s="958"/>
    </row>
    <row r="32" spans="1:10" x14ac:dyDescent="0.35">
      <c r="A32" s="958"/>
      <c r="B32" s="958"/>
      <c r="C32" s="958"/>
      <c r="D32" s="958"/>
      <c r="E32" s="958"/>
      <c r="F32" s="958"/>
      <c r="G32" s="958"/>
      <c r="H32" s="958"/>
      <c r="I32" s="958"/>
      <c r="J32" s="958"/>
    </row>
    <row r="33" spans="1:10" x14ac:dyDescent="0.35">
      <c r="A33" s="958"/>
      <c r="B33" s="958"/>
      <c r="C33" s="958"/>
      <c r="D33" s="958"/>
      <c r="E33" s="958"/>
      <c r="F33" s="958"/>
      <c r="G33" s="958"/>
      <c r="H33" s="958"/>
      <c r="I33" s="958"/>
      <c r="J33" s="958"/>
    </row>
    <row r="34" spans="1:10" x14ac:dyDescent="0.35">
      <c r="A34" s="958"/>
      <c r="B34" s="958"/>
      <c r="C34" s="958"/>
      <c r="D34" s="958"/>
      <c r="E34" s="958"/>
      <c r="F34" s="958"/>
      <c r="G34" s="958"/>
      <c r="H34" s="958"/>
      <c r="I34" s="958"/>
      <c r="J34" s="958"/>
    </row>
    <row r="35" spans="1:10" x14ac:dyDescent="0.35">
      <c r="A35" s="958"/>
      <c r="B35" s="958"/>
      <c r="C35" s="958"/>
      <c r="D35" s="958"/>
      <c r="E35" s="958"/>
      <c r="F35" s="958"/>
      <c r="G35" s="958"/>
      <c r="H35" s="958"/>
      <c r="I35" s="958"/>
      <c r="J35" s="958"/>
    </row>
    <row r="36" spans="1:10" x14ac:dyDescent="0.35">
      <c r="A36" s="958"/>
      <c r="B36" s="958"/>
      <c r="C36" s="958"/>
      <c r="D36" s="958"/>
      <c r="E36" s="958"/>
      <c r="F36" s="958"/>
      <c r="G36" s="958"/>
      <c r="H36" s="958"/>
      <c r="I36" s="958"/>
      <c r="J36" s="958"/>
    </row>
    <row r="37" spans="1:10" x14ac:dyDescent="0.35">
      <c r="A37" s="959"/>
      <c r="B37" s="959"/>
      <c r="C37" s="959"/>
      <c r="D37" s="959"/>
      <c r="E37" s="959"/>
      <c r="F37" s="959"/>
      <c r="G37" s="959"/>
      <c r="H37" s="959"/>
      <c r="I37" s="959"/>
      <c r="J37" s="959"/>
    </row>
    <row r="38" spans="1:10" x14ac:dyDescent="0.35">
      <c r="A38" t="s">
        <v>147</v>
      </c>
      <c r="B38" s="482"/>
    </row>
    <row r="40" spans="1:10" x14ac:dyDescent="0.35">
      <c r="A40" s="11" t="s">
        <v>536</v>
      </c>
    </row>
    <row r="42" spans="1:10" x14ac:dyDescent="0.35">
      <c r="A42" s="781"/>
      <c r="B42" s="781"/>
      <c r="C42" s="781"/>
      <c r="D42" s="781"/>
      <c r="E42" s="781"/>
      <c r="F42" s="781"/>
      <c r="G42" s="781"/>
      <c r="H42" s="781"/>
      <c r="I42" s="781"/>
      <c r="J42" s="781"/>
    </row>
    <row r="43" spans="1:10" x14ac:dyDescent="0.35">
      <c r="A43" s="781"/>
      <c r="B43" s="781"/>
      <c r="C43" s="781"/>
      <c r="D43" s="781"/>
      <c r="E43" s="781"/>
      <c r="F43" s="781"/>
      <c r="G43" s="781"/>
      <c r="H43" s="781"/>
      <c r="I43" s="781"/>
      <c r="J43" s="781"/>
    </row>
    <row r="44" spans="1:10" x14ac:dyDescent="0.35">
      <c r="A44" s="781"/>
      <c r="B44" s="781"/>
      <c r="C44" s="781"/>
      <c r="D44" s="781"/>
      <c r="E44" s="781"/>
      <c r="F44" s="781"/>
      <c r="G44" s="781"/>
      <c r="H44" s="781"/>
      <c r="I44" s="781"/>
      <c r="J44" s="781"/>
    </row>
    <row r="45" spans="1:10" x14ac:dyDescent="0.35">
      <c r="A45" s="781"/>
      <c r="B45" s="781"/>
      <c r="C45" s="781"/>
      <c r="D45" s="781"/>
      <c r="E45" s="781"/>
      <c r="F45" s="781"/>
      <c r="G45" s="781"/>
      <c r="H45" s="781"/>
      <c r="I45" s="781"/>
      <c r="J45" s="781"/>
    </row>
    <row r="46" spans="1:10" x14ac:dyDescent="0.35">
      <c r="A46" s="781"/>
      <c r="B46" s="781"/>
      <c r="C46" s="781"/>
      <c r="D46" s="781"/>
      <c r="E46" s="781"/>
      <c r="F46" s="781"/>
      <c r="G46" s="781"/>
      <c r="H46" s="781"/>
      <c r="I46" s="781"/>
      <c r="J46" s="781"/>
    </row>
    <row r="47" spans="1:10" x14ac:dyDescent="0.35">
      <c r="A47" s="781"/>
      <c r="B47" s="781"/>
      <c r="C47" s="781"/>
      <c r="D47" s="781"/>
      <c r="E47" s="781"/>
      <c r="F47" s="781"/>
      <c r="G47" s="781"/>
      <c r="H47" s="781"/>
      <c r="I47" s="781"/>
      <c r="J47" s="781"/>
    </row>
    <row r="48" spans="1:10" x14ac:dyDescent="0.35">
      <c r="A48" s="960"/>
      <c r="B48" s="960"/>
      <c r="C48" s="960"/>
      <c r="D48" s="960"/>
      <c r="E48" s="960"/>
      <c r="F48" s="960"/>
      <c r="G48" s="960"/>
      <c r="H48" s="960"/>
      <c r="I48" s="960"/>
      <c r="J48" s="960"/>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6" t="str">
        <f>ProjectInfo!J14</f>
        <v>Your Company Name</v>
      </c>
      <c r="B1" s="956"/>
      <c r="C1" s="956"/>
      <c r="D1" s="956"/>
      <c r="E1" s="956"/>
      <c r="F1" s="956"/>
      <c r="G1" s="956"/>
      <c r="H1" s="956"/>
      <c r="I1" s="956"/>
      <c r="J1" s="956"/>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5" t="d">
        <f>VLOOKUP(B8,RFIData!$A$1:$DX$1999,6,FALSE)</f>
        <v>1899-12-30</v>
      </c>
      <c r="C14" s="965"/>
    </row>
    <row r="16" spans="1:12" x14ac:dyDescent="0.35">
      <c r="A16" t="s">
        <v>531</v>
      </c>
      <c r="B16" s="820">
        <f>VLOOKUP(B8,RFIData!$A$1:$DX$1999,7,FALSE)</f>
        <v>0</v>
      </c>
      <c r="C16" s="820"/>
      <c r="D16" s="820"/>
      <c r="E16" s="805"/>
      <c r="F16" s="805"/>
      <c r="G16" s="805"/>
      <c r="H16" s="539">
        <f>VLOOKUP(B8,RFIData!$A$1:$DX$1999,8,FALSE)</f>
        <v>0</v>
      </c>
    </row>
    <row r="18" spans="1:10" x14ac:dyDescent="0.35">
      <c r="A18" t="s">
        <v>101</v>
      </c>
      <c r="B18" t="s">
        <v>530</v>
      </c>
      <c r="C18" s="966">
        <f>VLOOKUP(B8,RFIData!$A$1:$DX$1999,9,FALSE)</f>
        <v>0</v>
      </c>
      <c r="D18" s="966"/>
      <c r="E18" s="966"/>
      <c r="F18" s="966"/>
    </row>
    <row r="20" spans="1:10" x14ac:dyDescent="0.35">
      <c r="B20" t="s">
        <v>532</v>
      </c>
      <c r="C20" s="966">
        <f>VLOOKUP(B8,RFIData!$A$1:$DX$1999,10,FALSE)</f>
        <v>0</v>
      </c>
      <c r="D20" s="966"/>
      <c r="E20" s="966"/>
      <c r="F20" s="966"/>
    </row>
    <row r="22" spans="1:10" x14ac:dyDescent="0.35">
      <c r="B22" t="s">
        <v>533</v>
      </c>
      <c r="D22" s="966">
        <f>VLOOKUP(B8,RFIData!$A$1:$DX$1999,11,FALSE)</f>
        <v>0</v>
      </c>
      <c r="E22" s="966"/>
      <c r="F22" s="966"/>
      <c r="G22" s="966"/>
      <c r="H22" s="966"/>
      <c r="I22" s="966"/>
      <c r="J22" s="966"/>
    </row>
    <row r="24" spans="1:10" x14ac:dyDescent="0.35">
      <c r="A24" t="s">
        <v>534</v>
      </c>
      <c r="B24" s="966">
        <f>VLOOKUP(B8,RFIData!$A$1:$DX$1999,12,FALSE)</f>
        <v>0</v>
      </c>
      <c r="C24" s="966"/>
      <c r="D24" s="966"/>
      <c r="E24" s="966"/>
      <c r="F24" s="966"/>
      <c r="G24" s="966"/>
      <c r="H24" s="966"/>
      <c r="I24" s="966"/>
      <c r="J24" s="966"/>
    </row>
    <row r="26" spans="1:10" x14ac:dyDescent="0.35">
      <c r="A26" s="55"/>
      <c r="B26" s="55"/>
      <c r="C26" s="55"/>
      <c r="D26" s="55"/>
      <c r="E26" s="55"/>
      <c r="F26" s="55"/>
      <c r="G26" s="55"/>
      <c r="H26" s="55"/>
      <c r="I26" s="55"/>
      <c r="J26" s="55"/>
    </row>
    <row r="28" spans="1:10" x14ac:dyDescent="0.35">
      <c r="A28" s="11" t="s">
        <v>535</v>
      </c>
      <c r="B28" s="11"/>
    </row>
    <row r="30" spans="1:10" x14ac:dyDescent="0.35">
      <c r="A30" s="967">
        <f>VLOOKUP(B8,RFIData!$A$1:$DX$1999,13,FALSE)</f>
        <v>0</v>
      </c>
      <c r="B30" s="967"/>
      <c r="C30" s="967"/>
      <c r="D30" s="967"/>
      <c r="E30" s="967"/>
      <c r="F30" s="967"/>
      <c r="G30" s="967"/>
      <c r="H30" s="967"/>
      <c r="I30" s="967"/>
      <c r="J30" s="967"/>
    </row>
    <row r="31" spans="1:10" x14ac:dyDescent="0.35">
      <c r="A31" s="967"/>
      <c r="B31" s="967"/>
      <c r="C31" s="967"/>
      <c r="D31" s="967"/>
      <c r="E31" s="967"/>
      <c r="F31" s="967"/>
      <c r="G31" s="967"/>
      <c r="H31" s="967"/>
      <c r="I31" s="967"/>
      <c r="J31" s="967"/>
    </row>
    <row r="32" spans="1:10" x14ac:dyDescent="0.35">
      <c r="A32" s="967"/>
      <c r="B32" s="967"/>
      <c r="C32" s="967"/>
      <c r="D32" s="967"/>
      <c r="E32" s="967"/>
      <c r="F32" s="967"/>
      <c r="G32" s="967"/>
      <c r="H32" s="967"/>
      <c r="I32" s="967"/>
      <c r="J32" s="967"/>
    </row>
    <row r="33" spans="1:10" x14ac:dyDescent="0.35">
      <c r="A33" s="967"/>
      <c r="B33" s="967"/>
      <c r="C33" s="967"/>
      <c r="D33" s="967"/>
      <c r="E33" s="967"/>
      <c r="F33" s="967"/>
      <c r="G33" s="967"/>
      <c r="H33" s="967"/>
      <c r="I33" s="967"/>
      <c r="J33" s="967"/>
    </row>
    <row r="34" spans="1:10" x14ac:dyDescent="0.35">
      <c r="A34" s="967"/>
      <c r="B34" s="967"/>
      <c r="C34" s="967"/>
      <c r="D34" s="967"/>
      <c r="E34" s="967"/>
      <c r="F34" s="967"/>
      <c r="G34" s="967"/>
      <c r="H34" s="967"/>
      <c r="I34" s="967"/>
      <c r="J34" s="967"/>
    </row>
    <row r="35" spans="1:10" x14ac:dyDescent="0.35">
      <c r="A35" s="967"/>
      <c r="B35" s="967"/>
      <c r="C35" s="967"/>
      <c r="D35" s="967"/>
      <c r="E35" s="967"/>
      <c r="F35" s="967"/>
      <c r="G35" s="967"/>
      <c r="H35" s="967"/>
      <c r="I35" s="967"/>
      <c r="J35" s="967"/>
    </row>
    <row r="36" spans="1:10" x14ac:dyDescent="0.35">
      <c r="A36" s="968"/>
      <c r="B36" s="968"/>
      <c r="C36" s="968"/>
      <c r="D36" s="968"/>
      <c r="E36" s="968"/>
      <c r="F36" s="968"/>
      <c r="G36" s="968"/>
      <c r="H36" s="968"/>
      <c r="I36" s="968"/>
      <c r="J36" s="968"/>
    </row>
    <row r="37" spans="1:10" x14ac:dyDescent="0.35">
      <c r="A37" t="s">
        <v>147</v>
      </c>
      <c r="B37">
        <f>VLOOKUP(B8,RFIData!$A$1:$DX$1999,15,FALSE)</f>
        <v>0</v>
      </c>
    </row>
    <row r="39" spans="1:10" x14ac:dyDescent="0.35">
      <c r="A39" s="11" t="s">
        <v>536</v>
      </c>
    </row>
    <row r="41" spans="1:10" x14ac:dyDescent="0.35">
      <c r="A41" s="967" t="e">
        <f>VLOOKUP(B8,RFIData!$A$1:$DX$1999,17,FALSE)</f>
        <v>#N/A</v>
      </c>
      <c r="B41" s="967"/>
      <c r="C41" s="967"/>
      <c r="D41" s="967"/>
      <c r="E41" s="967"/>
      <c r="F41" s="967"/>
      <c r="G41" s="967"/>
      <c r="H41" s="967"/>
      <c r="I41" s="967"/>
      <c r="J41" s="967"/>
    </row>
    <row r="42" spans="1:10" x14ac:dyDescent="0.35">
      <c r="A42" s="967"/>
      <c r="B42" s="967"/>
      <c r="C42" s="967"/>
      <c r="D42" s="967"/>
      <c r="E42" s="967"/>
      <c r="F42" s="967"/>
      <c r="G42" s="967"/>
      <c r="H42" s="967"/>
      <c r="I42" s="967"/>
      <c r="J42" s="967"/>
    </row>
    <row r="43" spans="1:10" x14ac:dyDescent="0.35">
      <c r="A43" s="967"/>
      <c r="B43" s="967"/>
      <c r="C43" s="967"/>
      <c r="D43" s="967"/>
      <c r="E43" s="967"/>
      <c r="F43" s="967"/>
      <c r="G43" s="967"/>
      <c r="H43" s="967"/>
      <c r="I43" s="967"/>
      <c r="J43" s="967"/>
    </row>
    <row r="44" spans="1:10" x14ac:dyDescent="0.35">
      <c r="A44" s="967"/>
      <c r="B44" s="967"/>
      <c r="C44" s="967"/>
      <c r="D44" s="967"/>
      <c r="E44" s="967"/>
      <c r="F44" s="967"/>
      <c r="G44" s="967"/>
      <c r="H44" s="967"/>
      <c r="I44" s="967"/>
      <c r="J44" s="967"/>
    </row>
    <row r="45" spans="1:10" x14ac:dyDescent="0.35">
      <c r="A45" s="967"/>
      <c r="B45" s="967"/>
      <c r="C45" s="967"/>
      <c r="D45" s="967"/>
      <c r="E45" s="967"/>
      <c r="F45" s="967"/>
      <c r="G45" s="967"/>
      <c r="H45" s="967"/>
      <c r="I45" s="967"/>
      <c r="J45" s="967"/>
    </row>
    <row r="46" spans="1:10" x14ac:dyDescent="0.35">
      <c r="A46" s="967"/>
      <c r="B46" s="967"/>
      <c r="C46" s="967"/>
      <c r="D46" s="967"/>
      <c r="E46" s="967"/>
      <c r="F46" s="967"/>
      <c r="G46" s="967"/>
      <c r="H46" s="967"/>
      <c r="I46" s="967"/>
      <c r="J46" s="967"/>
    </row>
    <row r="47" spans="1:10" x14ac:dyDescent="0.35">
      <c r="A47" s="968"/>
      <c r="B47" s="968"/>
      <c r="C47" s="968"/>
      <c r="D47" s="968"/>
      <c r="E47" s="968"/>
      <c r="F47" s="968"/>
      <c r="G47" s="968"/>
      <c r="H47" s="968"/>
      <c r="I47" s="968"/>
      <c r="J47" s="968"/>
    </row>
    <row r="49" spans="1:9" x14ac:dyDescent="0.35">
      <c r="A49" s="11" t="s">
        <v>537</v>
      </c>
      <c r="B49" s="55"/>
      <c r="C49" s="55"/>
      <c r="D49" s="55"/>
      <c r="F49" s="11" t="s">
        <v>538</v>
      </c>
      <c r="G49" s="969" t="e">
        <f>VLOOKUP(B8,RFIResponse!$A$1:$DZ$1,6,FALSE)</f>
        <v>#N/A</v>
      </c>
      <c r="H49" s="970"/>
      <c r="I49" s="970"/>
    </row>
    <row r="51" spans="1:9" x14ac:dyDescent="0.35">
      <c r="B51" s="902" t="e">
        <f>VLOOKUP(B8,RFIResponse!$A$1:$DZ$1,5,FALSE)</f>
        <v>#N/A</v>
      </c>
      <c r="C51" s="902"/>
      <c r="D51" s="902"/>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71" t="str">
        <f>ProjectInfo!J6</f>
        <v>Example Project</v>
      </c>
      <c r="B1" s="971"/>
      <c r="C1" s="971"/>
      <c r="D1" s="971"/>
      <c r="E1" s="971"/>
      <c r="F1" s="971"/>
      <c r="G1" s="971"/>
      <c r="H1" s="505"/>
      <c r="I1" s="527" t="s">
        <v>1</v>
      </c>
      <c r="J1"/>
    </row>
    <row r="2" spans="1:10" ht="23.5" thickBot="1" x14ac:dyDescent="0.55000000000000004">
      <c r="A2" s="972" t="s">
        <v>539</v>
      </c>
      <c r="B2" s="972"/>
      <c r="C2" s="972"/>
      <c r="D2" s="972"/>
      <c r="E2" s="972"/>
      <c r="F2" s="972"/>
      <c r="G2" s="972"/>
      <c r="H2"/>
      <c r="I2" s="677" t="s">
        <v>144</v>
      </c>
      <c r="J2"/>
    </row>
    <row r="3" spans="1:10" ht="23.5" thickBot="1" x14ac:dyDescent="0.55000000000000004">
      <c r="A3" s="304"/>
      <c r="B3" s="322"/>
      <c r="C3" s="323"/>
      <c r="D3" s="973" t="str">
        <f>ProjectInfo!J14</f>
        <v>Your Company Name</v>
      </c>
      <c r="E3" s="974"/>
      <c r="F3" s="324" t="s">
        <v>558</v>
      </c>
      <c r="G3" s="325" t="d">
        <f ca="1">TODAY()</f>
        <v>2023-10-26</v>
      </c>
      <c r="H3"/>
      <c r="I3"/>
      <c r="J3"/>
    </row>
    <row r="4" spans="1:10" x14ac:dyDescent="0.35">
      <c r="A4" s="975" t="s">
        <v>559</v>
      </c>
      <c r="B4" s="977" t="s">
        <v>560</v>
      </c>
      <c r="C4" s="326" t="s">
        <v>186</v>
      </c>
      <c r="D4" s="327" t="s">
        <v>561</v>
      </c>
      <c r="E4" s="328" t="s">
        <v>562</v>
      </c>
      <c r="F4" s="329" t="s">
        <v>563</v>
      </c>
      <c r="G4" s="330" t="s">
        <v>564</v>
      </c>
      <c r="H4"/>
      <c r="I4"/>
      <c r="J4"/>
    </row>
    <row r="5" spans="1:10" x14ac:dyDescent="0.35">
      <c r="A5" s="976"/>
      <c r="B5" s="978"/>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81" t="s">
        <v>569</v>
      </c>
      <c r="B1" s="982"/>
      <c r="C1" s="982"/>
      <c r="D1" s="982"/>
      <c r="E1" s="982"/>
      <c r="F1" s="982"/>
      <c r="G1" s="982"/>
      <c r="H1" s="504"/>
      <c r="I1" s="602" t="s">
        <v>1</v>
      </c>
    </row>
    <row r="2" spans="1:9" x14ac:dyDescent="0.35">
      <c r="A2" s="985" t="str">
        <f>ProjectInfo!J14</f>
        <v>Your Company Name</v>
      </c>
      <c r="B2" s="924"/>
      <c r="C2" s="12"/>
      <c r="D2" s="12"/>
      <c r="E2" s="12"/>
      <c r="F2" s="12"/>
      <c r="G2" s="12"/>
      <c r="H2" s="505"/>
      <c r="I2" s="602" t="s">
        <v>570</v>
      </c>
    </row>
    <row r="3" spans="1:9" ht="15.5" x14ac:dyDescent="0.35">
      <c r="A3" s="924"/>
      <c r="B3" s="924"/>
      <c r="C3" s="228" t="s">
        <v>571</v>
      </c>
      <c r="D3" s="983" t="str">
        <f>ProjectInfo!J6</f>
        <v>Example Project</v>
      </c>
      <c r="E3" s="983"/>
      <c r="F3" s="983"/>
      <c r="G3" s="983"/>
      <c r="H3" s="12"/>
      <c r="I3" s="481"/>
    </row>
    <row r="4" spans="1:9" x14ac:dyDescent="0.35">
      <c r="A4" s="924"/>
      <c r="B4" s="924"/>
      <c r="C4" s="12"/>
      <c r="D4" s="797"/>
      <c r="E4" s="797"/>
      <c r="F4" s="797"/>
      <c r="G4" s="797"/>
      <c r="H4" s="12"/>
      <c r="I4" s="12"/>
    </row>
    <row r="5" spans="1:9" ht="15.5" x14ac:dyDescent="0.35">
      <c r="A5" s="13" t="str">
        <f>ProjectInfo!J15</f>
        <v>1234 Construction Lane</v>
      </c>
      <c r="B5" s="12"/>
      <c r="C5" s="228" t="s">
        <v>489</v>
      </c>
      <c r="D5" s="984"/>
      <c r="E5" s="984"/>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9" t="s">
        <v>574</v>
      </c>
      <c r="E7" s="979"/>
      <c r="F7" s="980" t="s">
        <v>1235</v>
      </c>
      <c r="G7" s="980"/>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86" t="s">
        <v>31</v>
      </c>
      <c r="B11" s="987"/>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90" t="s">
        <v>562</v>
      </c>
      <c r="D19" s="991"/>
      <c r="E19" s="991"/>
      <c r="F19" s="991"/>
      <c r="G19" s="992"/>
      <c r="H19" s="12"/>
      <c r="I19" s="12"/>
    </row>
    <row r="20" spans="1:9" ht="15.5" x14ac:dyDescent="0.35">
      <c r="A20" s="423"/>
      <c r="B20" s="426"/>
      <c r="C20" s="993" t="str">
        <f>VLOOKUP(F7,SubmittalSchedule!$A$2:$CE$9341,24,FALSE)</f>
        <v>#1 Description1</v>
      </c>
      <c r="D20" s="994"/>
      <c r="E20" s="994"/>
      <c r="F20" s="994"/>
      <c r="G20" s="995"/>
      <c r="H20" s="12"/>
      <c r="I20" s="12"/>
    </row>
    <row r="21" spans="1:9" ht="15.5" x14ac:dyDescent="0.35">
      <c r="A21" s="423"/>
      <c r="B21" s="427"/>
      <c r="C21" s="993" t="str">
        <f>VLOOKUP(F7,SubmittalSchedule!$A$2:$CE$9341,25,FALSE)</f>
        <v>#2 Description2</v>
      </c>
      <c r="D21" s="994"/>
      <c r="E21" s="994"/>
      <c r="F21" s="994"/>
      <c r="G21" s="995"/>
      <c r="H21" s="12"/>
      <c r="I21" s="12"/>
    </row>
    <row r="22" spans="1:9" ht="15.5" x14ac:dyDescent="0.35">
      <c r="A22" s="424"/>
      <c r="B22" s="428"/>
      <c r="C22" s="993" t="str">
        <f>VLOOKUP(F7,SubmittalSchedule!$A$2:$CE$9341,26,FALSE)</f>
        <v>#3 Description3</v>
      </c>
      <c r="D22" s="994"/>
      <c r="E22" s="994"/>
      <c r="F22" s="994"/>
      <c r="G22" s="995"/>
      <c r="H22" s="12"/>
      <c r="I22" s="12"/>
    </row>
    <row r="23" spans="1:9" ht="15.5" x14ac:dyDescent="0.35">
      <c r="A23" s="423"/>
      <c r="B23" s="427"/>
      <c r="C23" s="993" t="str">
        <f>VLOOKUP(F7,SubmittalSchedule!$A$2:$CE$9341,27,FALSE)</f>
        <v>#4 Description4</v>
      </c>
      <c r="D23" s="994"/>
      <c r="E23" s="994"/>
      <c r="F23" s="994"/>
      <c r="G23" s="995"/>
      <c r="H23" s="12"/>
      <c r="I23" s="12"/>
    </row>
    <row r="24" spans="1:9" ht="15.5" x14ac:dyDescent="0.35">
      <c r="A24" s="423"/>
      <c r="B24" s="427"/>
      <c r="C24" s="993" t="str">
        <f>VLOOKUP(F7,SubmittalSchedule!$A$2:$CE$9341,28,FALSE)</f>
        <v>#5 Description5</v>
      </c>
      <c r="D24" s="994"/>
      <c r="E24" s="994"/>
      <c r="F24" s="994"/>
      <c r="G24" s="995"/>
      <c r="H24" s="12"/>
      <c r="I24" s="12"/>
    </row>
    <row r="25" spans="1:9" ht="15.5" x14ac:dyDescent="0.35">
      <c r="A25" s="423"/>
      <c r="B25" s="427"/>
      <c r="C25" s="993" t="str">
        <f>VLOOKUP(F7,SubmittalSchedule!$A$2:$CE$9341,29,FALSE)</f>
        <v>#6 Description6</v>
      </c>
      <c r="D25" s="994"/>
      <c r="E25" s="994"/>
      <c r="F25" s="994"/>
      <c r="G25" s="995"/>
      <c r="H25" s="12"/>
      <c r="I25" s="12"/>
    </row>
    <row r="26" spans="1:9" ht="15.5" x14ac:dyDescent="0.35">
      <c r="A26" s="423"/>
      <c r="B26" s="427"/>
      <c r="C26" s="993" t="str">
        <f>VLOOKUP(F7,SubmittalSchedule!$A$2:$CE$9341,30,FALSE)</f>
        <v>#7 Description7</v>
      </c>
      <c r="D26" s="994"/>
      <c r="E26" s="994"/>
      <c r="F26" s="994"/>
      <c r="G26" s="995"/>
      <c r="H26" s="12"/>
      <c r="I26" s="12"/>
    </row>
    <row r="27" spans="1:9" ht="15.5" x14ac:dyDescent="0.35">
      <c r="A27" s="423"/>
      <c r="B27" s="427"/>
      <c r="C27" s="993" t="str">
        <f>VLOOKUP(F7,SubmittalSchedule!$A$2:$CE$9341,31,FALSE)</f>
        <v>#8 Description8</v>
      </c>
      <c r="D27" s="994"/>
      <c r="E27" s="994"/>
      <c r="F27" s="994"/>
      <c r="G27" s="995"/>
      <c r="H27" s="12"/>
      <c r="I27" s="12"/>
    </row>
    <row r="28" spans="1:9" ht="15.5" x14ac:dyDescent="0.35">
      <c r="A28" s="423"/>
      <c r="B28" s="427"/>
      <c r="C28" s="993" t="str">
        <f>VLOOKUP(F7,SubmittalSchedule!$A$2:$CE$9341,32,FALSE)</f>
        <v>#9 Description9</v>
      </c>
      <c r="D28" s="994"/>
      <c r="E28" s="994"/>
      <c r="F28" s="994"/>
      <c r="G28" s="995"/>
      <c r="H28" s="12"/>
      <c r="I28" s="12"/>
    </row>
    <row r="29" spans="1:9" ht="15.5" x14ac:dyDescent="0.35">
      <c r="A29" s="425"/>
      <c r="B29" s="427"/>
      <c r="C29" s="993" t="str">
        <f>VLOOKUP(F7,SubmittalSchedule!$A$2:$CE$9341,33,FALSE)</f>
        <v>#10 Description10</v>
      </c>
      <c r="D29" s="994"/>
      <c r="E29" s="994"/>
      <c r="F29" s="994"/>
      <c r="G29" s="995"/>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88"/>
      <c r="B35" s="989"/>
      <c r="C35" s="989"/>
      <c r="D35" s="989"/>
      <c r="E35" s="989"/>
      <c r="F35" s="989"/>
      <c r="G35" s="989"/>
      <c r="H35" s="12"/>
      <c r="I35" s="12"/>
    </row>
    <row r="36" spans="1:9" x14ac:dyDescent="0.35">
      <c r="A36" s="989"/>
      <c r="B36" s="989"/>
      <c r="C36" s="989"/>
      <c r="D36" s="989"/>
      <c r="E36" s="989"/>
      <c r="F36" s="989"/>
      <c r="G36" s="989"/>
      <c r="H36" s="12"/>
      <c r="I36" s="12"/>
    </row>
    <row r="37" spans="1:9" x14ac:dyDescent="0.35">
      <c r="A37" s="989"/>
      <c r="B37" s="989"/>
      <c r="C37" s="989"/>
      <c r="D37" s="989"/>
      <c r="E37" s="989"/>
      <c r="F37" s="989"/>
      <c r="G37" s="989"/>
      <c r="H37" s="12"/>
      <c r="I37" s="12"/>
    </row>
    <row r="38" spans="1:9" x14ac:dyDescent="0.35">
      <c r="A38" s="989"/>
      <c r="B38" s="989"/>
      <c r="C38" s="989"/>
      <c r="D38" s="989"/>
      <c r="E38" s="989"/>
      <c r="F38" s="989"/>
      <c r="G38" s="989"/>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586</v>
      </c>
      <c r="D41" s="12"/>
      <c r="E41" s="238" t="str">
        <f>VLOOKUP(F7,SubmittalSchedule!$A$3:$CB$1365,3,FALSE)</f>
        <v>DateForSubmission</v>
      </c>
      <c r="F41" s="12"/>
      <c r="G41" s="20"/>
      <c r="H41" s="12"/>
      <c r="I41" s="12"/>
    </row>
    <row r="42" spans="1:9" ht="15.5" x14ac:dyDescent="0.35">
      <c r="A42" s="20" t="s">
        <v>587</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81" t="s">
        <v>569</v>
      </c>
      <c r="B1" s="982"/>
      <c r="C1" s="982"/>
      <c r="D1" s="982"/>
      <c r="E1" s="982"/>
      <c r="F1" s="982"/>
      <c r="G1" s="982"/>
      <c r="H1" s="507"/>
      <c r="I1" s="641" t="s">
        <v>1</v>
      </c>
    </row>
    <row r="2" spans="1:13" x14ac:dyDescent="0.35">
      <c r="A2" s="985" t="str">
        <f>ProjectInfo!J14</f>
        <v>Your Company Name</v>
      </c>
      <c r="B2" s="924"/>
      <c r="C2" s="12"/>
      <c r="D2" s="12"/>
      <c r="E2" s="12"/>
      <c r="F2" s="12"/>
      <c r="G2" s="12"/>
      <c r="H2" s="505"/>
      <c r="I2" s="641" t="s">
        <v>588</v>
      </c>
    </row>
    <row r="3" spans="1:13" ht="15.5" x14ac:dyDescent="0.35">
      <c r="A3" s="924"/>
      <c r="B3" s="924"/>
      <c r="C3" s="228" t="s">
        <v>571</v>
      </c>
      <c r="D3" s="1002" t="str">
        <f>ProjectInfo!J6</f>
        <v>Example Project</v>
      </c>
      <c r="E3" s="1002"/>
      <c r="F3" s="1002"/>
      <c r="G3" s="1002"/>
      <c r="H3" s="505"/>
      <c r="I3" s="641" t="s">
        <v>589</v>
      </c>
    </row>
    <row r="4" spans="1:13" x14ac:dyDescent="0.35">
      <c r="A4" s="924"/>
      <c r="B4" s="924"/>
      <c r="C4" s="12"/>
      <c r="D4" s="797"/>
      <c r="E4" s="797"/>
      <c r="F4" s="797"/>
      <c r="G4" s="797"/>
      <c r="H4" s="505"/>
      <c r="I4" s="641" t="s">
        <v>590</v>
      </c>
    </row>
    <row r="5" spans="1:13" ht="15.5" x14ac:dyDescent="0.35">
      <c r="A5" s="13" t="str">
        <f>ProjectInfo!J15</f>
        <v>1234 Construction Lane</v>
      </c>
      <c r="B5" s="12"/>
      <c r="C5" s="228" t="s">
        <v>489</v>
      </c>
      <c r="D5" s="1003" t="e">
        <f>_xlfn.XLOOKUP(H7,SubmittalData!AY:AY,SubmittalData!E:E)</f>
        <v>#N/A</v>
      </c>
      <c r="E5" s="1003"/>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9" t="s">
        <v>574</v>
      </c>
      <c r="E7" s="979"/>
      <c r="F7" s="1004" t="e">
        <f>_xlfn.XLOOKUP(H7,SubmittalData!AY:AY,SubmittalData!D:D)</f>
        <v>#N/A</v>
      </c>
      <c r="G7" s="1004"/>
      <c r="H7" s="1000" t="s">
        <v>88</v>
      </c>
      <c r="I7" s="1001"/>
      <c r="J7" s="1001"/>
      <c r="K7" s="1001"/>
      <c r="L7" s="551"/>
      <c r="M7" s="551"/>
    </row>
    <row r="8" spans="1:13" ht="16" thickTop="1" x14ac:dyDescent="0.35">
      <c r="A8" s="11" t="s">
        <v>591</v>
      </c>
      <c r="B8" s="11" t="str">
        <f>ProjectInfo!J18</f>
        <v>555-555-5556</v>
      </c>
      <c r="C8" s="12"/>
      <c r="D8" s="11" t="e">
        <f>_xlfn.XLOOKUP(H7,SubmittalData!AY:AY,SubmittalData!AR:AR)</f>
        <v>#N/A</v>
      </c>
      <c r="E8" s="12"/>
      <c r="F8" s="12"/>
      <c r="G8" s="12"/>
      <c r="H8" s="1001"/>
      <c r="I8" s="1001"/>
      <c r="J8" s="1001"/>
      <c r="K8" s="1001"/>
      <c r="L8" s="551"/>
      <c r="M8" s="551"/>
    </row>
    <row r="9" spans="1:13" ht="15.5" x14ac:dyDescent="0.35">
      <c r="A9" s="230"/>
      <c r="B9" s="12"/>
      <c r="C9" s="12"/>
      <c r="D9" s="12"/>
      <c r="E9" s="12"/>
      <c r="F9" s="12"/>
      <c r="G9" s="12"/>
      <c r="H9" s="1001"/>
      <c r="I9" s="1001"/>
      <c r="J9" s="1001"/>
      <c r="K9" s="1001"/>
      <c r="L9" s="551"/>
      <c r="M9" s="551"/>
    </row>
    <row r="10" spans="1:13" ht="15.5" x14ac:dyDescent="0.35">
      <c r="A10" s="230" t="s">
        <v>576</v>
      </c>
      <c r="B10" s="12"/>
      <c r="C10" s="12"/>
      <c r="D10" s="12"/>
      <c r="E10" s="12"/>
      <c r="F10" s="12"/>
      <c r="G10" s="12"/>
      <c r="H10" s="1001"/>
      <c r="I10" s="1001"/>
      <c r="J10" s="1001"/>
      <c r="K10" s="1001"/>
    </row>
    <row r="11" spans="1:13" ht="15.5" x14ac:dyDescent="0.35">
      <c r="A11" s="230" t="e">
        <f>_xlfn.XLOOKUP(H7,SubmittalData!AY:AY,SubmittalData!F:F)</f>
        <v>#N/A</v>
      </c>
      <c r="B11" s="12"/>
      <c r="C11" s="12"/>
      <c r="D11" s="12"/>
      <c r="E11" s="12"/>
      <c r="F11" s="12"/>
      <c r="G11" s="12"/>
      <c r="H11" s="1001"/>
      <c r="I11" s="1001"/>
      <c r="J11" s="1001"/>
      <c r="K11" s="1001"/>
    </row>
    <row r="12" spans="1:13" ht="15.5" x14ac:dyDescent="0.35">
      <c r="A12" s="231" t="e">
        <f>VLOOKUP(A11,Vendors!$C$2:$CQ$4045,10,FALSE)</f>
        <v>#N/A</v>
      </c>
      <c r="B12" s="12"/>
      <c r="C12" s="12"/>
      <c r="D12" s="12"/>
      <c r="E12" s="12"/>
      <c r="F12" s="12"/>
      <c r="G12" s="12"/>
      <c r="H12" s="1001"/>
      <c r="I12" s="1001"/>
      <c r="J12" s="1001"/>
      <c r="K12" s="1001"/>
    </row>
    <row r="13" spans="1:13" ht="15.5" x14ac:dyDescent="0.35">
      <c r="A13" s="231" t="e">
        <f>ContactTransVeiwCity&amp;", "&amp;ContactTransViewState&amp;"    "&amp;ContactTransViewZip</f>
        <v>#N/A</v>
      </c>
      <c r="B13" s="12"/>
      <c r="C13" s="12"/>
      <c r="D13" s="12"/>
      <c r="E13" s="12"/>
      <c r="F13" s="12"/>
      <c r="G13" s="12"/>
      <c r="H13" s="1001"/>
      <c r="I13" s="1001"/>
      <c r="J13" s="1001"/>
      <c r="K13" s="1001"/>
    </row>
    <row r="14" spans="1:13" ht="15.5" x14ac:dyDescent="0.35">
      <c r="A14" s="231"/>
      <c r="B14" s="12"/>
      <c r="C14" s="12"/>
      <c r="D14" s="12"/>
      <c r="E14" s="12"/>
      <c r="F14" s="12"/>
      <c r="G14" s="12"/>
      <c r="H14" s="1001"/>
      <c r="I14" s="1001"/>
      <c r="J14" s="1001"/>
      <c r="K14" s="1001"/>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90" t="s">
        <v>562</v>
      </c>
      <c r="D19" s="991"/>
      <c r="E19" s="991"/>
      <c r="F19" s="991"/>
      <c r="G19" s="992"/>
      <c r="H19" s="12"/>
      <c r="I19" s="2" t="e">
        <f>VLOOKUP(A11,Vendors!$C$2:$CQ$4044,11,FALSE)</f>
        <v>#N/A</v>
      </c>
    </row>
    <row r="20" spans="1:9" ht="16" thickBot="1" x14ac:dyDescent="0.4">
      <c r="A20" s="286" t="e">
        <f>_xlfn.XLOOKUP(H7,SubmittalData!AY:AY,SubmittalData!G:G)</f>
        <v>#N/A</v>
      </c>
      <c r="B20" s="287" t="e">
        <f>_xlfn.XLOOKUP(H7,SubmittalData!AY:AY,SubmittalData!Q:Q)</f>
        <v>#N/A</v>
      </c>
      <c r="C20" s="996" t="e">
        <f>_xlfn.XLOOKUP(H7,SubmittalData!AY:AY,SubmittalData!AA:AA)</f>
        <v>#N/A</v>
      </c>
      <c r="D20" s="997"/>
      <c r="E20" s="997"/>
      <c r="F20" s="997"/>
      <c r="G20" s="998"/>
      <c r="H20" s="12"/>
      <c r="I20" s="2" t="e">
        <f>VLOOKUP(A11,Vendors!$C$2:$CQ$4044,12,FALSE)</f>
        <v>#N/A</v>
      </c>
    </row>
    <row r="21" spans="1:9" ht="16" thickBot="1" x14ac:dyDescent="0.4">
      <c r="A21" s="286" t="e">
        <f>_xlfn.XLOOKUP(H7,SubmittalData!AY:AY,SubmittalData!H:H)</f>
        <v>#N/A</v>
      </c>
      <c r="B21" s="287" t="e">
        <f>_xlfn.XLOOKUP(H7,SubmittalData!AY:AY,SubmittalData!R:R)</f>
        <v>#N/A</v>
      </c>
      <c r="C21" s="996" t="e">
        <f>_xlfn.XLOOKUP(H7,SubmittalData!AY:AY,SubmittalData!AB:AB)</f>
        <v>#N/A</v>
      </c>
      <c r="D21" s="997"/>
      <c r="E21" s="997"/>
      <c r="F21" s="997"/>
      <c r="G21" s="998"/>
      <c r="H21" s="12"/>
      <c r="I21" s="2" t="e">
        <f>VLOOKUP(A11,Vendors!$C$2:$CQ$4044,13,FALSE)</f>
        <v>#N/A</v>
      </c>
    </row>
    <row r="22" spans="1:9" ht="16" thickBot="1" x14ac:dyDescent="0.4">
      <c r="A22" s="288" t="e">
        <f>_xlfn.XLOOKUP(H7,SubmittalData!AY:AY,SubmittalData!I:I)</f>
        <v>#N/A</v>
      </c>
      <c r="B22" s="289" t="e">
        <f>_xlfn.XLOOKUP(H7,SubmittalData!AY:AY,SubmittalData!S:S)</f>
        <v>#N/A</v>
      </c>
      <c r="C22" s="996" t="e">
        <f>_xlfn.XLOOKUP(H7,SubmittalData!AY:AY,SubmittalData!AC:AC)</f>
        <v>#N/A</v>
      </c>
      <c r="D22" s="997"/>
      <c r="E22" s="997"/>
      <c r="F22" s="997"/>
      <c r="G22" s="998"/>
      <c r="H22" s="12"/>
      <c r="I22" s="12"/>
    </row>
    <row r="23" spans="1:9" ht="16" thickBot="1" x14ac:dyDescent="0.4">
      <c r="A23" s="286" t="e">
        <f>_xlfn.XLOOKUP(H7,SubmittalData!AY:AY,SubmittalData!J:J)</f>
        <v>#N/A</v>
      </c>
      <c r="B23" s="287" t="e">
        <f>_xlfn.XLOOKUP(H7,SubmittalData!AY:AY,SubmittalData!T:T)</f>
        <v>#N/A</v>
      </c>
      <c r="C23" s="996" t="e">
        <f>_xlfn.XLOOKUP(H7,SubmittalData!AY:AY,SubmittalData!AD:AD)</f>
        <v>#N/A</v>
      </c>
      <c r="D23" s="997"/>
      <c r="E23" s="997"/>
      <c r="F23" s="997"/>
      <c r="G23" s="998"/>
      <c r="H23" s="12"/>
      <c r="I23" s="12"/>
    </row>
    <row r="24" spans="1:9" ht="16" thickBot="1" x14ac:dyDescent="0.4">
      <c r="A24" s="286" t="e">
        <f>_xlfn.XLOOKUP(H7,SubmittalData!AY:AY,SubmittalData!K:K)</f>
        <v>#N/A</v>
      </c>
      <c r="B24" s="287" t="e">
        <f>_xlfn.XLOOKUP(H7,SubmittalData!AY:AY,SubmittalData!U:U)</f>
        <v>#N/A</v>
      </c>
      <c r="C24" s="996" t="e">
        <f>_xlfn.XLOOKUP(H7,SubmittalData!AY:AY,SubmittalData!AE:AE)</f>
        <v>#N/A</v>
      </c>
      <c r="D24" s="997"/>
      <c r="E24" s="997"/>
      <c r="F24" s="997"/>
      <c r="G24" s="998"/>
      <c r="H24" s="12"/>
      <c r="I24" s="12"/>
    </row>
    <row r="25" spans="1:9" ht="16" thickBot="1" x14ac:dyDescent="0.4">
      <c r="A25" s="286" t="e">
        <f>_xlfn.XLOOKUP(H7,SubmittalData!AY:AY,SubmittalData!L:L)</f>
        <v>#N/A</v>
      </c>
      <c r="B25" s="287" t="e">
        <f>_xlfn.XLOOKUP(H7,SubmittalData!AY:AY,SubmittalData!V:V)</f>
        <v>#N/A</v>
      </c>
      <c r="C25" s="996" t="e">
        <f>_xlfn.XLOOKUP(H7,SubmittalData!AY:AY,SubmittalData!AF:AF)</f>
        <v>#N/A</v>
      </c>
      <c r="D25" s="997"/>
      <c r="E25" s="997"/>
      <c r="F25" s="997"/>
      <c r="G25" s="998"/>
      <c r="H25" s="12"/>
      <c r="I25" s="12"/>
    </row>
    <row r="26" spans="1:9" ht="16" thickBot="1" x14ac:dyDescent="0.4">
      <c r="A26" s="286" t="e">
        <f>_xlfn.XLOOKUP(H7,SubmittalData!AY:AY,SubmittalData!M:M)</f>
        <v>#N/A</v>
      </c>
      <c r="B26" s="287" t="e">
        <f>_xlfn.XLOOKUP(H7,SubmittalData!AY:AY,SubmittalData!W:W)</f>
        <v>#N/A</v>
      </c>
      <c r="C26" s="996" t="e">
        <f>_xlfn.XLOOKUP(H7,SubmittalData!AY:AY,SubmittalData!AG:AG)</f>
        <v>#N/A</v>
      </c>
      <c r="D26" s="997"/>
      <c r="E26" s="997"/>
      <c r="F26" s="997"/>
      <c r="G26" s="998"/>
      <c r="H26" s="12"/>
      <c r="I26" s="12"/>
    </row>
    <row r="27" spans="1:9" ht="16" thickBot="1" x14ac:dyDescent="0.4">
      <c r="A27" s="286" t="e">
        <f>_xlfn.XLOOKUP(H7,SubmittalData!AY:AY,SubmittalData!N:N)</f>
        <v>#N/A</v>
      </c>
      <c r="B27" s="287" t="e">
        <f>_xlfn.XLOOKUP(H7,SubmittalData!AY:AY,SubmittalData!X:X)</f>
        <v>#N/A</v>
      </c>
      <c r="C27" s="996" t="e">
        <f>_xlfn.XLOOKUP(H7,SubmittalData!AY:AY,SubmittalData!AH:AH)</f>
        <v>#N/A</v>
      </c>
      <c r="D27" s="997"/>
      <c r="E27" s="997"/>
      <c r="F27" s="997"/>
      <c r="G27" s="998"/>
      <c r="H27" s="12"/>
      <c r="I27" s="12"/>
    </row>
    <row r="28" spans="1:9" ht="16" thickBot="1" x14ac:dyDescent="0.4">
      <c r="A28" s="286" t="e">
        <f>_xlfn.XLOOKUP(H7,SubmittalData!AY:AY,SubmittalData!O:O)</f>
        <v>#N/A</v>
      </c>
      <c r="B28" s="287" t="e">
        <f>_xlfn.XLOOKUP(H7,SubmittalData!AY:AY,SubmittalData!Y:Y)</f>
        <v>#N/A</v>
      </c>
      <c r="C28" s="996" t="e">
        <f>_xlfn.XLOOKUP(H7,SubmittalData!AY:AY,SubmittalData!AI:AI)</f>
        <v>#N/A</v>
      </c>
      <c r="D28" s="997"/>
      <c r="E28" s="997"/>
      <c r="F28" s="997"/>
      <c r="G28" s="998"/>
      <c r="H28" s="12"/>
      <c r="I28" s="12"/>
    </row>
    <row r="29" spans="1:9" ht="16" thickBot="1" x14ac:dyDescent="0.4">
      <c r="A29" s="290" t="e">
        <f>_xlfn.XLOOKUP(H7,SubmittalData!AY:AY,SubmittalData!P:P)</f>
        <v>#N/A</v>
      </c>
      <c r="B29" s="287" t="e">
        <f>_xlfn.XLOOKUP(H7,SubmittalData!AY:AY,SubmittalData!Z:Z)</f>
        <v>#N/A</v>
      </c>
      <c r="C29" s="996" t="e">
        <f>_xlfn.XLOOKUP(H7,SubmittalData!AY:AY,SubmittalData!AJ:AJ)</f>
        <v>#N/A</v>
      </c>
      <c r="D29" s="997"/>
      <c r="E29" s="997"/>
      <c r="F29" s="997"/>
      <c r="G29" s="998"/>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99" t="e">
        <f>_xlfn.XLOOKUP(H7,SubmittalData!AY:AY,SubmittalData!AK:AK)</f>
        <v>#N/A</v>
      </c>
      <c r="B35" s="945"/>
      <c r="C35" s="945"/>
      <c r="D35" s="945"/>
      <c r="E35" s="945"/>
      <c r="F35" s="945"/>
      <c r="G35" s="945"/>
      <c r="H35" s="12"/>
      <c r="I35" s="12"/>
    </row>
    <row r="36" spans="1:9" x14ac:dyDescent="0.35">
      <c r="A36" s="945"/>
      <c r="B36" s="945"/>
      <c r="C36" s="945"/>
      <c r="D36" s="945"/>
      <c r="E36" s="945"/>
      <c r="F36" s="945"/>
      <c r="G36" s="945"/>
      <c r="H36" s="12"/>
      <c r="I36" s="12"/>
    </row>
    <row r="37" spans="1:9" x14ac:dyDescent="0.35">
      <c r="A37" s="945"/>
      <c r="B37" s="945"/>
      <c r="C37" s="945"/>
      <c r="D37" s="945"/>
      <c r="E37" s="945"/>
      <c r="F37" s="945"/>
      <c r="G37" s="945"/>
      <c r="H37" s="12"/>
      <c r="I37" s="12"/>
    </row>
    <row r="38" spans="1:9" x14ac:dyDescent="0.35">
      <c r="A38" s="945"/>
      <c r="B38" s="945"/>
      <c r="C38" s="945"/>
      <c r="D38" s="945"/>
      <c r="E38" s="945"/>
      <c r="F38" s="945"/>
      <c r="G38" s="945"/>
      <c r="H38" s="12"/>
      <c r="I38" s="12"/>
    </row>
    <row r="39" spans="1:9" ht="15.5" x14ac:dyDescent="0.35">
      <c r="A39" s="20" t="s">
        <v>585</v>
      </c>
      <c r="B39" s="12"/>
      <c r="C39" s="12"/>
      <c r="D39" s="938"/>
      <c r="E39" s="847"/>
      <c r="F39" s="847"/>
      <c r="G39" s="847"/>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599</v>
      </c>
      <c r="H1" s="613" t="str">
        <f>SubmittalData!E1</f>
        <v>DateToA/E</v>
      </c>
      <c r="I1" s="614" t="s">
        <v>600</v>
      </c>
      <c r="J1" s="615" t="s">
        <v>601</v>
      </c>
      <c r="K1" s="616" t="s">
        <v>602</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603</v>
      </c>
      <c r="E1" s="451" t="s">
        <v>604</v>
      </c>
      <c r="F1" s="452" t="s">
        <v>605</v>
      </c>
      <c r="G1" s="452" t="s">
        <v>606</v>
      </c>
      <c r="H1" s="452" t="s">
        <v>607</v>
      </c>
      <c r="I1" s="452" t="s">
        <v>608</v>
      </c>
      <c r="J1" s="452" t="s">
        <v>609</v>
      </c>
      <c r="K1" s="452" t="s">
        <v>610</v>
      </c>
      <c r="L1" s="452" t="s">
        <v>611</v>
      </c>
      <c r="M1" s="452" t="s">
        <v>612</v>
      </c>
      <c r="N1" s="452" t="s">
        <v>613</v>
      </c>
      <c r="O1" s="452" t="s">
        <v>614</v>
      </c>
      <c r="P1" s="452" t="s">
        <v>615</v>
      </c>
      <c r="Q1" s="451" t="s">
        <v>616</v>
      </c>
      <c r="R1" s="451" t="s">
        <v>617</v>
      </c>
      <c r="S1" s="451" t="s">
        <v>618</v>
      </c>
      <c r="T1" s="451" t="s">
        <v>619</v>
      </c>
      <c r="U1" s="451" t="s">
        <v>620</v>
      </c>
      <c r="V1" s="451" t="s">
        <v>621</v>
      </c>
      <c r="W1" s="451" t="s">
        <v>622</v>
      </c>
      <c r="X1" s="451" t="s">
        <v>623</v>
      </c>
      <c r="Y1" s="451" t="s">
        <v>624</v>
      </c>
      <c r="Z1" s="451" t="s">
        <v>625</v>
      </c>
      <c r="AA1" s="452" t="s">
        <v>153</v>
      </c>
      <c r="AB1" s="452" t="s">
        <v>154</v>
      </c>
      <c r="AC1" s="452" t="s">
        <v>155</v>
      </c>
      <c r="AD1" s="452" t="s">
        <v>156</v>
      </c>
      <c r="AE1" s="452" t="s">
        <v>157</v>
      </c>
      <c r="AF1" s="452" t="s">
        <v>158</v>
      </c>
      <c r="AG1" s="452" t="s">
        <v>159</v>
      </c>
      <c r="AH1" s="452" t="s">
        <v>227</v>
      </c>
      <c r="AI1" s="452" t="s">
        <v>228</v>
      </c>
      <c r="AJ1" s="452" t="s">
        <v>229</v>
      </c>
      <c r="AK1" s="452" t="s">
        <v>626</v>
      </c>
      <c r="AL1" s="452" t="s">
        <v>627</v>
      </c>
      <c r="AM1" s="452" t="s">
        <v>628</v>
      </c>
      <c r="AN1" s="452" t="s">
        <v>629</v>
      </c>
      <c r="AO1" s="452" t="s">
        <v>630</v>
      </c>
      <c r="AP1" s="452" t="s">
        <v>631</v>
      </c>
      <c r="AQ1" s="452" t="s">
        <v>632</v>
      </c>
      <c r="AR1" s="452" t="s">
        <v>633</v>
      </c>
      <c r="AS1" s="451" t="s">
        <v>599</v>
      </c>
      <c r="AT1" s="453" t="s">
        <v>634</v>
      </c>
      <c r="AU1" s="454" t="s">
        <v>635</v>
      </c>
      <c r="AV1" s="454" t="s">
        <v>600</v>
      </c>
      <c r="AW1" s="454" t="s">
        <v>601</v>
      </c>
      <c r="AX1" s="452" t="s">
        <v>602</v>
      </c>
      <c r="AY1" s="453" t="s">
        <v>91</v>
      </c>
      <c r="AZ1" s="452" t="s">
        <v>636</v>
      </c>
      <c r="BA1" s="452" t="s">
        <v>637</v>
      </c>
      <c r="BB1" s="452" t="s">
        <v>638</v>
      </c>
      <c r="BC1" s="452" t="s">
        <v>639</v>
      </c>
      <c r="BD1" s="459" t="s">
        <v>640</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637</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637</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637</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637</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637</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637</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637</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637</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637</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637</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637</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637</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637</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637</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637</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637</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637</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637</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637</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637</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637</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637</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637</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637</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637</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637</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637</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637</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637</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637</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637</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637</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637</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637</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637</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637</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637</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637</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637</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637</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637</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637</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637</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637</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637</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637</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637</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637</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637</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637</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637</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637</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637</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637</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637</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637</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637</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637</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637</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637</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637</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637</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637</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637</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637</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637</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637</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637</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637</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637</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637</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637</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637</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637</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637</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637</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637</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637</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637</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637</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637</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637</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637</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637</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637</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637</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637</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637</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637</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637</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637</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637</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637</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637</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637</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637</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637</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637</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637</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637</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637</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637</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637</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637</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637</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637</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637</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637</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637</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637</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637</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637</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637</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637</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637</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637</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637</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637</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637</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637</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637</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637</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637</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637</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637</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637</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637</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637</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637</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637</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637</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637</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637</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637</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637</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637</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637</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637</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637</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637</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637</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637</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637</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637</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637</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637</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637</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637</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637</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637</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637</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637</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637</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637</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637</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637</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637</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637</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637</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637</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637</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637</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637</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637</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637</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637</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637</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637</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637</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637</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637</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637</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637</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637</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637</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637</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637</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637</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637</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637</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637</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637</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637</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637</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637</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637</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637</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637</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637</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637</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637</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637</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637</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637</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637</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637</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637</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637</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637</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637</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637</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637</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637</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637</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637</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637</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637</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637</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637</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637</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637</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637</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637</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637</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637</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637</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637</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637</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637</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637</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637</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637</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637</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637</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637</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637</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637</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637</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637</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637</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637</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637</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637</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637</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637</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637</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637</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637</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637</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637</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637</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637</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637</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637</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637</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637</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637</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637</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637</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637</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637</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637</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637</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637</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637</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637</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637</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637</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637</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637</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637</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637</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637</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637</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637</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637</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637</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637</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637</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637</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637</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637</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637</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637</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637</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637</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637</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637</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637</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637</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637</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637</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637</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637</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637</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637</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637</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637</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637</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637</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637</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637</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637</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637</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637</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637</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637</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637</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637</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637</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637</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637</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637</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637</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637</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637</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637</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637</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637</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637</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637</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637</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637</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637</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637</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637</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637</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637</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637</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637</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637</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637</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637</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637</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637</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637</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637</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637</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637</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637</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637</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637</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637</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637</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637</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637</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637</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637</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637</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637</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637</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637</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637</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637</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637</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637</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637</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637</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637</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637</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637</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637</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637</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637</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637</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637</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637</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637</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637</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637</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637</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637</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637</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637</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637</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637</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637</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637</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637</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637</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637</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637</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637</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637</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637</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637</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637</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637</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637</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637</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637</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637</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637</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637</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637</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637</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637</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637</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637</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637</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637</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637</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637</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637</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637</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637</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637</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637</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637</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637</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637</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637</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637</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637</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637</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637</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637</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637</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637</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637</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637</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637</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637</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637</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637</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637</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637</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637</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637</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637</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637</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637</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637</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637</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637</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637</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637</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637</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637</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637</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637</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637</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637</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637</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637</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637</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637</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637</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637</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637</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637</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637</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637</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637</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637</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637</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637</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637</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637</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637</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637</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637</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637</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637</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637</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637</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637</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637</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637</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637</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637</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637</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637</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637</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637</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637</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637</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637</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637</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637</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637</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637</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637</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637</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637</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637</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637</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637</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637</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637</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637</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637</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637</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637</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637</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637</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637</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637</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637</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637</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637</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637</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637</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637</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637</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637</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637</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637</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637</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637</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637</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637</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637</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637</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637</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637</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637</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637</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637</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637</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637</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637</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637</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637</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637</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637</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637</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637</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637</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637</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637</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637</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637</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637</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637</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637</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637</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637</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637</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637</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637</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637</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637</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637</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637</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637</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637</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637</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637</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637</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637</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637</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637</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637</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637</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637</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637</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637</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637</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637</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637</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637</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637</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637</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637</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637</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637</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637</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637</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637</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637</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637</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637</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637</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637</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637</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637</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637</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637</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637</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637</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637</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637</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637</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637</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637</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637</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637</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637</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637</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637</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637</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637</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637</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637</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637</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637</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637</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637</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637</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637</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637</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637</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637</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637</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637</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637</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637</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637</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637</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637</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637</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637</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637</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637</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637</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637</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637</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637</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637</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637</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637</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637</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637</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637</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637</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637</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637</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637</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637</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637</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637</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637</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637</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637</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637</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637</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637</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637</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637</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637</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637</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637</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637</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637</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637</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637</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637</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637</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637</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637</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637</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637</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637</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637</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637</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637</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637</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637</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637</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637</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637</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637</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637</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637</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637</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637</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637</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637</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637</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637</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637</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637</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637</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637</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637</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637</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637</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637</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637</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637</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637</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637</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637</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637</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637</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637</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637</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637</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637</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637</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637</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637</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637</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637</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637</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637</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637</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637</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637</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637</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637</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637</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637</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637</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637</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637</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637</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637</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637</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637</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637</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637</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637</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637</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637</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637</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637</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637</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637</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637</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637</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637</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637</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637</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637</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637</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637</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637</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637</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637</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637</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637</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637</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637</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637</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637</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637</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637</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637</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637</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637</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637</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637</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637</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637</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637</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637</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637</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637</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637</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637</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637</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637</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637</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637</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637</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637</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637</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637</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637</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637</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637</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637</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637</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637</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637</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637</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637</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637</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637</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637</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637</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637</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637</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637</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637</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637</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637</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637</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637</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637</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637</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637</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637</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637</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637</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637</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637</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637</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637</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637</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637</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637</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637</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637</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637</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637</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637</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637</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637</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637</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637</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637</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637</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637</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637</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637</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637</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637</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637</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637</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637</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637</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637</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637</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637</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637</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637</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637</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637</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637</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637</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637</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637</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637</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637</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637</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637</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637</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637</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637</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637</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637</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637</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637</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637</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637</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637</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637</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637</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637</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637</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637</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637</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637</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637</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637</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637</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637</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637</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637</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637</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637</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637</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637</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637</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637</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637</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637</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637</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637</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637</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637</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637</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637</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637</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637</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637</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637</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637</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637</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637</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637</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637</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637</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637</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637</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637</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637</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637</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637</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637</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637</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637</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637</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637</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637</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637</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637</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637</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637</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637</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637</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637</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637</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637</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637</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637</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637</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637</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637</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637</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637</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637</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637</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637</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637</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637</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637</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637</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637</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637</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637</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637</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637</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637</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637</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637</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637</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637</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637</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637</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637</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637</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637</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637</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637</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637</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637</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637</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637</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637</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637</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637</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637</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637</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637</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637</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637</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637</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637</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637</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637</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637</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637</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637</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637</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637</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637</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637</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637</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637</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637</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637</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637</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637</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637</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637</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637</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637</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637</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637</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637</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637</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637</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637</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637</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637</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637</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637</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637</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637</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637</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637</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637</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637</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637</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637</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637</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637</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637</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637</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637</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637</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637</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637</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637</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637</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637</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637</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637</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637</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637</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637</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637</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637</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637</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637</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637</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637</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637</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637</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637</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637</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637</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637</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637</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637</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637</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637</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637</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637</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637</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637</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637</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637</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637</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637</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637</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637</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637</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637</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637</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637</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637</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637</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637</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637</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637</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637</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637</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637</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637</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637</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637</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637</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637</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637</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637</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637</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637</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637</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637</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637</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637</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637</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637</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637</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637</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637</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637</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637</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637</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637</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637</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637</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637</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637</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637</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637</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637</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637</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637</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637</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637</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637</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637</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637</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637</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637</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637</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637</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637</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637</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637</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637</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637</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637</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637</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637</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637</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637</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637</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637</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637</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637</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637</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637</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637</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637</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637</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637</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637</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637</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637</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637</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637</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637</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637</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637</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637</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637</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637</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637</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637</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637</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637</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637</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637</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637</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637</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637</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637</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637</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637</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637</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637</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637</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637</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637</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637</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637</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637</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637</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637</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637</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637</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637</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637</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637</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637</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637</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637</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637</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637</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637</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637</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637</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637</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637</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637</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637</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637</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637</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637</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637</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637</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637</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637</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637</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637</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637</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637</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637</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637</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637</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637</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637</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637</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637</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637</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637</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637</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637</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637</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637</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637</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637</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637</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637</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637</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637</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637</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637</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637</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637</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637</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637</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637</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637</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637</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637</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637</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637</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637</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637</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637</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637</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637</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637</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637</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637</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637</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637</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637</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637</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637</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637</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637</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637</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637</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637</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637</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637</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637</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637</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637</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637</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637</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637</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637</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637</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637</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637</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637</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637</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637</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637</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637</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637</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637</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637</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637</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637</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637</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637</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637</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637</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637</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637</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637</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637</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637</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637</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637</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637</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637</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637</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637</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637</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637</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637</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637</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637</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637</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637</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637</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637</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637</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637</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637</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637</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637</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637</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637</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637</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637</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637</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637</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637</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637</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637</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637</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637</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637</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637</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637</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637</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637</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637</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637</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637</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637</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637</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637</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637</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637</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637</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637</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637</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637</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637</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637</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637</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637</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637</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637</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637</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637</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637</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637</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637</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637</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637</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637</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637</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637</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637</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637</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637</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637</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637</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637</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637</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637</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637</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637</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637</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637</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637</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637</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637</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637</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637</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637</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637</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637</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637</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637</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637</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637</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637</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637</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637</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637</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637</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637</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637</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637</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637</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637</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637</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637</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637</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637</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637</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637</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637</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637</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637</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637</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637</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637</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637</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637</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637</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637</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637</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637</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637</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637</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637</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637</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637</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637</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637</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637</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637</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637</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637</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637</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637</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637</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637</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637</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637</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637</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637</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637</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637</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637</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637</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637</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637</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637</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637</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637</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637</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637</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637</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637</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637</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637</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637</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637</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637</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637</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637</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637</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637</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637</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637</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637</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637</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637</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637</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637</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637</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637</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637</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637</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637</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637</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637</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637</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637</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637</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637</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637</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637</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637</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637</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637</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637</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637</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637</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637</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637</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637</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637</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637</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637</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637</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637</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637</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637</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637</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637</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637</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637</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637</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637</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637</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637</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637</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637</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637</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637</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637</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637</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637</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637</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637</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637</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637</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637</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637</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637</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637</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637</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637</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637</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637</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637</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637</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637</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637</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637</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637</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637</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637</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637</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637</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637</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637</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637</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637</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637</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637</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637</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637</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637</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637</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637</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637</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637</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637</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637</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637</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637</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637</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637</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637</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637</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637</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637</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637</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637</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637</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637</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637</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637</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637</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637</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637</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637</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637</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637</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637</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637</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637</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637</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637</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637</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637</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637</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637</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637</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637</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637</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637</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637</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637</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637</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637</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637</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637</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637</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637</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637</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637</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637</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637</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637</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637</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637</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637</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637</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637</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637</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637</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637</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637</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637</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637</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637</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637</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637</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637</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637</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637</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637</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637</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637</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637</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637</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637</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637</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637</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637</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637</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637</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637</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637</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637</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637</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637</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637</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637</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637</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637</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637</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637</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637</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637</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637</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637</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637</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637</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637</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637</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637</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637</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637</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637</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637</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637</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637</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637</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637</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637</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637</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637</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637</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637</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637</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637</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637</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637</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637</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637</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637</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637</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637</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637</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637</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637</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637</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637</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637</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637</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637</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637</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637</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637</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637</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637</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637</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637</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637</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637</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637</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637</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637</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637</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637</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637</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637</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637</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637</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637</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637</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637</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637</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637</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637</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637</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637</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637</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637</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637</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637</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637</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637</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637</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637</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637</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637</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637</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637</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637</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637</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637</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637</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637</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637</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637</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637</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637</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637</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637</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637</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637</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637</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637</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637</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637</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637</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637</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637</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637</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637</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637</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637</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637</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637</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637</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637</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637</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637</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637</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637</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637</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637</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637</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637</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637</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637</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637</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637</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637</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637</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637</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637</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637</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637</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637</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637</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637</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637</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637</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637</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637</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637</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637</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637</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637</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637</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637</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637</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637</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637</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637</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637</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637</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637</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637</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637</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637</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637</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637</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637</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637</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637</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637</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637</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637</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637</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637</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637</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637</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637</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637</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637</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637</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637</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637</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637</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637</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637</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637</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637</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637</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637</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637</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637</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637</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637</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637</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637</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637</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637</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637</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637</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637</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637</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637</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637</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637</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637</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637</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637</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637</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637</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637</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637</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637</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637</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637</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637</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637</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637</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637</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637</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637</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637</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637</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637</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637</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637</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637</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637</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637</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637</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637</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637</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637</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637</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637</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637</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637</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637</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637</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637</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637</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637</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637</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637</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637</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637</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637</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637</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637</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637</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637</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637</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637</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637</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637</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637</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637</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637</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637</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637</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637</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637</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637</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637</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637</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637</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637</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637</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637</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637</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637</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637</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637</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637</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637</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637</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637</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637</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637</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637</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637</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637</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637</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637</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637</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637</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637</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637</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637</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637</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637</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637</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637</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637</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637</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637</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637</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637</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637</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637</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637</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637</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637</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637</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637</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637</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637</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637</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637</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637</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637</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637</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637</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637</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637</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637</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637</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637</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637</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637</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637</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637</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637</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637</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637</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637</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637</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637</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637</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637</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637</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637</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637</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637</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637</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637</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637</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637</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637</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637</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637</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637</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637</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637</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637</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637</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637</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637</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637</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637</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637</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637</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637</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637</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637</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637</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637</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637</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637</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637</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637</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637</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637</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637</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637</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637</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637</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637</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637</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637</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637</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637</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637</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637</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637</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637</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637</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637</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637</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637</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637</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637</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637</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637</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637</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637</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637</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637</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637</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637</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637</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637</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637</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637</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637</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637</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637</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637</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637</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637</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637</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637</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637</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637</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637</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637</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637</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637</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637</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637</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637</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637</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637</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637</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637</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637</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637</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637</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637</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637</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637</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637</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637</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637</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637</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637</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637</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637</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637</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637</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637</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637</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637</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637</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637</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637</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637</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637</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637</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637</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637</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637</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637</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637</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637</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637</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637</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637</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637</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637</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637</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637</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637</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637</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637</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637</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637</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637</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637</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637</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637</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637</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637</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637</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637</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637</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637</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637</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637</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637</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637</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637</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637</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637</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637</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637</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637</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637</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637</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637</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637</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637</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637</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637</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637</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637</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637</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637</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637</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637</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637</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637</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637</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637</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637</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637</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637</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637</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637</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637</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637</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637</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637</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637</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637</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637</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637</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637</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637</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637</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637</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637</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637</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637</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637</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637</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637</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637</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637</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637</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637</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637</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637</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637</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637</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637</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637</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637</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637</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637</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637</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637</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637</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637</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637</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637</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637</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637</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637</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637</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637</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637</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637</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637</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637</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637</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637</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637</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637</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637</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637</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637</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637</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637</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637</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637</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637</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637</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637</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637</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637</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637</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637</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637</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637</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637</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637</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637</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637</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637</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637</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637</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637</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637</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637</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637</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637</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637</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637</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637</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637</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637</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637</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637</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637</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637</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637</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637</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637</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637</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637</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637</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637</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637</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637</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637</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637</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637</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637</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637</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637</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637</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637</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637</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637</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637</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637</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637</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637</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637</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637</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637</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637</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637</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637</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637</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637</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637</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637</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637</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637</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637</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637</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637</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637</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637</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637</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637</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637</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637</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637</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637</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637</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637</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637</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637</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637</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637</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637</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637</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637</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637</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637</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637</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637</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637</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637</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637</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637</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637</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637</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637</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637</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637</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637</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637</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637</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637</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637</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637</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637</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637</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637</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637</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637</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637</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637</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637</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637</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637</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637</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637</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637</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637</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637</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637</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637</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637</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637</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637</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637</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637</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637</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637</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637</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637</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637</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637</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637</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637</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637</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637</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637</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637</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637</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637</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637</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637</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637</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637</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637</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637</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637</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637</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637</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637</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637</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637</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637</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637</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637</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637</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637</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637</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637</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637</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637</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637</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637</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637</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637</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637</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637</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637</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637</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637</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637</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637</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637</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637</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637</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637</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637</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637</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637</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637</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637</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637</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637</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637</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637</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637</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637</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637</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637</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637</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637</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637</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637</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637</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637</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637</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637</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637</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637</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637</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637</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637</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637</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637</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637</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637</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637</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637</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637</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637</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637</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637</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637</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637</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637</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637</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637</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637</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637</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637</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637</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637</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637</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637</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637</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637</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637</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637</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637</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637</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637</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637</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637</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637</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637</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637</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637</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637</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637</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637</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637</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637</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637</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637</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637</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637</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637</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637</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637</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637</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637</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637</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637</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637</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637</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637</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637</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637</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637</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637</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637</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637</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637</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637</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637</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637</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637</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637</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637</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637</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637</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637</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637</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637</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637</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637</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637</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637</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637</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637</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637</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637</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637</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637</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637</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637</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637</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637</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637</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637</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637</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637</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637</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637</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637</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637</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637</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637</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637</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637</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637</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637</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637</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637</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637</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637</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637</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637</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637</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637</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637</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637</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637</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637</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637</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637</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637</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637</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637</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637</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637</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637</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637</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637</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637</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637</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637</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637</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637</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637</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637</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637</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637</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637</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637</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637</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637</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637</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637</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637</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637</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637</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637</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637</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637</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637</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637</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637</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637</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637</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637</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637</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637</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637</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637</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637</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637</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637</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637</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637</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637</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637</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637</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637</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637</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637</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637</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637</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637</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637</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637</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637</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637</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637</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637</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637</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637</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637</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637</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637</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637</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637</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637</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637</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637</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637</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637</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637</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637</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637</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637</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637</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637</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637</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637</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637</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637</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637</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637</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637</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637</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637</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637</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637</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637</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637</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637</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637</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637</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637</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637</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637</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637</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637</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637</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637</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637</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637</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637</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637</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637</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637</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637</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637</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637</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637</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637</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637</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637</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637</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637</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637</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637</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637</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637</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637</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637</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637</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637</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637</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637</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637</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637</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637</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637</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637</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637</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637</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637</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637</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637</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637</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637</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637</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637</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637</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637</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637</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637</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637</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637</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637</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637</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637</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637</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637</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637</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637</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637</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637</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637</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637</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637</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637</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637</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637</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637</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637</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637</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637</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637</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637</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637</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637</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637</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637</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637</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637</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637</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637</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637</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637</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637</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637</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637</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637</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637</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637</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637</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637</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637</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637</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637</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637</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637</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637</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637</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637</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637</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637</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637</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637</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637</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637</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637</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637</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637</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637</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637</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637</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637</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637</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637</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637</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637</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637</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637</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637</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637</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637</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637</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637</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637</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637</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637</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637</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637</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637</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637</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637</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637</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637</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637</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637</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637</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637</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637</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637</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637</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637</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637</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637</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637</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637</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637</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637</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637</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637</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637</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637</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637</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637</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637</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637</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637</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637</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637</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637</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637</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637</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637</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637</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637</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637</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637</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637</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637</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637</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637</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637</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637</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637</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637</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637</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637</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637</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637</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637</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637</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637</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637</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637</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637</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637</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637</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637</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637</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637</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637</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637</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637</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637</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637</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637</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637</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637</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637</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637</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637</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637</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637</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637</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637</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637</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637</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637</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637</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637</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637</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637</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637</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637</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637</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637</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637</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637</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637</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637</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637</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637</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637</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637</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637</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637</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637</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637</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637</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637</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637</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637</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637</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637</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637</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637</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637</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637</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637</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637</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637</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637</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637</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637</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637</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637</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637</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637</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637</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637</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637</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637</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637</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637</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637</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637</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637</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637</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637</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637</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637</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637</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637</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637</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637</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637</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637</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637</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637</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637</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637</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637</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637</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637</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637</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637</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637</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637</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637</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637</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637</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637</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637</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637</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637</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637</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637</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637</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637</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637</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637</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637</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637</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637</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637</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637</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637</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637</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637</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637</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637</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637</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637</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637</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637</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637</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637</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637</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637</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637</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637</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637</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637</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637</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637</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637</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637</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637</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637</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637</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637</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637</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637</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637</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637</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637</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637</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637</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637</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637</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637</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637</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637</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637</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637</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637</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637</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637</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637</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637</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637</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637</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637</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637</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637</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637</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637</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637</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637</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637</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637</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637</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637</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637</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637</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637</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637</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637</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637</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637</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637</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637</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637</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637</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637</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637</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637</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637</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637</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637</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637</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637</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637</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637</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637</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637</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637</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637</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637</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637</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637</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637</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637</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637</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637</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637</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637</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637</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637</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637</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637</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637</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637</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637</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637</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637</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637</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637</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637</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637</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637</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637</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637</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637</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637</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637</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637</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637</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637</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637</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637</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637</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637</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637</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637</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637</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637</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637</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637</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637</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637</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637</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637</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637</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637</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637</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637</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637</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637</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637</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637</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637</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637</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637</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637</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637</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637</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637</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637</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637</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637</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637</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637</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637</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637</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637</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637</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637</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637</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637</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637</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637</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637</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637</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637</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637</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637</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637</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637</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637</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637</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637</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637</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637</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637</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637</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637</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637</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637</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637</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637</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637</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637</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637</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637</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637</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637</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637</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637</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637</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637</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637</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637</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637</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637</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637</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637</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637</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637</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637</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637</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637</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637</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637</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637</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637</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637</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637</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637</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637</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637</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637</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637</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637</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637</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637</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637</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637</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637</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637</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637</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637</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637</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637</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637</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637</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637</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637</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637</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637</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637</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637</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637</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637</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637</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637</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637</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637</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637</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637</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637</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637</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637</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637</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637</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637</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637</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637</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637</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637</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637</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637</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637</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637</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637</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637</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637</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637</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637</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637</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637</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637</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637</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637</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637</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637</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637</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637</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637</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637</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637</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637</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637</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637</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637</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637</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637</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637</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637</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637</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637</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637</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637</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637</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637</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637</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637</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637</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637</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637</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637</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637</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637</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637</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637</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637</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637</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637</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637</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637</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637</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637</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637</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637</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637</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637</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637</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637</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637</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637</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637</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637</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637</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637</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637</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637</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637</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637</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637</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637</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637</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637</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637</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637</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637</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637</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637</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637</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637</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637</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637</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637</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637</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637</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637</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637</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637</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637</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637</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637</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637</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637</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637</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637</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637</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637</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637</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637</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637</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637</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637</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637</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637</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637</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637</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637</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637</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637</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637</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637</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637</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637</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637</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637</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637</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637</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637</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637</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637</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637</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637</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637</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637</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637</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637</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637</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637</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637</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637</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637</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637</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637</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637</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637</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637</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637</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637</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637</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637</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637</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637</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637</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637</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637</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637</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637</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637</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637</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637</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637</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637</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637</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637</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637</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637</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637</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637</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637</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637</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637</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637</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637</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637</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637</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637</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637</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637</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637</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637</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637</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637</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637</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637</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637</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637</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637</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637</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637</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637</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637</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637</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637</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637</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637</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637</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637</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637</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637</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637</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637</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637</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637</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637</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637</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637</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637</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637</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637</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637</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637</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637</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637</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637</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637</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637</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637</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637</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637</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637</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637</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637</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637</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637</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637</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637</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637</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637</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637</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637</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637</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637</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637</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637</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637</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637</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637</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637</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637</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637</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637</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637</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637</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637</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637</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637</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637</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637</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637</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637</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637</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637</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637</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637</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637</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637</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637</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637</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637</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637</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637</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637</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637</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637</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637</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637</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637</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637</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637</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637</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637</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637</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637</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637</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637</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637</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637</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637</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637</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637</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637</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637</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637</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637</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637</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637</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637</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637</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637</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637</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637</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637</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637</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637</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637</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637</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637</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637</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637</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637</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637</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637</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637</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637</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637</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637</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637</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637</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637</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637</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637</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637</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637</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637</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637</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637</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637</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637</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637</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637</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637</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637</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637</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637</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637</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637</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637</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637</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637</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637</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637</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637</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637</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637</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637</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637</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637</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637</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637</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637</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637</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637</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637</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637</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637</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637</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637</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637</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637</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637</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637</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637</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637</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637</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637</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637</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637</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637</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637</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637</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637</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637</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637</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637</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637</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637</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637</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637</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637</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637</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637</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637</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637</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637</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637</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637</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637</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637</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637</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637</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637</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637</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637</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637</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637</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637</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637</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637</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637</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637</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637</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637</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637</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637</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637</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637</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637</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637</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637</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637</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637</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637</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637</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637</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637</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637</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637</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637</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637</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637</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637</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637</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637</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637</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637</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637</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637</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637</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637</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637</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637</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637</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637</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637</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637</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637</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637</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637</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637</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637</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637</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637</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637</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637</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637</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637</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637</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637</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637</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637</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637</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637</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637</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637</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637</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637</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637</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637</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637</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637</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637</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637</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637</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637</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637</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637</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637</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637</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637</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637</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637</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637</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637</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637</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637</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637</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637</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637</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637</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637</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637</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637</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637</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637</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637</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637</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637</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637</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637</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637</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637</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637</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637</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637</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637</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637</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637</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637</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637</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637</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637</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637</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637</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637</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637</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637</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637</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637</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637</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637</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637</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637</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637</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637</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637</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637</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637</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637</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637</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637</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637</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637</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637</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637</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637</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637</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637</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637</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637</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637</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637</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637</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637</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637</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637</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637</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637</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637</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637</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637</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637</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637</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637</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637</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637</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637</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637</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637</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637</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637</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637</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637</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637</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637</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637</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637</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637</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637</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637</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637</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637</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637</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637</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637</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637</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637</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637</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637</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637</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637</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637</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637</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637</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637</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637</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637</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637</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637</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637</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637</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637</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637</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637</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637</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637</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637</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637</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637</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637</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637</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637</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637</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637</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637</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637</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637</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637</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637</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637</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637</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637</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637</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637</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637</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637</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637</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637</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637</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637</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637</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637</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637</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637</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637</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637</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637</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637</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637</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637</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637</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637</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637</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637</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637</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637</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637</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637</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637</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637</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637</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637</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637</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637</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637</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637</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637</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637</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637</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637</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637</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637</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637</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637</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637</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637</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637</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637</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637</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637</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637</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637</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637</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637</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637</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637</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637</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637</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637</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637</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637</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637</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637</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637</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637</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637</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637</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637</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637</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637</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637</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637</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637</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637</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637</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637</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637</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637</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637</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637</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637</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637</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637</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637</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637</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637</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637</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637</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637</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637</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637</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637</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637</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637</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637</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637</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637</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637</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637</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637</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637</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637</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637</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637</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637</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637</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637</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637</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637</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637</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637</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637</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637</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637</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637</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637</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637</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637</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637</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637</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637</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637</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637</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637</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637</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637</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637</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637</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637</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637</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637</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637</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637</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637</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637</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637</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637</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637</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637</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637</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637</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637</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637</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637</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637</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637</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637</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637</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637</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637</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637</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637</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637</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637</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637</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637</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637</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637</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637</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637</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637</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637</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637</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637</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637</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637</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637</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637</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637</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637</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637</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637</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637</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637</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637</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637</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637</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637</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637</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637</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637</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637</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637</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637</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637</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637</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637</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637</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637</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637</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637</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637</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637</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637</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637</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637</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637</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637</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637</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637</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637</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637</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637</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637</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637</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637</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637</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637</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637</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637</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637</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637</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637</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637</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637</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637</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637</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637</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637</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637</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637</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637</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637</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637</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637</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637</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637</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637</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637</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637</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637</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637</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637</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637</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637</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637</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637</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637</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637</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637</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637</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637</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637</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637</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637</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637</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637</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637</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637</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637</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637</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637</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637</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637</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637</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637</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637</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637</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637</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637</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637</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637</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637</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637</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637</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637</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637</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637</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637</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637</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637</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637</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637</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637</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637</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637</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637</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637</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637</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637</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637</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637</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637</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637</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637</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637</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637</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637</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637</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637</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637</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637</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637</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637</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637</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637</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637</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637</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637</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637</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637</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637</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637</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637</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637</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637</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637</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637</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637</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637</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637</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637</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637</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637</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637</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637</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637</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637</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637</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637</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637</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637</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637</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637</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637</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637</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637</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637</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637</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637</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637</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637</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637</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637</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637</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637</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637</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637</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637</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637</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637</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637</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637</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637</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637</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637</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637</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637</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637</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637</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637</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637</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637</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637</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637</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637</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637</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637</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637</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637</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637</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637</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637</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637</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637</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637</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637</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637</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637</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637</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637</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637</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637</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637</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637</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637</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637</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637</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637</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637</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637</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72" t="s">
        <v>588</v>
      </c>
      <c r="B1" s="872"/>
      <c r="C1" s="872"/>
      <c r="D1" s="872"/>
      <c r="E1" s="872"/>
      <c r="F1" s="872"/>
      <c r="G1" s="872"/>
      <c r="H1" s="872"/>
      <c r="I1" s="872"/>
      <c r="J1" s="872"/>
      <c r="K1" s="781"/>
      <c r="L1" s="508"/>
      <c r="M1" s="602" t="s">
        <v>1</v>
      </c>
    </row>
    <row r="2" spans="1:13" ht="23.5" x14ac:dyDescent="0.55000000000000004">
      <c r="A2" s="1005" t="str">
        <f>ProjectInfo!J14</f>
        <v>Your Company Name</v>
      </c>
      <c r="B2" s="1006"/>
      <c r="C2" s="1006"/>
      <c r="D2" s="1006"/>
      <c r="E2" s="1006"/>
      <c r="F2" s="1006"/>
      <c r="G2" s="1006"/>
      <c r="H2" s="1006"/>
      <c r="I2" s="1006"/>
      <c r="J2" s="1006"/>
      <c r="L2"/>
      <c r="M2" s="641" t="s">
        <v>144</v>
      </c>
    </row>
    <row r="3" spans="1:13" ht="18.5" thickBot="1" x14ac:dyDescent="0.4">
      <c r="A3" s="433" t="s">
        <v>185</v>
      </c>
      <c r="B3" s="434" t="str">
        <f>ProjectInfo!J6</f>
        <v>Example Project</v>
      </c>
      <c r="C3" s="109"/>
      <c r="D3" s="90"/>
      <c r="E3" s="435"/>
      <c r="F3" s="436"/>
      <c r="G3" s="437" t="s">
        <v>257</v>
      </c>
      <c r="H3" s="1007" t="str">
        <f>ProjectInfo!J12</f>
        <v>Example A/E / Developer</v>
      </c>
      <c r="I3" s="1007"/>
      <c r="J3" s="1007"/>
      <c r="K3" s="960"/>
      <c r="L3"/>
      <c r="M3"/>
    </row>
    <row r="4" spans="1:13" x14ac:dyDescent="0.35">
      <c r="A4" s="438"/>
      <c r="B4" s="439"/>
      <c r="C4" s="13"/>
      <c r="D4" s="90"/>
      <c r="E4" s="435"/>
      <c r="F4" s="436"/>
      <c r="G4" s="437"/>
      <c r="H4" s="435"/>
      <c r="I4" s="435"/>
      <c r="J4" s="11"/>
      <c r="L4"/>
      <c r="M4"/>
    </row>
    <row r="5" spans="1:13" ht="15" thickBot="1" x14ac:dyDescent="0.4">
      <c r="A5" s="433" t="s">
        <v>186</v>
      </c>
      <c r="B5" s="440" t="d">
        <f ca="1">TODAY()</f>
        <v>2023-10-26</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1"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8" t="str">
        <f>ProjectInfo!J6</f>
        <v>Example Project</v>
      </c>
      <c r="B1" s="1009"/>
      <c r="C1" s="1009"/>
      <c r="D1" s="1009"/>
      <c r="E1" s="1009"/>
      <c r="F1" s="1009"/>
      <c r="G1" s="1009"/>
      <c r="H1" s="1009"/>
      <c r="I1" s="1009"/>
      <c r="J1" s="1009"/>
      <c r="K1" s="1009"/>
      <c r="L1" s="1009"/>
      <c r="M1" s="1009"/>
      <c r="N1" s="1009"/>
    </row>
    <row r="2" spans="1:14" ht="15" thickTop="1" x14ac:dyDescent="0.35">
      <c r="A2" s="647" t="s">
        <v>654</v>
      </c>
      <c r="B2" s="648" t="s">
        <v>1</v>
      </c>
      <c r="C2" s="649" t="s">
        <v>655</v>
      </c>
    </row>
    <row r="3" spans="1:14" ht="15.5" x14ac:dyDescent="0.35">
      <c r="A3" s="551" t="s">
        <v>656</v>
      </c>
      <c r="C3" s="650"/>
    </row>
    <row r="4" spans="1:14" x14ac:dyDescent="0.35">
      <c r="A4" s="279" t="s">
        <v>656</v>
      </c>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1013</v>
      </c>
    </row>
    <row r="362" spans="1:1" x14ac:dyDescent="0.35">
      <c r="A362" s="279" t="s">
        <v>978</v>
      </c>
    </row>
    <row r="363" spans="1:1" x14ac:dyDescent="0.35">
      <c r="A363" s="279" t="s">
        <v>979</v>
      </c>
    </row>
    <row r="364" spans="1:1" x14ac:dyDescent="0.35">
      <c r="A364" s="279" t="s">
        <v>980</v>
      </c>
    </row>
    <row r="365" spans="1:1" x14ac:dyDescent="0.35">
      <c r="A365" s="279" t="s">
        <v>981</v>
      </c>
    </row>
    <row r="366" spans="1:1" x14ac:dyDescent="0.35">
      <c r="A366" s="279" t="s">
        <v>1014</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987</v>
      </c>
    </row>
    <row r="372" spans="1:1" x14ac:dyDescent="0.35">
      <c r="A372" s="279" t="s">
        <v>1015</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1006</v>
      </c>
    </row>
    <row r="391" spans="1:1" x14ac:dyDescent="0.35">
      <c r="A391" s="279" t="s">
        <v>1016</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1013</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6" thickTop="1" x14ac:dyDescent="0.35">
      <c r="A2" s="652" t="s">
        <v>95</v>
      </c>
      <c r="B2" s="653" t="s">
        <v>273</v>
      </c>
      <c r="C2" s="648" t="s">
        <v>1</v>
      </c>
      <c r="E2" s="654" t="s">
        <v>1219</v>
      </c>
      <c r="O2" s="650"/>
    </row>
    <row r="3" spans="1:17" ht="15.5" x14ac:dyDescent="0.35">
      <c r="A3" s="667" t="s">
        <v>1220</v>
      </c>
      <c r="B3" s="668">
        <v>530</v>
      </c>
      <c r="C3" s="655"/>
      <c r="E3" s="650"/>
      <c r="O3" s="650"/>
    </row>
    <row r="4" spans="1:17" ht="15.5" x14ac:dyDescent="0.35">
      <c r="A4" s="669" t="s">
        <v>1221</v>
      </c>
      <c r="B4" s="668">
        <v>50</v>
      </c>
    </row>
    <row r="5" spans="1:17" ht="15.5" x14ac:dyDescent="0.35">
      <c r="A5" s="669" t="s">
        <v>1222</v>
      </c>
      <c r="B5" s="668">
        <v>85</v>
      </c>
    </row>
    <row r="6" spans="1:17" ht="15.5" x14ac:dyDescent="0.35">
      <c r="A6" s="669" t="s">
        <v>1223</v>
      </c>
      <c r="B6" s="668">
        <v>76</v>
      </c>
    </row>
    <row r="7" spans="1:17" ht="15.5" x14ac:dyDescent="0.35">
      <c r="A7" s="669" t="s">
        <v>1224</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8" t="str">
        <f>ProjectInfo!J14</f>
        <v>Your Company Name</v>
      </c>
      <c r="B1" s="1009"/>
      <c r="C1" s="1009"/>
      <c r="D1" s="1009"/>
      <c r="E1" s="1009"/>
      <c r="F1" s="1009"/>
      <c r="G1" s="1009"/>
      <c r="H1" s="1009"/>
      <c r="I1" s="1009"/>
      <c r="J1" s="1009"/>
      <c r="K1" s="1009"/>
      <c r="L1" s="1009"/>
      <c r="M1" s="1009"/>
      <c r="N1" s="1009"/>
      <c r="O1" s="1009"/>
      <c r="P1" s="1009"/>
      <c r="Q1" s="1009"/>
    </row>
    <row r="2" spans="1:17" ht="15" thickTop="1" x14ac:dyDescent="0.35">
      <c r="A2" s="658" t="s">
        <v>1225</v>
      </c>
      <c r="B2" s="659" t="s">
        <v>273</v>
      </c>
      <c r="C2" s="627" t="s">
        <v>1</v>
      </c>
    </row>
    <row r="3" spans="1:17" ht="15.5" x14ac:dyDescent="0.35">
      <c r="A3" s="670" t="s">
        <v>1226</v>
      </c>
      <c r="B3" s="671">
        <v>65.540000000000006</v>
      </c>
      <c r="D3" s="654" t="s">
        <v>1227</v>
      </c>
    </row>
    <row r="4" spans="1:17" ht="15.5" x14ac:dyDescent="0.35">
      <c r="A4" s="670" t="s">
        <v>1228</v>
      </c>
      <c r="B4" s="671">
        <v>68.17</v>
      </c>
      <c r="D4" s="650"/>
    </row>
    <row r="5" spans="1:17" x14ac:dyDescent="0.35">
      <c r="A5" s="670" t="s">
        <v>1229</v>
      </c>
      <c r="B5" s="671">
        <v>62.44</v>
      </c>
    </row>
    <row r="6" spans="1:17" x14ac:dyDescent="0.35">
      <c r="A6" s="670" t="s">
        <v>1230</v>
      </c>
      <c r="B6" s="671">
        <v>64.41</v>
      </c>
    </row>
    <row r="7" spans="1:17" x14ac:dyDescent="0.35">
      <c r="A7" s="670" t="s">
        <v>1231</v>
      </c>
      <c r="B7" s="671">
        <v>60.98</v>
      </c>
    </row>
    <row r="8" spans="1:17" x14ac:dyDescent="0.35">
      <c r="A8" s="670" t="s">
        <v>1232</v>
      </c>
      <c r="B8" s="671">
        <v>59.1</v>
      </c>
    </row>
    <row r="9" spans="1:17" x14ac:dyDescent="0.35">
      <c r="A9" s="670" t="s">
        <v>1233</v>
      </c>
      <c r="B9" s="671">
        <v>68.11</v>
      </c>
    </row>
    <row r="10" spans="1:17" x14ac:dyDescent="0.35">
      <c r="A10" s="670" t="s">
        <v>1234</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5" sqref="A5"/>
    </sheetView>
  </sheetViews>
  <sheetFormatPr defaultColWidth="9" defaultRowHeight="14.5" x14ac:dyDescent="0.35"/>
  <cols>
    <col min="1" max="1" width="15.81640625" style="403" customWidth="1"/>
    <col min="2" max="2" width="43.81640625" style="757"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755" customWidth="1"/>
    <col min="10" max="10" width="15.81640625" style="755" customWidth="1"/>
    <col min="11" max="11" width="43.81640625" style="755" customWidth="1"/>
    <col min="12" max="12" width="15.81640625" style="755" customWidth="1"/>
    <col min="13" max="13" width="43.81640625" style="755" customWidth="1"/>
    <col min="14" max="14" width="15.81640625" style="755" customWidth="1"/>
    <col min="15" max="15" width="43.81640625" style="755" customWidth="1"/>
    <col min="16" max="16" width="15.81640625" style="755" customWidth="1"/>
    <col min="17" max="17" width="43.81640625" style="755" customWidth="1"/>
    <col min="18" max="18" width="15.81640625" style="755" customWidth="1"/>
    <col min="19" max="19" width="43.81640625" style="755" customWidth="1"/>
    <col min="20" max="20" width="15.81640625" style="755" customWidth="1"/>
    <col min="21" max="21" width="43.81640625" style="755" customWidth="1"/>
    <col min="22" max="22" width="15.81640625" style="755" customWidth="1"/>
    <col min="23" max="23" width="43.81640625" style="755" customWidth="1"/>
    <col min="24" max="33" width="9" style="527"/>
    <col min="34" max="16384" width="9" style="403"/>
  </cols>
  <sheetData>
    <row r="1" spans="1:33" s="527" customFormat="1" ht="45.5" thickBot="1" x14ac:dyDescent="0.4">
      <c r="A1" s="1008" t="str">
        <f>ProjectInfo!J6</f>
        <v>Example Project</v>
      </c>
      <c r="B1" s="1009"/>
      <c r="C1" s="1009"/>
      <c r="D1" s="1009"/>
      <c r="E1" s="1009"/>
      <c r="F1" s="1009"/>
      <c r="G1" s="1009"/>
      <c r="H1" s="738"/>
      <c r="I1" s="738"/>
      <c r="J1" s="738"/>
      <c r="K1" s="738"/>
      <c r="L1" s="738"/>
      <c r="M1" s="738"/>
      <c r="N1" s="738"/>
      <c r="O1" s="738"/>
      <c r="P1" s="738"/>
      <c r="Q1" s="738"/>
      <c r="R1" s="738"/>
      <c r="S1" s="738"/>
      <c r="T1" s="738"/>
      <c r="U1" s="738"/>
      <c r="V1" s="738"/>
      <c r="W1" s="739"/>
      <c r="X1" s="738"/>
      <c r="Y1" s="738"/>
      <c r="Z1" s="738"/>
      <c r="AA1" s="738"/>
      <c r="AB1" s="738"/>
      <c r="AC1" s="738"/>
      <c r="AD1" s="738"/>
      <c r="AE1" s="738"/>
      <c r="AF1" s="738"/>
      <c r="AG1" s="738"/>
    </row>
    <row r="2" spans="1:33" s="527" customFormat="1" ht="19.5" customHeight="1" thickTop="1" x14ac:dyDescent="0.35">
      <c r="A2" s="646" t="s">
        <v>655</v>
      </c>
      <c r="B2" s="708" t="s">
        <v>2106</v>
      </c>
      <c r="C2" s="696"/>
      <c r="D2" s="696"/>
      <c r="E2" s="696"/>
      <c r="F2" s="696"/>
      <c r="G2" s="696"/>
      <c r="H2" s="740"/>
      <c r="I2" s="740"/>
      <c r="J2" s="740"/>
      <c r="K2" s="740"/>
      <c r="L2" s="740"/>
      <c r="M2" s="740"/>
      <c r="N2" s="740"/>
      <c r="O2" s="740"/>
      <c r="P2" s="740"/>
      <c r="Q2" s="740"/>
      <c r="R2" s="740"/>
      <c r="S2" s="740"/>
      <c r="T2" s="740"/>
      <c r="U2" s="740"/>
      <c r="V2" s="740"/>
      <c r="W2" s="741"/>
      <c r="X2" s="740"/>
      <c r="Y2" s="740"/>
      <c r="Z2" s="740"/>
      <c r="AA2" s="740"/>
      <c r="AB2" s="740"/>
      <c r="AC2" s="740"/>
      <c r="AD2" s="740"/>
      <c r="AE2" s="740"/>
      <c r="AF2" s="740"/>
      <c r="AG2" s="740"/>
    </row>
    <row r="3" spans="1:33" s="527" customFormat="1" ht="15.5" x14ac:dyDescent="0.35">
      <c r="A3" s="631" t="s">
        <v>1</v>
      </c>
      <c r="B3" s="1027" t="s">
        <v>2225</v>
      </c>
      <c r="C3" s="230"/>
      <c r="D3" s="742"/>
      <c r="F3" s="742"/>
      <c r="H3" s="742"/>
      <c r="J3" s="742"/>
      <c r="L3" s="742"/>
      <c r="N3" s="742"/>
      <c r="P3" s="742"/>
      <c r="R3" s="742"/>
      <c r="T3" s="742"/>
      <c r="V3" s="742"/>
      <c r="W3" s="743"/>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44"/>
      <c r="B4" s="230"/>
      <c r="C4" s="230"/>
      <c r="D4" s="745"/>
      <c r="F4" s="746"/>
      <c r="H4" s="742"/>
      <c r="J4" s="742"/>
      <c r="L4" s="742"/>
      <c r="N4" s="742"/>
      <c r="P4" s="742"/>
      <c r="R4" s="742"/>
      <c r="T4" s="742"/>
      <c r="V4" s="742"/>
      <c r="W4" s="743"/>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1235</v>
      </c>
      <c r="B5" s="711" t="s">
        <v>88</v>
      </c>
      <c r="C5" s="711" t="s">
        <v>635</v>
      </c>
      <c r="D5" s="712" t="s">
        <v>1236</v>
      </c>
      <c r="E5" s="711" t="s">
        <v>153</v>
      </c>
      <c r="F5" s="713" t="s">
        <v>1237</v>
      </c>
      <c r="G5" s="711" t="s">
        <v>154</v>
      </c>
      <c r="H5" s="713" t="s">
        <v>1238</v>
      </c>
      <c r="I5" s="711" t="s">
        <v>155</v>
      </c>
      <c r="J5" s="713" t="s">
        <v>1239</v>
      </c>
      <c r="K5" s="714" t="s">
        <v>156</v>
      </c>
      <c r="L5" s="713" t="s">
        <v>1240</v>
      </c>
      <c r="M5" s="715" t="s">
        <v>157</v>
      </c>
      <c r="N5" s="713" t="s">
        <v>1241</v>
      </c>
      <c r="O5" s="715" t="s">
        <v>158</v>
      </c>
      <c r="P5" s="713" t="s">
        <v>1242</v>
      </c>
      <c r="Q5" s="715" t="s">
        <v>159</v>
      </c>
      <c r="R5" s="713" t="s">
        <v>1243</v>
      </c>
      <c r="S5" s="715" t="s">
        <v>227</v>
      </c>
      <c r="T5" s="713" t="s">
        <v>1244</v>
      </c>
      <c r="U5" s="715" t="s">
        <v>228</v>
      </c>
      <c r="V5" s="713" t="s">
        <v>1245</v>
      </c>
      <c r="W5" s="716"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7"/>
      <c r="B6" s="748"/>
      <c r="C6" s="749"/>
      <c r="D6" s="281"/>
      <c r="E6" s="281"/>
      <c r="F6" s="750"/>
      <c r="G6" s="751"/>
      <c r="H6" s="750"/>
      <c r="I6" s="752"/>
      <c r="J6" s="753"/>
      <c r="K6" s="752"/>
      <c r="L6" s="753"/>
      <c r="M6" s="752"/>
      <c r="N6" s="753"/>
      <c r="O6" s="752"/>
      <c r="P6" s="753"/>
      <c r="Q6" s="752"/>
      <c r="R6" s="753"/>
      <c r="S6" s="752"/>
      <c r="T6" s="753"/>
      <c r="U6" s="752"/>
      <c r="V6" s="753"/>
      <c r="W6" s="752"/>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7"/>
      <c r="B7" s="262"/>
      <c r="C7" s="754"/>
      <c r="D7" s="281"/>
      <c r="E7" s="281"/>
      <c r="F7" s="750"/>
      <c r="G7" s="751"/>
      <c r="H7" s="750"/>
      <c r="I7" s="752"/>
      <c r="J7" s="753"/>
      <c r="K7" s="752"/>
      <c r="L7" s="753"/>
      <c r="M7" s="752"/>
      <c r="N7" s="753"/>
      <c r="O7" s="752"/>
      <c r="P7" s="753"/>
      <c r="Q7" s="752"/>
      <c r="R7" s="753"/>
      <c r="S7" s="752"/>
      <c r="T7" s="753"/>
      <c r="U7" s="752"/>
      <c r="V7" s="753"/>
      <c r="W7" s="752"/>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7"/>
      <c r="B8" s="262"/>
      <c r="C8" s="754"/>
      <c r="D8" s="281"/>
      <c r="E8" s="281"/>
      <c r="F8" s="281"/>
      <c r="G8" s="281"/>
      <c r="H8" s="750"/>
      <c r="I8" s="752"/>
      <c r="J8" s="753"/>
      <c r="K8" s="752"/>
      <c r="L8" s="753"/>
      <c r="M8" s="752"/>
      <c r="N8" s="753"/>
      <c r="O8" s="752"/>
      <c r="P8" s="753"/>
      <c r="Q8" s="752"/>
      <c r="R8" s="753"/>
      <c r="S8" s="752"/>
      <c r="T8" s="753"/>
      <c r="U8" s="752"/>
      <c r="V8" s="753"/>
      <c r="W8" s="752"/>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7"/>
      <c r="B9" s="262"/>
      <c r="C9" s="754"/>
      <c r="D9" s="281"/>
      <c r="E9" s="750"/>
      <c r="F9" s="281"/>
      <c r="G9" s="750"/>
      <c r="H9" s="281"/>
      <c r="I9" s="753"/>
      <c r="J9" s="284"/>
      <c r="K9" s="753"/>
      <c r="L9" s="753"/>
      <c r="M9" s="752"/>
      <c r="N9" s="753"/>
      <c r="O9" s="752"/>
      <c r="P9" s="753"/>
      <c r="Q9" s="752"/>
      <c r="R9" s="753"/>
      <c r="S9" s="752"/>
      <c r="T9" s="753"/>
      <c r="U9" s="752"/>
      <c r="V9" s="753"/>
      <c r="W9" s="752"/>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7"/>
      <c r="B10" s="262"/>
      <c r="C10" s="754"/>
      <c r="D10" s="281"/>
      <c r="E10" s="281"/>
      <c r="F10" s="750"/>
      <c r="G10" s="751"/>
      <c r="H10" s="750"/>
      <c r="I10" s="752"/>
      <c r="J10" s="753"/>
      <c r="K10" s="752"/>
      <c r="L10" s="753"/>
      <c r="M10" s="752"/>
      <c r="N10" s="753"/>
      <c r="O10" s="752"/>
      <c r="P10" s="753"/>
      <c r="Q10" s="752"/>
      <c r="R10" s="753"/>
      <c r="S10" s="752"/>
      <c r="T10" s="753"/>
      <c r="U10" s="752"/>
      <c r="V10" s="753"/>
      <c r="W10" s="752"/>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7"/>
      <c r="B11" s="262"/>
      <c r="C11" s="754"/>
      <c r="D11" s="281"/>
      <c r="E11" s="750"/>
      <c r="F11" s="281"/>
      <c r="G11" s="750"/>
      <c r="H11" s="281"/>
      <c r="I11" s="753"/>
      <c r="J11" s="284"/>
      <c r="K11" s="753"/>
      <c r="L11" s="284"/>
      <c r="M11" s="753"/>
      <c r="N11" s="753"/>
      <c r="O11" s="752"/>
      <c r="P11" s="753"/>
      <c r="Q11" s="752"/>
      <c r="R11" s="753"/>
      <c r="S11" s="752"/>
      <c r="T11" s="753"/>
      <c r="U11" s="752"/>
      <c r="V11" s="753"/>
      <c r="W11" s="752"/>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7"/>
      <c r="B12" s="262"/>
      <c r="C12" s="754"/>
      <c r="D12" s="281"/>
      <c r="E12" s="750"/>
      <c r="F12" s="750"/>
      <c r="G12" s="751"/>
      <c r="H12" s="750"/>
      <c r="I12" s="752"/>
      <c r="J12" s="753"/>
      <c r="K12" s="752"/>
      <c r="L12" s="753"/>
      <c r="M12" s="752"/>
      <c r="N12" s="753"/>
      <c r="O12" s="752"/>
      <c r="P12" s="753"/>
      <c r="Q12" s="752"/>
      <c r="R12" s="753"/>
      <c r="S12" s="752"/>
      <c r="T12" s="753"/>
      <c r="U12" s="752"/>
      <c r="V12" s="753"/>
      <c r="W12" s="752"/>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7"/>
      <c r="B13" s="262"/>
      <c r="C13" s="754"/>
      <c r="D13" s="281"/>
      <c r="E13" s="750"/>
      <c r="F13" s="281"/>
      <c r="G13" s="750"/>
      <c r="H13" s="281"/>
      <c r="I13" s="753"/>
      <c r="J13" s="284"/>
      <c r="K13" s="753"/>
      <c r="L13" s="284"/>
      <c r="M13" s="753"/>
      <c r="N13" s="753"/>
      <c r="O13" s="752"/>
      <c r="P13" s="753"/>
      <c r="Q13" s="752"/>
      <c r="R13" s="753"/>
      <c r="S13" s="752"/>
      <c r="T13" s="753"/>
      <c r="U13" s="752"/>
      <c r="V13" s="753"/>
      <c r="W13" s="752"/>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7"/>
      <c r="B14" s="748"/>
      <c r="C14" s="754"/>
      <c r="D14" s="750"/>
      <c r="E14" s="751"/>
      <c r="F14" s="750"/>
      <c r="G14" s="751"/>
      <c r="H14" s="750"/>
      <c r="I14" s="752"/>
      <c r="J14" s="753"/>
      <c r="K14" s="752"/>
      <c r="L14" s="753"/>
      <c r="M14" s="752"/>
      <c r="N14" s="753"/>
      <c r="O14" s="752"/>
      <c r="P14" s="753"/>
      <c r="Q14" s="752"/>
      <c r="R14" s="753"/>
      <c r="S14" s="752"/>
      <c r="T14" s="753"/>
      <c r="U14" s="752"/>
      <c r="V14" s="753"/>
      <c r="W14" s="752"/>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7"/>
      <c r="B15" s="262"/>
      <c r="C15" s="754"/>
      <c r="D15" s="281"/>
      <c r="E15" s="750"/>
      <c r="F15" s="281"/>
      <c r="G15" s="750"/>
      <c r="H15" s="281"/>
      <c r="I15" s="753"/>
      <c r="J15" s="753"/>
      <c r="K15" s="752"/>
      <c r="L15" s="753"/>
      <c r="M15" s="752"/>
      <c r="N15" s="753"/>
      <c r="O15" s="752"/>
      <c r="P15" s="753"/>
      <c r="Q15" s="752"/>
      <c r="R15" s="753"/>
      <c r="S15" s="752"/>
      <c r="T15" s="753"/>
      <c r="U15" s="752"/>
      <c r="V15" s="753"/>
      <c r="W15" s="752"/>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7"/>
      <c r="B16" s="748"/>
      <c r="C16" s="754"/>
      <c r="D16" s="750"/>
      <c r="E16" s="751"/>
      <c r="F16" s="750"/>
      <c r="G16" s="751"/>
      <c r="H16" s="750"/>
      <c r="I16" s="752"/>
      <c r="J16" s="753"/>
      <c r="K16" s="752"/>
      <c r="L16" s="753"/>
      <c r="M16" s="752"/>
      <c r="N16" s="753"/>
      <c r="O16" s="752"/>
      <c r="P16" s="753"/>
      <c r="Q16" s="752"/>
      <c r="R16" s="753"/>
      <c r="S16" s="752"/>
      <c r="T16" s="753"/>
      <c r="U16" s="752"/>
      <c r="V16" s="753"/>
      <c r="W16" s="752"/>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7"/>
      <c r="B17" s="262"/>
      <c r="C17" s="754"/>
      <c r="D17" s="281"/>
      <c r="E17" s="750"/>
      <c r="F17" s="281"/>
      <c r="G17" s="750"/>
      <c r="H17" s="281"/>
      <c r="I17" s="753"/>
      <c r="J17" s="753"/>
      <c r="K17" s="752"/>
      <c r="L17" s="753"/>
      <c r="M17" s="752"/>
      <c r="N17" s="753"/>
      <c r="O17" s="752"/>
      <c r="P17" s="753"/>
      <c r="Q17" s="752"/>
      <c r="R17" s="753"/>
      <c r="S17" s="752"/>
      <c r="T17" s="753"/>
      <c r="U17" s="752"/>
      <c r="V17" s="753"/>
      <c r="W17" s="752"/>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7"/>
      <c r="B18" s="748"/>
      <c r="C18" s="754"/>
      <c r="D18" s="750"/>
      <c r="E18" s="751"/>
      <c r="F18" s="750"/>
      <c r="G18" s="751"/>
      <c r="H18" s="750"/>
      <c r="I18" s="752"/>
      <c r="J18" s="753"/>
      <c r="K18" s="752"/>
      <c r="L18" s="753"/>
      <c r="M18" s="752"/>
      <c r="N18" s="753"/>
      <c r="O18" s="752"/>
      <c r="P18" s="753"/>
      <c r="Q18" s="752"/>
      <c r="R18" s="753"/>
      <c r="S18" s="752"/>
      <c r="T18" s="753"/>
      <c r="U18" s="752"/>
      <c r="V18" s="753"/>
      <c r="W18" s="752"/>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7"/>
      <c r="B19" s="262"/>
      <c r="C19" s="754"/>
      <c r="D19" s="281"/>
      <c r="E19" s="750"/>
      <c r="F19" s="281"/>
      <c r="G19" s="750"/>
      <c r="H19" s="281"/>
      <c r="I19" s="753"/>
      <c r="J19" s="284"/>
      <c r="K19" s="753"/>
      <c r="L19" s="284"/>
      <c r="M19" s="753"/>
      <c r="N19" s="753"/>
      <c r="O19" s="752"/>
      <c r="P19" s="753"/>
      <c r="Q19" s="752"/>
      <c r="R19" s="753"/>
      <c r="S19" s="752"/>
      <c r="T19" s="753"/>
      <c r="U19" s="752"/>
      <c r="V19" s="753"/>
      <c r="W19" s="752"/>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7"/>
      <c r="B20" s="262"/>
      <c r="C20" s="754"/>
      <c r="D20" s="281"/>
      <c r="E20" s="750"/>
      <c r="F20" s="281"/>
      <c r="G20" s="750"/>
      <c r="H20" s="281"/>
      <c r="I20" s="753"/>
      <c r="J20" s="284"/>
      <c r="K20" s="753"/>
      <c r="L20" s="284"/>
      <c r="M20" s="753"/>
      <c r="N20" s="753"/>
      <c r="O20" s="752"/>
      <c r="P20" s="753"/>
      <c r="Q20" s="752"/>
      <c r="R20" s="753"/>
      <c r="S20" s="752"/>
      <c r="T20" s="753"/>
      <c r="U20" s="752"/>
      <c r="V20" s="753"/>
      <c r="W20" s="752"/>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7"/>
      <c r="B21" s="262"/>
      <c r="C21" s="754"/>
      <c r="D21" s="281"/>
      <c r="E21" s="281"/>
      <c r="F21" s="281"/>
      <c r="G21" s="750"/>
      <c r="H21" s="281"/>
      <c r="I21" s="753"/>
      <c r="J21" s="284"/>
      <c r="K21" s="753"/>
      <c r="L21" s="284"/>
      <c r="M21" s="753"/>
      <c r="N21" s="753"/>
      <c r="O21" s="752"/>
      <c r="P21" s="753"/>
      <c r="Q21" s="752"/>
      <c r="R21" s="753"/>
      <c r="S21" s="752"/>
      <c r="T21" s="753"/>
      <c r="U21" s="752"/>
      <c r="V21" s="753"/>
      <c r="W21" s="752"/>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7"/>
      <c r="B22" s="262"/>
      <c r="C22" s="754"/>
      <c r="D22" s="281"/>
      <c r="E22" s="281"/>
      <c r="F22" s="281"/>
      <c r="G22" s="750"/>
      <c r="H22" s="281"/>
      <c r="I22" s="753"/>
      <c r="J22" s="284"/>
      <c r="K22" s="753"/>
      <c r="L22" s="284"/>
      <c r="M22" s="753"/>
      <c r="N22" s="753"/>
      <c r="O22" s="752"/>
      <c r="P22" s="753"/>
      <c r="Q22" s="752"/>
      <c r="R22" s="753"/>
      <c r="S22" s="752"/>
      <c r="T22" s="753"/>
      <c r="U22" s="752"/>
      <c r="V22" s="753"/>
      <c r="W22" s="752"/>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7"/>
      <c r="B23" s="748"/>
      <c r="C23" s="754"/>
      <c r="D23" s="281"/>
      <c r="E23" s="750"/>
      <c r="F23" s="750"/>
      <c r="G23" s="751"/>
      <c r="H23" s="750"/>
      <c r="I23" s="752"/>
      <c r="J23" s="753"/>
      <c r="K23" s="752"/>
      <c r="L23" s="753"/>
      <c r="M23" s="752"/>
      <c r="N23" s="753"/>
      <c r="O23" s="752"/>
      <c r="P23" s="753"/>
      <c r="Q23" s="752"/>
      <c r="R23" s="753"/>
      <c r="S23" s="752"/>
      <c r="T23" s="753"/>
      <c r="U23" s="752"/>
      <c r="V23" s="753"/>
      <c r="W23" s="752"/>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7"/>
      <c r="B24" s="262"/>
      <c r="C24" s="754"/>
      <c r="D24" s="281"/>
      <c r="E24" s="750"/>
      <c r="F24" s="750"/>
      <c r="G24" s="751"/>
      <c r="H24" s="750"/>
      <c r="I24" s="752"/>
      <c r="J24" s="753"/>
      <c r="K24" s="752"/>
      <c r="L24" s="753"/>
      <c r="M24" s="752"/>
      <c r="N24" s="753"/>
      <c r="O24" s="752"/>
      <c r="P24" s="753"/>
      <c r="Q24" s="752"/>
      <c r="R24" s="753"/>
      <c r="S24" s="752"/>
      <c r="T24" s="753"/>
      <c r="U24" s="752"/>
      <c r="V24" s="753"/>
      <c r="W24" s="752"/>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7"/>
      <c r="B25" s="262"/>
      <c r="C25" s="754"/>
      <c r="D25" s="281"/>
      <c r="E25" s="750"/>
      <c r="F25" s="281"/>
      <c r="G25" s="750"/>
      <c r="H25" s="281"/>
      <c r="I25" s="753"/>
      <c r="J25" s="753"/>
      <c r="K25" s="752"/>
      <c r="L25" s="753"/>
      <c r="M25" s="752"/>
      <c r="N25" s="753"/>
      <c r="O25" s="752"/>
      <c r="P25" s="753"/>
      <c r="Q25" s="752"/>
      <c r="R25" s="753"/>
      <c r="S25" s="752"/>
      <c r="T25" s="753"/>
      <c r="U25" s="752"/>
      <c r="V25" s="753"/>
      <c r="W25" s="752"/>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7"/>
      <c r="B26" s="262"/>
      <c r="C26" s="754"/>
      <c r="D26" s="281"/>
      <c r="E26" s="750"/>
      <c r="F26" s="281"/>
      <c r="G26" s="750"/>
      <c r="H26" s="281"/>
      <c r="I26" s="753"/>
      <c r="J26" s="284"/>
      <c r="K26" s="753"/>
      <c r="L26" s="753"/>
      <c r="M26" s="752"/>
      <c r="N26" s="753"/>
      <c r="O26" s="752"/>
      <c r="P26" s="753"/>
      <c r="Q26" s="752"/>
      <c r="R26" s="753"/>
      <c r="S26" s="752"/>
      <c r="T26" s="753"/>
      <c r="U26" s="752"/>
      <c r="V26" s="753"/>
      <c r="W26" s="752"/>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7"/>
      <c r="B27" s="262"/>
      <c r="C27" s="754"/>
      <c r="D27" s="281"/>
      <c r="E27" s="750"/>
      <c r="F27" s="281"/>
      <c r="G27" s="750"/>
      <c r="H27" s="281"/>
      <c r="I27" s="753"/>
      <c r="J27" s="284"/>
      <c r="K27" s="753"/>
      <c r="L27" s="284"/>
      <c r="M27" s="753"/>
      <c r="N27" s="753"/>
      <c r="O27" s="752"/>
      <c r="P27" s="753"/>
      <c r="Q27" s="752"/>
      <c r="R27" s="753"/>
      <c r="S27" s="752"/>
      <c r="T27" s="753"/>
      <c r="U27" s="752"/>
      <c r="V27" s="753"/>
      <c r="W27" s="752"/>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7"/>
      <c r="B28" s="748"/>
      <c r="C28" s="754"/>
      <c r="D28" s="750"/>
      <c r="E28" s="751"/>
      <c r="F28" s="750"/>
      <c r="G28" s="751"/>
      <c r="H28" s="750"/>
      <c r="I28" s="752"/>
      <c r="J28" s="753"/>
      <c r="K28" s="752"/>
      <c r="L28" s="753"/>
      <c r="M28" s="752"/>
      <c r="N28" s="753"/>
      <c r="O28" s="752"/>
      <c r="P28" s="753"/>
      <c r="Q28" s="752"/>
      <c r="R28" s="753"/>
      <c r="S28" s="752"/>
      <c r="T28" s="753"/>
      <c r="U28" s="752"/>
      <c r="V28" s="753"/>
      <c r="W28" s="752"/>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7"/>
      <c r="B29" s="262"/>
      <c r="C29" s="754"/>
      <c r="D29" s="281"/>
      <c r="E29" s="750"/>
      <c r="F29" s="750"/>
      <c r="G29" s="751"/>
      <c r="H29" s="750"/>
      <c r="I29" s="752"/>
      <c r="J29" s="753"/>
      <c r="K29" s="752"/>
      <c r="L29" s="753"/>
      <c r="M29" s="752"/>
      <c r="N29" s="753"/>
      <c r="O29" s="752"/>
      <c r="P29" s="753"/>
      <c r="Q29" s="752"/>
      <c r="R29" s="753"/>
      <c r="S29" s="752"/>
      <c r="T29" s="753"/>
      <c r="U29" s="752"/>
      <c r="V29" s="753"/>
      <c r="W29" s="752"/>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7"/>
      <c r="B30" s="262"/>
      <c r="C30" s="754"/>
      <c r="D30" s="281"/>
      <c r="E30" s="750"/>
      <c r="F30" s="281"/>
      <c r="G30" s="281"/>
      <c r="H30" s="750"/>
      <c r="I30" s="752"/>
      <c r="J30" s="753"/>
      <c r="K30" s="752"/>
      <c r="L30" s="753"/>
      <c r="M30" s="752"/>
      <c r="N30" s="753"/>
      <c r="O30" s="752"/>
      <c r="P30" s="753"/>
      <c r="Q30" s="752"/>
      <c r="R30" s="753"/>
      <c r="S30" s="752"/>
      <c r="T30" s="753"/>
      <c r="U30" s="752"/>
      <c r="V30" s="753"/>
      <c r="W30" s="752"/>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7"/>
      <c r="B31" s="748"/>
      <c r="C31" s="754"/>
      <c r="D31" s="750"/>
      <c r="E31" s="751"/>
      <c r="F31" s="750"/>
      <c r="G31" s="751"/>
      <c r="H31" s="750"/>
      <c r="I31" s="752"/>
      <c r="J31" s="753"/>
      <c r="K31" s="752"/>
      <c r="L31" s="753"/>
      <c r="M31" s="752"/>
      <c r="N31" s="753"/>
      <c r="O31" s="752"/>
      <c r="P31" s="753"/>
      <c r="Q31" s="752"/>
      <c r="R31" s="753"/>
      <c r="S31" s="752"/>
      <c r="T31" s="753"/>
      <c r="U31" s="752"/>
      <c r="V31" s="753"/>
      <c r="W31" s="752"/>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7"/>
      <c r="B32" s="262"/>
      <c r="C32" s="754"/>
      <c r="D32" s="281"/>
      <c r="E32" s="750"/>
      <c r="F32" s="750"/>
      <c r="G32" s="751"/>
      <c r="H32" s="750"/>
      <c r="I32" s="752"/>
      <c r="J32" s="753"/>
      <c r="K32" s="752"/>
      <c r="L32" s="753"/>
      <c r="M32" s="752"/>
      <c r="N32" s="753"/>
      <c r="O32" s="752"/>
      <c r="P32" s="753"/>
      <c r="Q32" s="752"/>
      <c r="R32" s="753"/>
      <c r="S32" s="752"/>
      <c r="T32" s="753"/>
      <c r="U32" s="752"/>
      <c r="V32" s="753"/>
      <c r="W32" s="752"/>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7"/>
      <c r="B33" s="262"/>
      <c r="C33" s="754"/>
      <c r="D33" s="281"/>
      <c r="E33" s="750"/>
      <c r="F33" s="281"/>
      <c r="G33" s="750"/>
      <c r="H33" s="281"/>
      <c r="I33" s="753"/>
      <c r="J33" s="753"/>
      <c r="K33" s="752"/>
      <c r="L33" s="753"/>
      <c r="M33" s="752"/>
      <c r="N33" s="753"/>
      <c r="O33" s="752"/>
      <c r="P33" s="753"/>
      <c r="Q33" s="752"/>
      <c r="R33" s="753"/>
      <c r="S33" s="752"/>
      <c r="T33" s="753"/>
      <c r="U33" s="752"/>
      <c r="V33" s="753"/>
      <c r="W33" s="752"/>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7"/>
      <c r="B34" s="262"/>
      <c r="C34" s="754"/>
      <c r="D34" s="281"/>
      <c r="E34" s="750"/>
      <c r="F34" s="281"/>
      <c r="G34" s="750"/>
      <c r="H34" s="281"/>
      <c r="I34" s="753"/>
      <c r="J34" s="753"/>
      <c r="K34" s="752"/>
      <c r="L34" s="753"/>
      <c r="M34" s="752"/>
      <c r="N34" s="753"/>
      <c r="O34" s="752"/>
      <c r="P34" s="753"/>
      <c r="Q34" s="752"/>
      <c r="R34" s="753"/>
      <c r="S34" s="752"/>
      <c r="T34" s="753"/>
      <c r="U34" s="752"/>
      <c r="V34" s="753"/>
      <c r="W34" s="752"/>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7"/>
      <c r="B35" s="262"/>
      <c r="C35" s="754"/>
      <c r="D35" s="281"/>
      <c r="E35" s="750"/>
      <c r="F35" s="281"/>
      <c r="G35" s="750"/>
      <c r="H35" s="750"/>
      <c r="I35" s="752"/>
      <c r="J35" s="753"/>
      <c r="K35" s="752"/>
      <c r="L35" s="753"/>
      <c r="M35" s="752"/>
      <c r="N35" s="753"/>
      <c r="O35" s="752"/>
      <c r="P35" s="753"/>
      <c r="Q35" s="752"/>
      <c r="R35" s="753"/>
      <c r="S35" s="752"/>
      <c r="T35" s="753"/>
      <c r="U35" s="752"/>
      <c r="V35" s="753"/>
      <c r="W35" s="752"/>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7"/>
      <c r="B36" s="262"/>
      <c r="C36" s="754"/>
      <c r="D36" s="281"/>
      <c r="E36" s="750"/>
      <c r="F36" s="750"/>
      <c r="G36" s="751"/>
      <c r="H36" s="750"/>
      <c r="I36" s="752"/>
      <c r="J36" s="753"/>
      <c r="K36" s="752"/>
      <c r="L36" s="753"/>
      <c r="M36" s="752"/>
      <c r="N36" s="753"/>
      <c r="O36" s="752"/>
      <c r="P36" s="753"/>
      <c r="Q36" s="752"/>
      <c r="R36" s="753"/>
      <c r="S36" s="752"/>
      <c r="T36" s="753"/>
      <c r="U36" s="752"/>
      <c r="V36" s="753"/>
      <c r="W36" s="752"/>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7"/>
      <c r="B37" s="262"/>
      <c r="C37" s="754"/>
      <c r="D37" s="281"/>
      <c r="E37" s="750"/>
      <c r="F37" s="281"/>
      <c r="G37" s="750"/>
      <c r="H37" s="281"/>
      <c r="I37" s="753"/>
      <c r="J37" s="753"/>
      <c r="K37" s="752"/>
      <c r="L37" s="753"/>
      <c r="M37" s="752"/>
      <c r="N37" s="753"/>
      <c r="O37" s="752"/>
      <c r="P37" s="753"/>
      <c r="Q37" s="752"/>
      <c r="R37" s="753"/>
      <c r="S37" s="752"/>
      <c r="T37" s="753"/>
      <c r="U37" s="752"/>
      <c r="V37" s="753"/>
      <c r="W37" s="752"/>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7"/>
      <c r="B38" s="262"/>
      <c r="C38" s="754"/>
      <c r="D38" s="281"/>
      <c r="E38" s="750"/>
      <c r="F38" s="750"/>
      <c r="G38" s="751"/>
      <c r="H38" s="750"/>
      <c r="I38" s="752"/>
      <c r="J38" s="753"/>
      <c r="K38" s="752"/>
      <c r="L38" s="753"/>
      <c r="M38" s="752"/>
      <c r="N38" s="753"/>
      <c r="O38" s="752"/>
      <c r="P38" s="753"/>
      <c r="Q38" s="752"/>
      <c r="R38" s="753"/>
      <c r="S38" s="752"/>
      <c r="T38" s="753"/>
      <c r="U38" s="752"/>
      <c r="V38" s="753"/>
      <c r="W38" s="752"/>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7"/>
      <c r="B39" s="262"/>
      <c r="C39" s="754"/>
      <c r="D39" s="281"/>
      <c r="E39" s="750"/>
      <c r="F39" s="281"/>
      <c r="G39" s="750"/>
      <c r="H39" s="281"/>
      <c r="I39" s="753"/>
      <c r="J39" s="284"/>
      <c r="K39" s="753"/>
      <c r="L39" s="284"/>
      <c r="M39" s="753"/>
      <c r="N39" s="753"/>
      <c r="O39" s="752"/>
      <c r="P39" s="753"/>
      <c r="Q39" s="752"/>
      <c r="R39" s="753"/>
      <c r="S39" s="752"/>
      <c r="T39" s="753"/>
      <c r="U39" s="752"/>
      <c r="V39" s="753"/>
      <c r="W39" s="752"/>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7"/>
      <c r="B40" s="262"/>
      <c r="C40" s="754"/>
      <c r="D40" s="281"/>
      <c r="E40" s="750"/>
      <c r="F40" s="281"/>
      <c r="G40" s="750"/>
      <c r="H40" s="281"/>
      <c r="I40" s="753"/>
      <c r="J40" s="284"/>
      <c r="K40" s="753"/>
      <c r="L40" s="284"/>
      <c r="M40" s="753"/>
      <c r="N40" s="753"/>
      <c r="O40" s="752"/>
      <c r="P40" s="753"/>
      <c r="Q40" s="752"/>
      <c r="R40" s="753"/>
      <c r="S40" s="752"/>
      <c r="T40" s="753"/>
      <c r="U40" s="752"/>
      <c r="V40" s="753"/>
      <c r="W40" s="752"/>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7"/>
      <c r="B41" s="262"/>
      <c r="C41" s="754"/>
      <c r="D41" s="281"/>
      <c r="E41" s="281"/>
      <c r="F41" s="281"/>
      <c r="G41" s="750"/>
      <c r="H41" s="281"/>
      <c r="I41" s="753"/>
      <c r="J41" s="284"/>
      <c r="K41" s="753"/>
      <c r="L41" s="284"/>
      <c r="M41" s="753"/>
      <c r="N41" s="753"/>
      <c r="O41" s="752"/>
      <c r="P41" s="753"/>
      <c r="Q41" s="752"/>
      <c r="R41" s="753"/>
      <c r="S41" s="752"/>
      <c r="T41" s="753"/>
      <c r="U41" s="752"/>
      <c r="V41" s="753"/>
      <c r="W41" s="752"/>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7"/>
      <c r="B42" s="748"/>
      <c r="C42" s="754"/>
      <c r="D42" s="750"/>
      <c r="E42" s="751"/>
      <c r="F42" s="750"/>
      <c r="G42" s="751"/>
      <c r="H42" s="750"/>
      <c r="I42" s="752"/>
      <c r="J42" s="753"/>
      <c r="K42" s="752"/>
      <c r="L42" s="753"/>
      <c r="M42" s="752"/>
      <c r="N42" s="753"/>
      <c r="O42" s="752"/>
      <c r="P42" s="753"/>
      <c r="Q42" s="752"/>
      <c r="R42" s="753"/>
      <c r="S42" s="752"/>
      <c r="T42" s="753"/>
      <c r="U42" s="752"/>
      <c r="V42" s="753"/>
      <c r="W42" s="752"/>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7"/>
      <c r="B43" s="262"/>
      <c r="C43" s="754"/>
      <c r="D43" s="281"/>
      <c r="E43" s="750"/>
      <c r="F43" s="281"/>
      <c r="G43" s="750"/>
      <c r="H43" s="281"/>
      <c r="I43" s="753"/>
      <c r="J43" s="753"/>
      <c r="K43" s="752"/>
      <c r="L43" s="753"/>
      <c r="M43" s="752"/>
      <c r="N43" s="753"/>
      <c r="O43" s="752"/>
      <c r="P43" s="753"/>
      <c r="Q43" s="752"/>
      <c r="R43" s="753"/>
      <c r="S43" s="752"/>
      <c r="T43" s="753"/>
      <c r="U43" s="752"/>
      <c r="V43" s="753"/>
      <c r="W43" s="752"/>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7"/>
      <c r="B44" s="262"/>
      <c r="C44" s="754"/>
      <c r="D44" s="281"/>
      <c r="E44" s="750"/>
      <c r="F44" s="281"/>
      <c r="G44" s="750"/>
      <c r="H44" s="750"/>
      <c r="I44" s="752"/>
      <c r="J44" s="753"/>
      <c r="K44" s="752"/>
      <c r="L44" s="753"/>
      <c r="M44" s="752"/>
      <c r="N44" s="753"/>
      <c r="O44" s="752"/>
      <c r="P44" s="753"/>
      <c r="Q44" s="752"/>
      <c r="R44" s="753"/>
      <c r="S44" s="752"/>
      <c r="T44" s="753"/>
      <c r="U44" s="752"/>
      <c r="V44" s="753"/>
      <c r="W44" s="752"/>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7"/>
      <c r="B45" s="262"/>
      <c r="C45" s="754"/>
      <c r="D45" s="281"/>
      <c r="E45" s="750"/>
      <c r="F45" s="281"/>
      <c r="G45" s="750"/>
      <c r="H45" s="281"/>
      <c r="I45" s="753"/>
      <c r="J45" s="753"/>
      <c r="K45" s="752"/>
      <c r="L45" s="753"/>
      <c r="M45" s="752"/>
      <c r="N45" s="753"/>
      <c r="O45" s="752"/>
      <c r="P45" s="753"/>
      <c r="Q45" s="752"/>
      <c r="R45" s="753"/>
      <c r="S45" s="752"/>
      <c r="T45" s="753"/>
      <c r="U45" s="752"/>
      <c r="V45" s="753"/>
      <c r="W45" s="752"/>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7"/>
      <c r="B46" s="262"/>
      <c r="C46" s="754"/>
      <c r="D46" s="281"/>
      <c r="E46" s="750"/>
      <c r="F46" s="281"/>
      <c r="G46" s="750"/>
      <c r="H46" s="281"/>
      <c r="I46" s="753"/>
      <c r="J46" s="284"/>
      <c r="K46" s="284"/>
      <c r="L46" s="284"/>
      <c r="M46" s="753"/>
      <c r="N46" s="753"/>
      <c r="O46" s="752"/>
      <c r="P46" s="753"/>
      <c r="Q46" s="752"/>
      <c r="R46" s="753"/>
      <c r="S46" s="752"/>
      <c r="T46" s="753"/>
      <c r="U46" s="752"/>
      <c r="V46" s="753"/>
      <c r="W46" s="752"/>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7"/>
      <c r="B47" s="262"/>
      <c r="C47" s="754"/>
      <c r="D47" s="281"/>
      <c r="E47" s="750"/>
      <c r="F47" s="281"/>
      <c r="G47" s="750"/>
      <c r="H47" s="281"/>
      <c r="I47" s="753"/>
      <c r="J47" s="284"/>
      <c r="K47" s="753"/>
      <c r="L47" s="284"/>
      <c r="M47" s="284"/>
      <c r="N47" s="284"/>
      <c r="O47" s="753"/>
      <c r="P47" s="753"/>
      <c r="Q47" s="752"/>
      <c r="R47" s="753"/>
      <c r="S47" s="752"/>
      <c r="T47" s="753"/>
      <c r="U47" s="752"/>
      <c r="V47" s="753"/>
      <c r="W47" s="752"/>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7"/>
      <c r="B48" s="262"/>
      <c r="C48" s="754"/>
      <c r="D48" s="281"/>
      <c r="E48" s="281"/>
      <c r="F48" s="281"/>
      <c r="G48" s="750"/>
      <c r="H48" s="281"/>
      <c r="I48" s="753"/>
      <c r="J48" s="753"/>
      <c r="K48" s="752"/>
      <c r="L48" s="753"/>
      <c r="M48" s="752"/>
      <c r="N48" s="753"/>
      <c r="O48" s="752"/>
      <c r="P48" s="753"/>
      <c r="Q48" s="752"/>
      <c r="R48" s="753"/>
      <c r="S48" s="752"/>
      <c r="T48" s="753"/>
      <c r="U48" s="752"/>
      <c r="V48" s="753"/>
      <c r="W48" s="752"/>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7"/>
      <c r="B49" s="262"/>
      <c r="C49" s="754"/>
      <c r="D49" s="281"/>
      <c r="E49" s="750"/>
      <c r="F49" s="281"/>
      <c r="G49" s="750"/>
      <c r="H49" s="281"/>
      <c r="I49" s="753"/>
      <c r="J49" s="284"/>
      <c r="K49" s="753"/>
      <c r="L49" s="284"/>
      <c r="M49" s="753"/>
      <c r="N49" s="753"/>
      <c r="O49" s="752"/>
      <c r="P49" s="753"/>
      <c r="Q49" s="752"/>
      <c r="R49" s="753"/>
      <c r="S49" s="752"/>
      <c r="T49" s="753"/>
      <c r="U49" s="752"/>
      <c r="V49" s="753"/>
      <c r="W49" s="752"/>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7"/>
      <c r="B50" s="262"/>
      <c r="C50" s="754"/>
      <c r="D50" s="281"/>
      <c r="E50" s="750"/>
      <c r="F50" s="281"/>
      <c r="G50" s="750"/>
      <c r="H50" s="281"/>
      <c r="I50" s="753"/>
      <c r="J50" s="284"/>
      <c r="K50" s="284"/>
      <c r="L50" s="284"/>
      <c r="M50" s="753"/>
      <c r="N50" s="753"/>
      <c r="O50" s="752"/>
      <c r="P50" s="753"/>
      <c r="Q50" s="752"/>
      <c r="R50" s="753"/>
      <c r="S50" s="752"/>
      <c r="T50" s="753"/>
      <c r="U50" s="752"/>
      <c r="V50" s="753"/>
      <c r="W50" s="752"/>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7"/>
      <c r="B51" s="262"/>
      <c r="C51" s="754"/>
      <c r="D51" s="281"/>
      <c r="E51" s="750"/>
      <c r="F51" s="281"/>
      <c r="G51" s="750"/>
      <c r="H51" s="281"/>
      <c r="I51" s="753"/>
      <c r="J51" s="284"/>
      <c r="K51" s="753"/>
      <c r="L51" s="284"/>
      <c r="M51" s="753"/>
      <c r="N51" s="284"/>
      <c r="O51" s="753"/>
      <c r="P51" s="753"/>
      <c r="Q51" s="752"/>
      <c r="R51" s="753"/>
      <c r="S51" s="752"/>
      <c r="T51" s="753"/>
      <c r="U51" s="752"/>
      <c r="V51" s="753"/>
      <c r="W51" s="752"/>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7"/>
      <c r="B52" s="748"/>
      <c r="C52" s="754"/>
      <c r="D52" s="750"/>
      <c r="E52" s="751"/>
      <c r="F52" s="750"/>
      <c r="G52" s="751"/>
      <c r="H52" s="750"/>
      <c r="I52" s="752"/>
      <c r="J52" s="753"/>
      <c r="K52" s="752"/>
      <c r="L52" s="753"/>
      <c r="M52" s="752"/>
      <c r="N52" s="753"/>
      <c r="O52" s="752"/>
      <c r="P52" s="753"/>
      <c r="Q52" s="752"/>
      <c r="R52" s="753"/>
      <c r="S52" s="752"/>
      <c r="T52" s="753"/>
      <c r="U52" s="752"/>
      <c r="V52" s="753"/>
      <c r="W52" s="752"/>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7"/>
      <c r="B53" s="262"/>
      <c r="C53" s="754"/>
      <c r="D53" s="281"/>
      <c r="E53" s="750"/>
      <c r="F53" s="750"/>
      <c r="G53" s="751"/>
      <c r="H53" s="750"/>
      <c r="I53" s="752"/>
      <c r="J53" s="753"/>
      <c r="K53" s="752"/>
      <c r="L53" s="753"/>
      <c r="M53" s="752"/>
      <c r="N53" s="753"/>
      <c r="O53" s="752"/>
      <c r="P53" s="753"/>
      <c r="Q53" s="752"/>
      <c r="R53" s="753"/>
      <c r="S53" s="752"/>
      <c r="T53" s="753"/>
      <c r="U53" s="752"/>
      <c r="V53" s="753"/>
      <c r="W53" s="752"/>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7"/>
      <c r="B54" s="262"/>
      <c r="C54" s="754"/>
      <c r="D54" s="281"/>
      <c r="E54" s="750"/>
      <c r="F54" s="281"/>
      <c r="G54" s="750"/>
      <c r="H54" s="281"/>
      <c r="I54" s="753"/>
      <c r="J54" s="284"/>
      <c r="K54" s="753"/>
      <c r="L54" s="284"/>
      <c r="M54" s="753"/>
      <c r="N54" s="753"/>
      <c r="O54" s="752"/>
      <c r="P54" s="753"/>
      <c r="Q54" s="752"/>
      <c r="R54" s="753"/>
      <c r="S54" s="752"/>
      <c r="T54" s="753"/>
      <c r="U54" s="752"/>
      <c r="V54" s="753"/>
      <c r="W54" s="752"/>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7"/>
      <c r="B55" s="262"/>
      <c r="C55" s="754"/>
      <c r="D55" s="281"/>
      <c r="E55" s="750"/>
      <c r="F55" s="281"/>
      <c r="G55" s="750"/>
      <c r="H55" s="281"/>
      <c r="I55" s="753"/>
      <c r="J55" s="284"/>
      <c r="K55" s="753"/>
      <c r="L55" s="284"/>
      <c r="M55" s="753"/>
      <c r="N55" s="753"/>
      <c r="O55" s="752"/>
      <c r="P55" s="753"/>
      <c r="Q55" s="752"/>
      <c r="R55" s="753"/>
      <c r="S55" s="752"/>
      <c r="T55" s="753"/>
      <c r="U55" s="752"/>
      <c r="V55" s="753"/>
      <c r="W55" s="752"/>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7"/>
      <c r="B56" s="262"/>
      <c r="C56" s="754"/>
      <c r="D56" s="281"/>
      <c r="E56" s="750"/>
      <c r="F56" s="281"/>
      <c r="G56" s="750"/>
      <c r="H56" s="281"/>
      <c r="I56" s="753"/>
      <c r="J56" s="284"/>
      <c r="K56" s="753"/>
      <c r="L56" s="284"/>
      <c r="M56" s="753"/>
      <c r="N56" s="284"/>
      <c r="O56" s="753"/>
      <c r="P56" s="753"/>
      <c r="Q56" s="752"/>
      <c r="R56" s="753"/>
      <c r="S56" s="752"/>
      <c r="T56" s="753"/>
      <c r="U56" s="752"/>
      <c r="V56" s="753"/>
      <c r="W56" s="752"/>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7"/>
      <c r="B57" s="262"/>
      <c r="C57" s="754"/>
      <c r="D57" s="281"/>
      <c r="E57" s="750"/>
      <c r="F57" s="281"/>
      <c r="G57" s="750"/>
      <c r="H57" s="281"/>
      <c r="I57" s="753"/>
      <c r="J57" s="284"/>
      <c r="K57" s="753"/>
      <c r="L57" s="284"/>
      <c r="M57" s="753"/>
      <c r="N57" s="753"/>
      <c r="O57" s="752"/>
      <c r="P57" s="753"/>
      <c r="Q57" s="752"/>
      <c r="R57" s="753"/>
      <c r="S57" s="752"/>
      <c r="T57" s="753"/>
      <c r="U57" s="752"/>
      <c r="V57" s="753"/>
      <c r="W57" s="752"/>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7"/>
      <c r="B58" s="262"/>
      <c r="C58" s="754"/>
      <c r="D58" s="281"/>
      <c r="E58" s="750"/>
      <c r="F58" s="281"/>
      <c r="G58" s="750"/>
      <c r="H58" s="281"/>
      <c r="I58" s="753"/>
      <c r="J58" s="753"/>
      <c r="K58" s="752"/>
      <c r="L58" s="753"/>
      <c r="M58" s="752"/>
      <c r="N58" s="753"/>
      <c r="O58" s="752"/>
      <c r="P58" s="753"/>
      <c r="Q58" s="752"/>
      <c r="R58" s="753"/>
      <c r="S58" s="752"/>
      <c r="T58" s="753"/>
      <c r="U58" s="752"/>
      <c r="V58" s="753"/>
      <c r="W58" s="752"/>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7"/>
      <c r="B59" s="262"/>
      <c r="C59" s="754"/>
      <c r="D59" s="281"/>
      <c r="E59" s="750"/>
      <c r="F59" s="281"/>
      <c r="G59" s="750"/>
      <c r="H59" s="281"/>
      <c r="I59" s="753"/>
      <c r="J59" s="284"/>
      <c r="K59" s="753"/>
      <c r="L59" s="284"/>
      <c r="M59" s="753"/>
      <c r="N59" s="284"/>
      <c r="O59" s="753"/>
      <c r="P59" s="284"/>
      <c r="Q59" s="753"/>
      <c r="R59" s="753"/>
      <c r="S59" s="752"/>
      <c r="T59" s="753"/>
      <c r="U59" s="752"/>
      <c r="V59" s="753"/>
      <c r="W59" s="752"/>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7"/>
      <c r="B60" s="262"/>
      <c r="C60" s="754"/>
      <c r="D60" s="281"/>
      <c r="E60" s="750"/>
      <c r="F60" s="281"/>
      <c r="G60" s="750"/>
      <c r="H60" s="281"/>
      <c r="I60" s="753"/>
      <c r="J60" s="284"/>
      <c r="K60" s="753"/>
      <c r="L60" s="753"/>
      <c r="M60" s="752"/>
      <c r="N60" s="753"/>
      <c r="O60" s="752"/>
      <c r="P60" s="753"/>
      <c r="Q60" s="752"/>
      <c r="R60" s="753"/>
      <c r="S60" s="752"/>
      <c r="T60" s="753"/>
      <c r="U60" s="752"/>
      <c r="V60" s="753"/>
      <c r="W60" s="752"/>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7"/>
      <c r="B61" s="262"/>
      <c r="C61" s="754"/>
      <c r="D61" s="281"/>
      <c r="E61" s="750"/>
      <c r="F61" s="281"/>
      <c r="G61" s="750"/>
      <c r="H61" s="281"/>
      <c r="I61" s="753"/>
      <c r="J61" s="284"/>
      <c r="K61" s="753"/>
      <c r="L61" s="284"/>
      <c r="M61" s="753"/>
      <c r="N61" s="284"/>
      <c r="O61" s="753"/>
      <c r="P61" s="284"/>
      <c r="Q61" s="753"/>
      <c r="R61" s="284"/>
      <c r="S61" s="753"/>
      <c r="T61" s="753"/>
      <c r="U61" s="752"/>
      <c r="V61" s="753"/>
      <c r="W61" s="752"/>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7"/>
      <c r="B62" s="748"/>
      <c r="C62" s="754"/>
      <c r="D62" s="750"/>
      <c r="E62" s="751"/>
      <c r="F62" s="750"/>
      <c r="G62" s="751"/>
      <c r="H62" s="750"/>
      <c r="I62" s="752"/>
      <c r="J62" s="753"/>
      <c r="K62" s="752"/>
      <c r="L62" s="753"/>
      <c r="M62" s="752"/>
      <c r="N62" s="753"/>
      <c r="O62" s="752"/>
      <c r="P62" s="753"/>
      <c r="Q62" s="752"/>
      <c r="R62" s="753"/>
      <c r="S62" s="752"/>
      <c r="T62" s="753"/>
      <c r="U62" s="752"/>
      <c r="V62" s="753"/>
      <c r="W62" s="752"/>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7"/>
      <c r="B63" s="262"/>
      <c r="C63" s="754"/>
      <c r="D63" s="281"/>
      <c r="E63" s="750"/>
      <c r="F63" s="281"/>
      <c r="G63" s="750"/>
      <c r="H63" s="281"/>
      <c r="I63" s="753"/>
      <c r="J63" s="284"/>
      <c r="K63" s="753"/>
      <c r="L63" s="284"/>
      <c r="M63" s="753"/>
      <c r="N63" s="753"/>
      <c r="O63" s="752"/>
      <c r="P63" s="753"/>
      <c r="Q63" s="752"/>
      <c r="R63" s="753"/>
      <c r="S63" s="752"/>
      <c r="T63" s="753"/>
      <c r="U63" s="752"/>
      <c r="V63" s="753"/>
      <c r="W63" s="752"/>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7"/>
      <c r="B64" s="262"/>
      <c r="C64" s="754"/>
      <c r="D64" s="281"/>
      <c r="E64" s="750"/>
      <c r="F64" s="281"/>
      <c r="G64" s="750"/>
      <c r="H64" s="281"/>
      <c r="I64" s="753"/>
      <c r="J64" s="284"/>
      <c r="K64" s="753"/>
      <c r="L64" s="753"/>
      <c r="M64" s="752"/>
      <c r="N64" s="753"/>
      <c r="O64" s="752"/>
      <c r="P64" s="753"/>
      <c r="Q64" s="752"/>
      <c r="R64" s="753"/>
      <c r="S64" s="752"/>
      <c r="T64" s="753"/>
      <c r="U64" s="752"/>
      <c r="V64" s="753"/>
      <c r="W64" s="752"/>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7"/>
      <c r="B65" s="262"/>
      <c r="C65" s="754"/>
      <c r="D65" s="281"/>
      <c r="E65" s="750"/>
      <c r="F65" s="281"/>
      <c r="G65" s="750"/>
      <c r="H65" s="281"/>
      <c r="I65" s="753"/>
      <c r="J65" s="284"/>
      <c r="K65" s="753"/>
      <c r="L65" s="284"/>
      <c r="M65" s="753"/>
      <c r="N65" s="753"/>
      <c r="O65" s="752"/>
      <c r="P65" s="753"/>
      <c r="Q65" s="752"/>
      <c r="R65" s="753"/>
      <c r="S65" s="752"/>
      <c r="T65" s="753"/>
      <c r="U65" s="752"/>
      <c r="V65" s="753"/>
      <c r="W65" s="752"/>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7"/>
      <c r="B66" s="262"/>
      <c r="C66" s="754"/>
      <c r="D66" s="281"/>
      <c r="E66" s="281"/>
      <c r="F66" s="281"/>
      <c r="G66" s="750"/>
      <c r="H66" s="750"/>
      <c r="I66" s="752"/>
      <c r="J66" s="753"/>
      <c r="K66" s="752"/>
      <c r="L66" s="753"/>
      <c r="M66" s="752"/>
      <c r="N66" s="753"/>
      <c r="O66" s="752"/>
      <c r="P66" s="753"/>
      <c r="Q66" s="752"/>
      <c r="R66" s="753"/>
      <c r="S66" s="752"/>
      <c r="T66" s="753"/>
      <c r="U66" s="752"/>
      <c r="V66" s="753"/>
      <c r="W66" s="752"/>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7"/>
      <c r="B67" s="262"/>
      <c r="C67" s="754"/>
      <c r="D67" s="281"/>
      <c r="E67" s="750"/>
      <c r="F67" s="281"/>
      <c r="G67" s="750"/>
      <c r="H67" s="281"/>
      <c r="I67" s="753"/>
      <c r="J67" s="284"/>
      <c r="K67" s="753"/>
      <c r="L67" s="284"/>
      <c r="M67" s="753"/>
      <c r="N67" s="284"/>
      <c r="O67" s="753"/>
      <c r="P67" s="753"/>
      <c r="Q67" s="752"/>
      <c r="R67" s="753"/>
      <c r="S67" s="752"/>
      <c r="T67" s="753"/>
      <c r="U67" s="752"/>
      <c r="V67" s="753"/>
      <c r="W67" s="752"/>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7"/>
      <c r="B68" s="262"/>
      <c r="C68" s="754"/>
      <c r="D68" s="281"/>
      <c r="E68" s="750"/>
      <c r="F68" s="281"/>
      <c r="G68" s="750"/>
      <c r="H68" s="750"/>
      <c r="I68" s="752"/>
      <c r="J68" s="753"/>
      <c r="K68" s="752"/>
      <c r="L68" s="753"/>
      <c r="M68" s="752"/>
      <c r="N68" s="753"/>
      <c r="O68" s="752"/>
      <c r="P68" s="753"/>
      <c r="Q68" s="752"/>
      <c r="R68" s="753"/>
      <c r="S68" s="752"/>
      <c r="T68" s="753"/>
      <c r="U68" s="752"/>
      <c r="V68" s="753"/>
      <c r="W68" s="752"/>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7"/>
      <c r="B69" s="262"/>
      <c r="C69" s="754"/>
      <c r="D69" s="281"/>
      <c r="E69" s="750"/>
      <c r="F69" s="281"/>
      <c r="G69" s="750"/>
      <c r="H69" s="281"/>
      <c r="I69" s="753"/>
      <c r="J69" s="284"/>
      <c r="K69" s="753"/>
      <c r="L69" s="284"/>
      <c r="M69" s="753"/>
      <c r="N69" s="284"/>
      <c r="O69" s="753"/>
      <c r="P69" s="284"/>
      <c r="Q69" s="753"/>
      <c r="R69" s="753"/>
      <c r="S69" s="752"/>
      <c r="T69" s="753"/>
      <c r="U69" s="752"/>
      <c r="V69" s="753"/>
      <c r="W69" s="752"/>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7"/>
      <c r="B70" s="262"/>
      <c r="C70" s="754"/>
      <c r="D70" s="281"/>
      <c r="E70" s="750"/>
      <c r="F70" s="281"/>
      <c r="G70" s="750"/>
      <c r="H70" s="281"/>
      <c r="I70" s="753"/>
      <c r="J70" s="284"/>
      <c r="K70" s="753"/>
      <c r="L70" s="753"/>
      <c r="M70" s="752"/>
      <c r="N70" s="753"/>
      <c r="O70" s="752"/>
      <c r="P70" s="753"/>
      <c r="Q70" s="752"/>
      <c r="R70" s="753"/>
      <c r="S70" s="752"/>
      <c r="T70" s="753"/>
      <c r="U70" s="752"/>
      <c r="V70" s="753"/>
      <c r="W70" s="752"/>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7"/>
      <c r="B71" s="262"/>
      <c r="C71" s="754"/>
      <c r="D71" s="281"/>
      <c r="E71" s="750"/>
      <c r="F71" s="281"/>
      <c r="G71" s="750"/>
      <c r="H71" s="750"/>
      <c r="I71" s="752"/>
      <c r="J71" s="753"/>
      <c r="K71" s="752"/>
      <c r="L71" s="753"/>
      <c r="M71" s="752"/>
      <c r="N71" s="753"/>
      <c r="O71" s="752"/>
      <c r="P71" s="753"/>
      <c r="Q71" s="752"/>
      <c r="R71" s="753"/>
      <c r="S71" s="752"/>
      <c r="T71" s="753"/>
      <c r="U71" s="752"/>
      <c r="V71" s="753"/>
      <c r="W71" s="752"/>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7"/>
      <c r="B72" s="262"/>
      <c r="C72" s="754"/>
      <c r="D72" s="281"/>
      <c r="E72" s="750"/>
      <c r="F72" s="750"/>
      <c r="G72" s="751"/>
      <c r="H72" s="750"/>
      <c r="I72" s="752"/>
      <c r="J72" s="753"/>
      <c r="K72" s="752"/>
      <c r="L72" s="753"/>
      <c r="M72" s="752"/>
      <c r="N72" s="753"/>
      <c r="O72" s="752"/>
      <c r="P72" s="753"/>
      <c r="Q72" s="752"/>
      <c r="R72" s="753"/>
      <c r="S72" s="752"/>
      <c r="T72" s="753"/>
      <c r="U72" s="752"/>
      <c r="V72" s="753"/>
      <c r="W72" s="752"/>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7"/>
      <c r="B73" s="262"/>
      <c r="C73" s="754"/>
      <c r="D73" s="281"/>
      <c r="E73" s="750"/>
      <c r="F73" s="281"/>
      <c r="G73" s="750"/>
      <c r="H73" s="281"/>
      <c r="I73" s="753"/>
      <c r="J73" s="284"/>
      <c r="K73" s="753"/>
      <c r="L73" s="284"/>
      <c r="M73" s="753"/>
      <c r="N73" s="284"/>
      <c r="O73" s="753"/>
      <c r="P73" s="753"/>
      <c r="Q73" s="752"/>
      <c r="R73" s="753"/>
      <c r="S73" s="752"/>
      <c r="T73" s="753"/>
      <c r="U73" s="752"/>
      <c r="V73" s="753"/>
      <c r="W73" s="752"/>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7"/>
      <c r="B74" s="748"/>
      <c r="C74" s="754"/>
      <c r="D74" s="750"/>
      <c r="E74" s="751"/>
      <c r="F74" s="750"/>
      <c r="G74" s="751"/>
      <c r="H74" s="750"/>
      <c r="I74" s="752"/>
      <c r="J74" s="753"/>
      <c r="K74" s="752"/>
      <c r="L74" s="753"/>
      <c r="M74" s="752"/>
      <c r="N74" s="753"/>
      <c r="O74" s="752"/>
      <c r="P74" s="753"/>
      <c r="Q74" s="752"/>
      <c r="R74" s="753"/>
      <c r="S74" s="752"/>
      <c r="T74" s="753"/>
      <c r="U74" s="752"/>
      <c r="V74" s="753"/>
      <c r="W74" s="752"/>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7"/>
      <c r="B75" s="262"/>
      <c r="C75" s="754"/>
      <c r="D75" s="281"/>
      <c r="E75" s="281"/>
      <c r="F75" s="281"/>
      <c r="G75" s="281"/>
      <c r="H75" s="281"/>
      <c r="I75" s="284"/>
      <c r="J75" s="753"/>
      <c r="K75" s="752"/>
      <c r="L75" s="753"/>
      <c r="M75" s="752"/>
      <c r="N75" s="753"/>
      <c r="O75" s="752"/>
      <c r="P75" s="753"/>
      <c r="Q75" s="752"/>
      <c r="R75" s="753"/>
      <c r="S75" s="752"/>
      <c r="T75" s="753"/>
      <c r="U75" s="752"/>
      <c r="V75" s="753"/>
      <c r="W75" s="752"/>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7"/>
      <c r="B76" s="262"/>
      <c r="C76" s="754"/>
      <c r="D76" s="281"/>
      <c r="E76" s="750"/>
      <c r="F76" s="281"/>
      <c r="G76" s="750"/>
      <c r="H76" s="281"/>
      <c r="I76" s="753"/>
      <c r="J76" s="753"/>
      <c r="K76" s="752"/>
      <c r="L76" s="753"/>
      <c r="M76" s="752"/>
      <c r="N76" s="753"/>
      <c r="O76" s="752"/>
      <c r="P76" s="753"/>
      <c r="Q76" s="752"/>
      <c r="R76" s="753"/>
      <c r="S76" s="752"/>
      <c r="T76" s="753"/>
      <c r="U76" s="752"/>
      <c r="V76" s="753"/>
      <c r="W76" s="752"/>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7"/>
      <c r="B77" s="262"/>
      <c r="C77" s="754"/>
      <c r="D77" s="281"/>
      <c r="E77" s="750"/>
      <c r="F77" s="281"/>
      <c r="G77" s="750"/>
      <c r="H77" s="750"/>
      <c r="I77" s="752"/>
      <c r="J77" s="753"/>
      <c r="K77" s="752"/>
      <c r="L77" s="753"/>
      <c r="M77" s="752"/>
      <c r="N77" s="753"/>
      <c r="O77" s="752"/>
      <c r="P77" s="753"/>
      <c r="Q77" s="752"/>
      <c r="R77" s="753"/>
      <c r="S77" s="752"/>
      <c r="T77" s="753"/>
      <c r="U77" s="752"/>
      <c r="V77" s="753"/>
      <c r="W77" s="752"/>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7"/>
      <c r="B78" s="262"/>
      <c r="C78" s="754"/>
      <c r="D78" s="281"/>
      <c r="E78" s="750"/>
      <c r="F78" s="281"/>
      <c r="G78" s="750"/>
      <c r="H78" s="281"/>
      <c r="I78" s="753"/>
      <c r="J78" s="284"/>
      <c r="K78" s="753"/>
      <c r="L78" s="753"/>
      <c r="M78" s="752"/>
      <c r="N78" s="753"/>
      <c r="O78" s="752"/>
      <c r="P78" s="753"/>
      <c r="Q78" s="752"/>
      <c r="R78" s="753"/>
      <c r="S78" s="752"/>
      <c r="T78" s="753"/>
      <c r="U78" s="752"/>
      <c r="V78" s="753"/>
      <c r="W78" s="753"/>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7"/>
      <c r="B79" s="262"/>
      <c r="C79" s="754"/>
      <c r="D79" s="281"/>
      <c r="E79" s="750"/>
      <c r="F79" s="281"/>
      <c r="G79" s="750"/>
      <c r="H79" s="281"/>
      <c r="I79" s="753"/>
      <c r="J79" s="284"/>
      <c r="K79" s="753"/>
      <c r="L79" s="284"/>
      <c r="M79" s="753"/>
      <c r="N79" s="284"/>
      <c r="O79" s="753"/>
      <c r="P79" s="284"/>
      <c r="Q79" s="753"/>
      <c r="R79" s="284"/>
      <c r="S79" s="753"/>
      <c r="T79" s="284"/>
      <c r="U79" s="753"/>
      <c r="V79" s="753"/>
      <c r="W79" s="752"/>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7"/>
      <c r="B80" s="262"/>
      <c r="C80" s="754"/>
      <c r="D80" s="281"/>
      <c r="E80" s="750"/>
      <c r="F80" s="281"/>
      <c r="G80" s="750"/>
      <c r="H80" s="281"/>
      <c r="I80" s="753"/>
      <c r="J80" s="284"/>
      <c r="K80" s="753"/>
      <c r="L80" s="284"/>
      <c r="M80" s="753"/>
      <c r="N80" s="284"/>
      <c r="O80" s="753"/>
      <c r="P80" s="284"/>
      <c r="Q80" s="753"/>
      <c r="R80" s="284"/>
      <c r="S80" s="753"/>
      <c r="T80" s="753"/>
      <c r="U80" s="752"/>
      <c r="V80" s="753"/>
      <c r="W80" s="752"/>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7"/>
      <c r="B81" s="748"/>
      <c r="C81" s="754"/>
      <c r="D81" s="750"/>
      <c r="E81" s="751"/>
      <c r="F81" s="750"/>
      <c r="G81" s="751"/>
      <c r="H81" s="750"/>
      <c r="I81" s="752"/>
      <c r="J81" s="753"/>
      <c r="K81" s="752"/>
      <c r="L81" s="753"/>
      <c r="M81" s="752"/>
      <c r="N81" s="753"/>
      <c r="O81" s="752"/>
      <c r="P81" s="753"/>
      <c r="Q81" s="752"/>
      <c r="R81" s="753"/>
      <c r="S81" s="752"/>
      <c r="T81" s="753"/>
      <c r="U81" s="752"/>
      <c r="V81" s="753"/>
      <c r="W81" s="752"/>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7"/>
      <c r="B82" s="262"/>
      <c r="C82" s="754"/>
      <c r="D82" s="281"/>
      <c r="E82" s="750"/>
      <c r="F82" s="281"/>
      <c r="G82" s="281"/>
      <c r="H82" s="281"/>
      <c r="I82" s="753"/>
      <c r="J82" s="753"/>
      <c r="K82" s="752"/>
      <c r="L82" s="753"/>
      <c r="M82" s="752"/>
      <c r="N82" s="753"/>
      <c r="O82" s="752"/>
      <c r="P82" s="753"/>
      <c r="Q82" s="752"/>
      <c r="R82" s="753"/>
      <c r="S82" s="752"/>
      <c r="T82" s="753"/>
      <c r="U82" s="752"/>
      <c r="V82" s="753"/>
      <c r="W82" s="752"/>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7"/>
      <c r="B83" s="262"/>
      <c r="C83" s="754"/>
      <c r="D83" s="281"/>
      <c r="E83" s="750"/>
      <c r="F83" s="281"/>
      <c r="G83" s="750"/>
      <c r="H83" s="281"/>
      <c r="I83" s="753"/>
      <c r="J83" s="284"/>
      <c r="K83" s="753"/>
      <c r="L83" s="284"/>
      <c r="M83" s="753"/>
      <c r="N83" s="284"/>
      <c r="O83" s="753"/>
      <c r="P83" s="284"/>
      <c r="Q83" s="753"/>
      <c r="R83" s="753"/>
      <c r="S83" s="752"/>
      <c r="T83" s="753"/>
      <c r="U83" s="752"/>
      <c r="V83" s="753"/>
      <c r="W83" s="752"/>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7"/>
      <c r="B84" s="262"/>
      <c r="C84" s="754"/>
      <c r="D84" s="281"/>
      <c r="E84" s="750"/>
      <c r="F84" s="281"/>
      <c r="G84" s="750"/>
      <c r="H84" s="281"/>
      <c r="I84" s="753"/>
      <c r="J84" s="284"/>
      <c r="K84" s="753"/>
      <c r="L84" s="284"/>
      <c r="M84" s="753"/>
      <c r="N84" s="284"/>
      <c r="O84" s="753"/>
      <c r="P84" s="753"/>
      <c r="Q84" s="752"/>
      <c r="R84" s="753"/>
      <c r="S84" s="752"/>
      <c r="T84" s="753"/>
      <c r="U84" s="752"/>
      <c r="V84" s="753"/>
      <c r="W84" s="752"/>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7"/>
      <c r="B85" s="748"/>
      <c r="C85" s="754"/>
      <c r="D85" s="750"/>
      <c r="E85" s="751"/>
      <c r="F85" s="750"/>
      <c r="G85" s="751"/>
      <c r="H85" s="750"/>
      <c r="I85" s="752"/>
      <c r="J85" s="753"/>
      <c r="K85" s="752"/>
      <c r="L85" s="753"/>
      <c r="M85" s="752"/>
      <c r="N85" s="753"/>
      <c r="O85" s="752"/>
      <c r="P85" s="753"/>
      <c r="Q85" s="752"/>
      <c r="R85" s="753"/>
      <c r="S85" s="752"/>
      <c r="T85" s="753"/>
      <c r="U85" s="752"/>
      <c r="V85" s="753"/>
      <c r="W85" s="752"/>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7"/>
      <c r="B86" s="262"/>
      <c r="C86" s="754"/>
      <c r="D86" s="281"/>
      <c r="E86" s="750"/>
      <c r="F86" s="281"/>
      <c r="G86" s="750"/>
      <c r="H86" s="281"/>
      <c r="I86" s="753"/>
      <c r="J86" s="284"/>
      <c r="K86" s="753"/>
      <c r="L86" s="284"/>
      <c r="M86" s="753"/>
      <c r="N86" s="284"/>
      <c r="O86" s="753"/>
      <c r="P86" s="284"/>
      <c r="Q86" s="753"/>
      <c r="R86" s="753"/>
      <c r="S86" s="752"/>
      <c r="T86" s="753"/>
      <c r="U86" s="752"/>
      <c r="V86" s="753"/>
      <c r="W86" s="752"/>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7"/>
      <c r="B87" s="748"/>
      <c r="C87" s="754"/>
      <c r="D87" s="750"/>
      <c r="E87" s="751"/>
      <c r="F87" s="750"/>
      <c r="G87" s="751"/>
      <c r="H87" s="750"/>
      <c r="I87" s="752"/>
      <c r="J87" s="753"/>
      <c r="K87" s="752"/>
      <c r="L87" s="753"/>
      <c r="M87" s="752"/>
      <c r="N87" s="753"/>
      <c r="O87" s="752"/>
      <c r="P87" s="753"/>
      <c r="Q87" s="752"/>
      <c r="R87" s="753"/>
      <c r="S87" s="752"/>
      <c r="T87" s="753"/>
      <c r="U87" s="752"/>
      <c r="V87" s="753"/>
      <c r="W87" s="752"/>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7"/>
      <c r="B88" s="262"/>
      <c r="C88" s="754"/>
      <c r="D88" s="281"/>
      <c r="E88" s="750"/>
      <c r="F88" s="281"/>
      <c r="G88" s="750"/>
      <c r="H88" s="750"/>
      <c r="I88" s="752"/>
      <c r="J88" s="753"/>
      <c r="K88" s="752"/>
      <c r="L88" s="753"/>
      <c r="M88" s="752"/>
      <c r="N88" s="753"/>
      <c r="O88" s="752"/>
      <c r="P88" s="753"/>
      <c r="Q88" s="752"/>
      <c r="R88" s="753"/>
      <c r="S88" s="752"/>
      <c r="T88" s="753"/>
      <c r="U88" s="752"/>
      <c r="V88" s="753"/>
      <c r="W88" s="752"/>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7"/>
      <c r="B89" s="262"/>
      <c r="C89" s="754"/>
      <c r="D89" s="281"/>
      <c r="E89" s="750"/>
      <c r="F89" s="281"/>
      <c r="G89" s="750"/>
      <c r="H89" s="281"/>
      <c r="I89" s="753"/>
      <c r="J89" s="284"/>
      <c r="K89" s="753"/>
      <c r="L89" s="284"/>
      <c r="M89" s="753"/>
      <c r="N89" s="284"/>
      <c r="O89" s="753"/>
      <c r="P89" s="284"/>
      <c r="Q89" s="753"/>
      <c r="R89" s="284"/>
      <c r="S89" s="753"/>
      <c r="T89" s="753"/>
      <c r="U89" s="752"/>
      <c r="V89" s="753"/>
      <c r="W89" s="752"/>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7"/>
      <c r="B90" s="262"/>
      <c r="C90" s="754"/>
      <c r="D90" s="281"/>
      <c r="E90" s="750"/>
      <c r="F90" s="281"/>
      <c r="G90" s="750"/>
      <c r="H90" s="281"/>
      <c r="I90" s="753"/>
      <c r="J90" s="284"/>
      <c r="K90" s="753"/>
      <c r="L90" s="284"/>
      <c r="M90" s="753"/>
      <c r="N90" s="284"/>
      <c r="O90" s="753"/>
      <c r="P90" s="284"/>
      <c r="Q90" s="753"/>
      <c r="R90" s="753"/>
      <c r="S90" s="752"/>
      <c r="T90" s="753"/>
      <c r="U90" s="752"/>
      <c r="V90" s="753"/>
      <c r="W90" s="752"/>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7"/>
      <c r="B91" s="748"/>
      <c r="C91" s="754"/>
      <c r="D91" s="750"/>
      <c r="E91" s="751"/>
      <c r="F91" s="750"/>
      <c r="G91" s="751"/>
      <c r="H91" s="750"/>
      <c r="I91" s="752"/>
      <c r="J91" s="753"/>
      <c r="K91" s="752"/>
      <c r="L91" s="753"/>
      <c r="M91" s="752"/>
      <c r="N91" s="753"/>
      <c r="O91" s="752"/>
      <c r="P91" s="753"/>
      <c r="Q91" s="752"/>
      <c r="R91" s="753"/>
      <c r="S91" s="752"/>
      <c r="T91" s="753"/>
      <c r="U91" s="752"/>
      <c r="V91" s="753"/>
      <c r="W91" s="752"/>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7"/>
      <c r="B92" s="262"/>
      <c r="C92" s="754"/>
      <c r="D92" s="281"/>
      <c r="E92" s="750"/>
      <c r="F92" s="750"/>
      <c r="G92" s="751"/>
      <c r="H92" s="750"/>
      <c r="I92" s="752"/>
      <c r="J92" s="753"/>
      <c r="K92" s="752"/>
      <c r="L92" s="753"/>
      <c r="M92" s="752"/>
      <c r="N92" s="753"/>
      <c r="O92" s="752"/>
      <c r="P92" s="753"/>
      <c r="Q92" s="752"/>
      <c r="R92" s="753"/>
      <c r="S92" s="752"/>
      <c r="T92" s="753"/>
      <c r="U92" s="752"/>
      <c r="V92" s="753"/>
      <c r="W92" s="752"/>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7"/>
      <c r="B93" s="262"/>
      <c r="C93" s="754"/>
      <c r="D93" s="281"/>
      <c r="E93" s="750"/>
      <c r="F93" s="750"/>
      <c r="G93" s="751"/>
      <c r="H93" s="750"/>
      <c r="I93" s="752"/>
      <c r="J93" s="753"/>
      <c r="K93" s="752"/>
      <c r="L93" s="753"/>
      <c r="M93" s="752"/>
      <c r="N93" s="753"/>
      <c r="O93" s="752"/>
      <c r="P93" s="753"/>
      <c r="Q93" s="752"/>
      <c r="R93" s="753"/>
      <c r="S93" s="752"/>
      <c r="T93" s="753"/>
      <c r="U93" s="752"/>
      <c r="V93" s="753"/>
      <c r="W93" s="752"/>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7"/>
      <c r="B94" s="262"/>
      <c r="C94" s="754"/>
      <c r="D94" s="281"/>
      <c r="E94" s="750"/>
      <c r="F94" s="750"/>
      <c r="G94" s="751"/>
      <c r="H94" s="750"/>
      <c r="I94" s="752"/>
      <c r="J94" s="753"/>
      <c r="K94" s="752"/>
      <c r="L94" s="753"/>
      <c r="M94" s="752"/>
      <c r="N94" s="753"/>
      <c r="O94" s="752"/>
      <c r="P94" s="753"/>
      <c r="Q94" s="752"/>
      <c r="R94" s="753"/>
      <c r="S94" s="752"/>
      <c r="T94" s="753"/>
      <c r="U94" s="752"/>
      <c r="V94" s="753"/>
      <c r="W94" s="752"/>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7"/>
      <c r="B95" s="262"/>
      <c r="C95" s="754"/>
      <c r="D95" s="281"/>
      <c r="E95" s="750"/>
      <c r="F95" s="750"/>
      <c r="G95" s="751"/>
      <c r="H95" s="750"/>
      <c r="I95" s="752"/>
      <c r="J95" s="753"/>
      <c r="K95" s="752"/>
      <c r="L95" s="753"/>
      <c r="M95" s="752"/>
      <c r="N95" s="753"/>
      <c r="O95" s="752"/>
      <c r="P95" s="753"/>
      <c r="Q95" s="752"/>
      <c r="R95" s="753"/>
      <c r="S95" s="752"/>
      <c r="T95" s="753"/>
      <c r="U95" s="752"/>
      <c r="V95" s="753"/>
      <c r="W95" s="752"/>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7"/>
      <c r="B96" s="262"/>
      <c r="C96" s="754"/>
      <c r="D96" s="281"/>
      <c r="E96" s="750"/>
      <c r="F96" s="281"/>
      <c r="G96" s="281"/>
      <c r="H96" s="281"/>
      <c r="I96" s="284"/>
      <c r="J96" s="284"/>
      <c r="K96" s="284"/>
      <c r="L96" s="284"/>
      <c r="M96" s="284"/>
      <c r="N96" s="753"/>
      <c r="O96" s="752"/>
      <c r="P96" s="753"/>
      <c r="Q96" s="752"/>
      <c r="R96" s="753"/>
      <c r="S96" s="752"/>
      <c r="T96" s="753"/>
      <c r="U96" s="752"/>
      <c r="V96" s="753"/>
      <c r="W96" s="752"/>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7"/>
      <c r="B97" s="262"/>
      <c r="C97" s="754"/>
      <c r="D97" s="281"/>
      <c r="E97" s="750"/>
      <c r="F97" s="750"/>
      <c r="G97" s="751"/>
      <c r="H97" s="750"/>
      <c r="I97" s="752"/>
      <c r="J97" s="753"/>
      <c r="K97" s="752"/>
      <c r="L97" s="753"/>
      <c r="M97" s="752"/>
      <c r="N97" s="753"/>
      <c r="O97" s="752"/>
      <c r="P97" s="753"/>
      <c r="Q97" s="752"/>
      <c r="R97" s="753"/>
      <c r="S97" s="752"/>
      <c r="T97" s="753"/>
      <c r="U97" s="752"/>
      <c r="V97" s="753"/>
      <c r="W97" s="752"/>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7"/>
      <c r="B98" s="262"/>
      <c r="C98" s="754"/>
      <c r="D98" s="281"/>
      <c r="E98" s="750"/>
      <c r="F98" s="281"/>
      <c r="G98" s="750"/>
      <c r="H98" s="750"/>
      <c r="I98" s="752"/>
      <c r="J98" s="753"/>
      <c r="K98" s="752"/>
      <c r="L98" s="753"/>
      <c r="M98" s="752"/>
      <c r="N98" s="753"/>
      <c r="O98" s="752"/>
      <c r="P98" s="753"/>
      <c r="Q98" s="752"/>
      <c r="R98" s="753"/>
      <c r="S98" s="752"/>
      <c r="T98" s="753"/>
      <c r="U98" s="752"/>
      <c r="V98" s="753"/>
      <c r="W98" s="752"/>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7"/>
      <c r="B99" s="262"/>
      <c r="C99" s="754"/>
      <c r="D99" s="281"/>
      <c r="E99" s="750"/>
      <c r="F99" s="281"/>
      <c r="G99" s="281"/>
      <c r="H99" s="281"/>
      <c r="I99" s="753"/>
      <c r="J99" s="753"/>
      <c r="K99" s="752"/>
      <c r="L99" s="753"/>
      <c r="M99" s="752"/>
      <c r="N99" s="753"/>
      <c r="O99" s="752"/>
      <c r="P99" s="753"/>
      <c r="Q99" s="752"/>
      <c r="R99" s="753"/>
      <c r="S99" s="752"/>
      <c r="T99" s="753"/>
      <c r="U99" s="752"/>
      <c r="V99" s="753"/>
      <c r="W99" s="752"/>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7"/>
      <c r="B100" s="262"/>
      <c r="C100" s="754"/>
      <c r="D100" s="281"/>
      <c r="E100" s="750"/>
      <c r="F100" s="281"/>
      <c r="G100" s="750"/>
      <c r="H100" s="281"/>
      <c r="I100" s="753"/>
      <c r="J100" s="753"/>
      <c r="K100" s="752"/>
      <c r="L100" s="753"/>
      <c r="M100" s="752"/>
      <c r="N100" s="753"/>
      <c r="O100" s="752"/>
      <c r="P100" s="753"/>
      <c r="Q100" s="752"/>
      <c r="R100" s="753"/>
      <c r="S100" s="752"/>
      <c r="T100" s="753"/>
      <c r="U100" s="752"/>
      <c r="V100" s="753"/>
      <c r="W100" s="752"/>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7"/>
      <c r="B101" s="262"/>
      <c r="C101" s="754"/>
      <c r="D101" s="281"/>
      <c r="E101" s="750"/>
      <c r="F101" s="750"/>
      <c r="G101" s="751"/>
      <c r="H101" s="750"/>
      <c r="I101" s="752"/>
      <c r="J101" s="753"/>
      <c r="K101" s="752"/>
      <c r="L101" s="753"/>
      <c r="M101" s="752"/>
      <c r="N101" s="753"/>
      <c r="O101" s="752"/>
      <c r="P101" s="753"/>
      <c r="Q101" s="752"/>
      <c r="R101" s="753"/>
      <c r="S101" s="752"/>
      <c r="T101" s="753"/>
      <c r="U101" s="752"/>
      <c r="V101" s="753"/>
      <c r="W101" s="752"/>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7"/>
      <c r="B102" s="262"/>
      <c r="C102" s="754"/>
      <c r="D102" s="281"/>
      <c r="E102" s="750"/>
      <c r="F102" s="750"/>
      <c r="G102" s="751"/>
      <c r="H102" s="750"/>
      <c r="I102" s="752"/>
      <c r="J102" s="753"/>
      <c r="K102" s="752"/>
      <c r="L102" s="753"/>
      <c r="M102" s="752"/>
      <c r="N102" s="753"/>
      <c r="O102" s="752"/>
      <c r="P102" s="753"/>
      <c r="Q102" s="752"/>
      <c r="R102" s="753"/>
      <c r="S102" s="752"/>
      <c r="T102" s="753"/>
      <c r="U102" s="752"/>
      <c r="V102" s="753"/>
      <c r="W102" s="752"/>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7"/>
      <c r="B103" s="262"/>
      <c r="C103" s="754"/>
      <c r="D103" s="281"/>
      <c r="E103" s="750"/>
      <c r="F103" s="281"/>
      <c r="G103" s="750"/>
      <c r="H103" s="750"/>
      <c r="I103" s="752"/>
      <c r="J103" s="753"/>
      <c r="K103" s="752"/>
      <c r="L103" s="753"/>
      <c r="M103" s="752"/>
      <c r="N103" s="753"/>
      <c r="O103" s="752"/>
      <c r="P103" s="753"/>
      <c r="Q103" s="752"/>
      <c r="R103" s="753"/>
      <c r="S103" s="752"/>
      <c r="T103" s="753"/>
      <c r="U103" s="752"/>
      <c r="V103" s="753"/>
      <c r="W103" s="752"/>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7"/>
      <c r="B104" s="262"/>
      <c r="C104" s="754"/>
      <c r="D104" s="281"/>
      <c r="E104" s="750"/>
      <c r="F104" s="750"/>
      <c r="G104" s="751"/>
      <c r="H104" s="750"/>
      <c r="I104" s="752"/>
      <c r="J104" s="753"/>
      <c r="K104" s="752"/>
      <c r="L104" s="753"/>
      <c r="M104" s="752"/>
      <c r="N104" s="753"/>
      <c r="O104" s="752"/>
      <c r="P104" s="753"/>
      <c r="Q104" s="752"/>
      <c r="R104" s="753"/>
      <c r="S104" s="752"/>
      <c r="T104" s="753"/>
      <c r="U104" s="752"/>
      <c r="V104" s="753"/>
      <c r="W104" s="752"/>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7"/>
      <c r="B105" s="262"/>
      <c r="C105" s="754"/>
      <c r="D105" s="281"/>
      <c r="E105" s="750"/>
      <c r="F105" s="281"/>
      <c r="G105" s="750"/>
      <c r="H105" s="281"/>
      <c r="I105" s="753"/>
      <c r="J105" s="753"/>
      <c r="K105" s="752"/>
      <c r="L105" s="753"/>
      <c r="M105" s="752"/>
      <c r="N105" s="753"/>
      <c r="O105" s="752"/>
      <c r="P105" s="753"/>
      <c r="Q105" s="752"/>
      <c r="R105" s="753"/>
      <c r="S105" s="752"/>
      <c r="T105" s="753"/>
      <c r="U105" s="752"/>
      <c r="V105" s="753"/>
      <c r="W105" s="752"/>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7"/>
      <c r="B106" s="262"/>
      <c r="C106" s="754"/>
      <c r="D106" s="281"/>
      <c r="E106" s="750"/>
      <c r="F106" s="281"/>
      <c r="G106" s="281"/>
      <c r="H106" s="281"/>
      <c r="I106" s="284"/>
      <c r="J106" s="284"/>
      <c r="K106" s="284"/>
      <c r="L106" s="284"/>
      <c r="M106" s="284"/>
      <c r="N106" s="284"/>
      <c r="O106" s="284"/>
      <c r="P106" s="284"/>
      <c r="Q106" s="284"/>
      <c r="R106" s="753"/>
      <c r="S106" s="752"/>
      <c r="T106" s="753"/>
      <c r="U106" s="752"/>
      <c r="V106" s="753"/>
      <c r="W106" s="752"/>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7"/>
      <c r="B107" s="262"/>
      <c r="C107" s="754"/>
      <c r="D107" s="281"/>
      <c r="E107" s="281"/>
      <c r="F107" s="281"/>
      <c r="G107" s="281"/>
      <c r="H107" s="281"/>
      <c r="I107" s="284"/>
      <c r="J107" s="284"/>
      <c r="K107" s="284"/>
      <c r="L107" s="753"/>
      <c r="M107" s="752"/>
      <c r="N107" s="753"/>
      <c r="O107" s="752"/>
      <c r="P107" s="753"/>
      <c r="Q107" s="752"/>
      <c r="R107" s="753"/>
      <c r="S107" s="752"/>
      <c r="T107" s="753"/>
      <c r="U107" s="752"/>
      <c r="V107" s="753"/>
      <c r="W107" s="752"/>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7"/>
      <c r="B108" s="748"/>
      <c r="C108" s="754"/>
      <c r="D108" s="750"/>
      <c r="E108" s="751"/>
      <c r="F108" s="750"/>
      <c r="G108" s="751"/>
      <c r="H108" s="750"/>
      <c r="I108" s="752"/>
      <c r="J108" s="753"/>
      <c r="K108" s="752"/>
      <c r="L108" s="753"/>
      <c r="M108" s="752"/>
      <c r="N108" s="753"/>
      <c r="O108" s="752"/>
      <c r="P108" s="753"/>
      <c r="Q108" s="752"/>
      <c r="R108" s="753"/>
      <c r="S108" s="752"/>
      <c r="T108" s="753"/>
      <c r="U108" s="752"/>
      <c r="V108" s="753"/>
      <c r="W108" s="752"/>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7"/>
      <c r="B109" s="262"/>
      <c r="C109" s="754"/>
      <c r="D109" s="281"/>
      <c r="E109" s="750"/>
      <c r="F109" s="281"/>
      <c r="G109" s="750"/>
      <c r="H109" s="750"/>
      <c r="I109" s="752"/>
      <c r="J109" s="753"/>
      <c r="K109" s="752"/>
      <c r="L109" s="753"/>
      <c r="M109" s="752"/>
      <c r="N109" s="753"/>
      <c r="O109" s="752"/>
      <c r="P109" s="753"/>
      <c r="Q109" s="752"/>
      <c r="R109" s="753"/>
      <c r="S109" s="752"/>
      <c r="T109" s="753"/>
      <c r="U109" s="752"/>
      <c r="V109" s="753"/>
      <c r="W109" s="752"/>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7"/>
      <c r="B110" s="262"/>
      <c r="C110" s="754"/>
      <c r="D110" s="281"/>
      <c r="E110" s="750"/>
      <c r="F110" s="281"/>
      <c r="G110" s="750"/>
      <c r="H110" s="281"/>
      <c r="I110" s="753"/>
      <c r="J110" s="753"/>
      <c r="K110" s="752"/>
      <c r="L110" s="753"/>
      <c r="M110" s="752"/>
      <c r="N110" s="753"/>
      <c r="O110" s="752"/>
      <c r="P110" s="753"/>
      <c r="Q110" s="752"/>
      <c r="R110" s="753"/>
      <c r="S110" s="752"/>
      <c r="T110" s="753"/>
      <c r="U110" s="752"/>
      <c r="V110" s="753"/>
      <c r="W110" s="752"/>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7"/>
      <c r="B111" s="262"/>
      <c r="C111" s="754"/>
      <c r="D111" s="281"/>
      <c r="E111" s="750"/>
      <c r="F111" s="750"/>
      <c r="G111" s="751"/>
      <c r="H111" s="750"/>
      <c r="I111" s="752"/>
      <c r="J111" s="753"/>
      <c r="K111" s="752"/>
      <c r="L111" s="753"/>
      <c r="M111" s="752"/>
      <c r="N111" s="753"/>
      <c r="O111" s="752"/>
      <c r="P111" s="753"/>
      <c r="Q111" s="752"/>
      <c r="R111" s="753"/>
      <c r="S111" s="752"/>
      <c r="T111" s="753"/>
      <c r="U111" s="752"/>
      <c r="V111" s="753"/>
      <c r="W111" s="752"/>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7"/>
      <c r="B112" s="262"/>
      <c r="C112" s="754"/>
      <c r="D112" s="281"/>
      <c r="E112" s="750"/>
      <c r="F112" s="281"/>
      <c r="G112" s="750"/>
      <c r="H112" s="281"/>
      <c r="I112" s="753"/>
      <c r="J112" s="753"/>
      <c r="K112" s="752"/>
      <c r="L112" s="753"/>
      <c r="M112" s="752"/>
      <c r="N112" s="753"/>
      <c r="O112" s="752"/>
      <c r="P112" s="753"/>
      <c r="Q112" s="752"/>
      <c r="R112" s="753"/>
      <c r="S112" s="752"/>
      <c r="T112" s="753"/>
      <c r="U112" s="752"/>
      <c r="V112" s="753"/>
      <c r="W112" s="752"/>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7"/>
      <c r="B113" s="262"/>
      <c r="C113" s="754"/>
      <c r="D113" s="281"/>
      <c r="E113" s="750"/>
      <c r="F113" s="281"/>
      <c r="G113" s="281"/>
      <c r="H113" s="281"/>
      <c r="I113" s="284"/>
      <c r="J113" s="284"/>
      <c r="K113" s="753"/>
      <c r="L113" s="753"/>
      <c r="M113" s="752"/>
      <c r="N113" s="753"/>
      <c r="O113" s="752"/>
      <c r="P113" s="753"/>
      <c r="Q113" s="752"/>
      <c r="R113" s="753"/>
      <c r="S113" s="752"/>
      <c r="T113" s="753"/>
      <c r="U113" s="752"/>
      <c r="V113" s="753"/>
      <c r="W113" s="752"/>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7"/>
      <c r="B114" s="262"/>
      <c r="C114" s="754"/>
      <c r="D114" s="281"/>
      <c r="E114" s="750"/>
      <c r="F114" s="281"/>
      <c r="G114" s="281"/>
      <c r="H114" s="281"/>
      <c r="I114" s="284"/>
      <c r="J114" s="284"/>
      <c r="K114" s="284"/>
      <c r="L114" s="284"/>
      <c r="M114" s="284"/>
      <c r="N114" s="753"/>
      <c r="O114" s="752"/>
      <c r="P114" s="753"/>
      <c r="Q114" s="752"/>
      <c r="R114" s="753"/>
      <c r="S114" s="752"/>
      <c r="T114" s="753"/>
      <c r="U114" s="752"/>
      <c r="V114" s="753"/>
      <c r="W114" s="752"/>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7"/>
      <c r="B115" s="262"/>
      <c r="C115" s="754"/>
      <c r="D115" s="281"/>
      <c r="E115" s="281"/>
      <c r="F115" s="281"/>
      <c r="G115" s="281"/>
      <c r="H115" s="281"/>
      <c r="I115" s="284"/>
      <c r="J115" s="753"/>
      <c r="K115" s="752"/>
      <c r="L115" s="753"/>
      <c r="M115" s="752"/>
      <c r="N115" s="753"/>
      <c r="O115" s="752"/>
      <c r="P115" s="753"/>
      <c r="Q115" s="752"/>
      <c r="R115" s="753"/>
      <c r="S115" s="752"/>
      <c r="T115" s="753"/>
      <c r="U115" s="752"/>
      <c r="V115" s="753"/>
      <c r="W115" s="752"/>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7"/>
      <c r="B116" s="262"/>
      <c r="C116" s="754"/>
      <c r="D116" s="281"/>
      <c r="E116" s="750"/>
      <c r="F116" s="750"/>
      <c r="G116" s="751"/>
      <c r="H116" s="750"/>
      <c r="I116" s="752"/>
      <c r="J116" s="753"/>
      <c r="K116" s="752"/>
      <c r="L116" s="753"/>
      <c r="M116" s="752"/>
      <c r="N116" s="753"/>
      <c r="O116" s="752"/>
      <c r="P116" s="753"/>
      <c r="Q116" s="752"/>
      <c r="R116" s="753"/>
      <c r="S116" s="752"/>
      <c r="T116" s="753"/>
      <c r="U116" s="752"/>
      <c r="V116" s="753"/>
      <c r="W116" s="752"/>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7"/>
      <c r="B117" s="262"/>
      <c r="C117" s="754"/>
      <c r="D117" s="281"/>
      <c r="E117" s="750"/>
      <c r="F117" s="281"/>
      <c r="G117" s="750"/>
      <c r="H117" s="281"/>
      <c r="I117" s="284"/>
      <c r="J117" s="284"/>
      <c r="K117" s="284"/>
      <c r="L117" s="284"/>
      <c r="M117" s="753"/>
      <c r="N117" s="284"/>
      <c r="O117" s="753"/>
      <c r="P117" s="284"/>
      <c r="Q117" s="753"/>
      <c r="R117" s="284"/>
      <c r="S117" s="753"/>
      <c r="T117" s="284"/>
      <c r="U117" s="753"/>
      <c r="V117" s="284"/>
      <c r="W117" s="752"/>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7"/>
      <c r="B118" s="262"/>
      <c r="C118" s="754"/>
      <c r="D118" s="281"/>
      <c r="E118" s="750"/>
      <c r="F118" s="281"/>
      <c r="G118" s="750"/>
      <c r="H118" s="281"/>
      <c r="I118" s="753"/>
      <c r="J118" s="284"/>
      <c r="K118" s="753"/>
      <c r="L118" s="753"/>
      <c r="M118" s="752"/>
      <c r="N118" s="753"/>
      <c r="O118" s="752"/>
      <c r="P118" s="753"/>
      <c r="Q118" s="752"/>
      <c r="R118" s="753"/>
      <c r="S118" s="752"/>
      <c r="T118" s="753"/>
      <c r="U118" s="752"/>
      <c r="V118" s="753"/>
      <c r="W118" s="752"/>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7"/>
      <c r="B119" s="262"/>
      <c r="C119" s="754"/>
      <c r="D119" s="281"/>
      <c r="E119" s="750"/>
      <c r="F119" s="281"/>
      <c r="G119" s="750"/>
      <c r="H119" s="750"/>
      <c r="I119" s="752"/>
      <c r="J119" s="753"/>
      <c r="K119" s="752"/>
      <c r="L119" s="753"/>
      <c r="M119" s="752"/>
      <c r="N119" s="753"/>
      <c r="O119" s="752"/>
      <c r="P119" s="753"/>
      <c r="Q119" s="752"/>
      <c r="R119" s="753"/>
      <c r="S119" s="752"/>
      <c r="T119" s="753"/>
      <c r="U119" s="752"/>
      <c r="V119" s="753"/>
      <c r="W119" s="752"/>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7"/>
      <c r="B120" s="262"/>
      <c r="C120" s="754"/>
      <c r="D120" s="281"/>
      <c r="E120" s="750"/>
      <c r="F120" s="281"/>
      <c r="G120" s="750"/>
      <c r="H120" s="281"/>
      <c r="I120" s="284"/>
      <c r="J120" s="753"/>
      <c r="K120" s="752"/>
      <c r="L120" s="753"/>
      <c r="M120" s="752"/>
      <c r="N120" s="753"/>
      <c r="O120" s="752"/>
      <c r="P120" s="753"/>
      <c r="Q120" s="752"/>
      <c r="R120" s="753"/>
      <c r="S120" s="752"/>
      <c r="T120" s="753"/>
      <c r="U120" s="752"/>
      <c r="V120" s="753"/>
      <c r="W120" s="752"/>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7"/>
      <c r="B121" s="262"/>
      <c r="C121" s="754"/>
      <c r="D121" s="281"/>
      <c r="E121" s="750"/>
      <c r="F121" s="281"/>
      <c r="G121" s="750"/>
      <c r="H121" s="281"/>
      <c r="I121" s="753"/>
      <c r="J121" s="284"/>
      <c r="K121" s="753"/>
      <c r="L121" s="753"/>
      <c r="M121" s="752"/>
      <c r="N121" s="753"/>
      <c r="O121" s="752"/>
      <c r="P121" s="753"/>
      <c r="Q121" s="752"/>
      <c r="R121" s="753"/>
      <c r="S121" s="752"/>
      <c r="T121" s="753"/>
      <c r="U121" s="752"/>
      <c r="V121" s="753"/>
      <c r="W121" s="752"/>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7"/>
      <c r="B122" s="262"/>
      <c r="C122" s="754"/>
      <c r="D122" s="281"/>
      <c r="E122" s="750"/>
      <c r="F122" s="281"/>
      <c r="G122" s="750"/>
      <c r="H122" s="750"/>
      <c r="I122" s="752"/>
      <c r="J122" s="753"/>
      <c r="K122" s="752"/>
      <c r="L122" s="753"/>
      <c r="M122" s="752"/>
      <c r="N122" s="753"/>
      <c r="O122" s="752"/>
      <c r="P122" s="753"/>
      <c r="Q122" s="752"/>
      <c r="R122" s="753"/>
      <c r="S122" s="752"/>
      <c r="T122" s="753"/>
      <c r="U122" s="752"/>
      <c r="V122" s="753"/>
      <c r="W122" s="752"/>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7"/>
      <c r="B123" s="262"/>
      <c r="C123" s="754"/>
      <c r="D123" s="281"/>
      <c r="E123" s="750"/>
      <c r="F123" s="281"/>
      <c r="G123" s="750"/>
      <c r="H123" s="281"/>
      <c r="I123" s="753"/>
      <c r="J123" s="284"/>
      <c r="K123" s="753"/>
      <c r="L123" s="753"/>
      <c r="M123" s="752"/>
      <c r="N123" s="753"/>
      <c r="O123" s="752"/>
      <c r="P123" s="753"/>
      <c r="Q123" s="752"/>
      <c r="R123" s="753"/>
      <c r="S123" s="752"/>
      <c r="T123" s="753"/>
      <c r="U123" s="752"/>
      <c r="V123" s="753"/>
      <c r="W123" s="752"/>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7"/>
      <c r="B124" s="262"/>
      <c r="C124" s="754"/>
      <c r="D124" s="281"/>
      <c r="E124" s="750"/>
      <c r="F124" s="281"/>
      <c r="G124" s="750"/>
      <c r="H124" s="281"/>
      <c r="I124" s="753"/>
      <c r="J124" s="284"/>
      <c r="K124" s="753"/>
      <c r="L124" s="284"/>
      <c r="M124" s="753"/>
      <c r="N124" s="753"/>
      <c r="O124" s="752"/>
      <c r="P124" s="753"/>
      <c r="Q124" s="752"/>
      <c r="R124" s="753"/>
      <c r="S124" s="752"/>
      <c r="T124" s="753"/>
      <c r="U124" s="752"/>
      <c r="V124" s="753"/>
      <c r="W124" s="752"/>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7"/>
      <c r="B125" s="262"/>
      <c r="C125" s="754"/>
      <c r="D125" s="281"/>
      <c r="E125" s="750"/>
      <c r="F125" s="281"/>
      <c r="G125" s="750"/>
      <c r="H125" s="281"/>
      <c r="I125" s="753"/>
      <c r="J125" s="284"/>
      <c r="K125" s="753"/>
      <c r="L125" s="284"/>
      <c r="M125" s="753"/>
      <c r="N125" s="753"/>
      <c r="O125" s="752"/>
      <c r="P125" s="753"/>
      <c r="Q125" s="752"/>
      <c r="R125" s="753"/>
      <c r="S125" s="752"/>
      <c r="T125" s="753"/>
      <c r="U125" s="752"/>
      <c r="V125" s="753"/>
      <c r="W125" s="752"/>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7"/>
      <c r="B126" s="262"/>
      <c r="C126" s="754"/>
      <c r="D126" s="281"/>
      <c r="E126" s="750"/>
      <c r="F126" s="281"/>
      <c r="G126" s="750"/>
      <c r="H126" s="750"/>
      <c r="I126" s="752"/>
      <c r="J126" s="753"/>
      <c r="K126" s="752"/>
      <c r="L126" s="753"/>
      <c r="M126" s="752"/>
      <c r="N126" s="753"/>
      <c r="O126" s="752"/>
      <c r="P126" s="753"/>
      <c r="Q126" s="752"/>
      <c r="R126" s="753"/>
      <c r="S126" s="752"/>
      <c r="T126" s="753"/>
      <c r="U126" s="752"/>
      <c r="V126" s="753"/>
      <c r="W126" s="752"/>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7"/>
      <c r="B127" s="262"/>
      <c r="C127" s="754"/>
      <c r="D127" s="281"/>
      <c r="E127" s="750"/>
      <c r="F127" s="281"/>
      <c r="G127" s="750"/>
      <c r="H127" s="281"/>
      <c r="I127" s="753"/>
      <c r="J127" s="753"/>
      <c r="K127" s="752"/>
      <c r="L127" s="753"/>
      <c r="M127" s="752"/>
      <c r="N127" s="753"/>
      <c r="O127" s="752"/>
      <c r="P127" s="753"/>
      <c r="Q127" s="752"/>
      <c r="R127" s="753"/>
      <c r="S127" s="752"/>
      <c r="T127" s="753"/>
      <c r="U127" s="752"/>
      <c r="V127" s="753"/>
      <c r="W127" s="752"/>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7"/>
      <c r="B128" s="262"/>
      <c r="C128" s="754"/>
      <c r="D128" s="281"/>
      <c r="E128" s="750"/>
      <c r="F128" s="281"/>
      <c r="G128" s="750"/>
      <c r="H128" s="281"/>
      <c r="I128" s="753"/>
      <c r="J128" s="284"/>
      <c r="K128" s="753"/>
      <c r="L128" s="284"/>
      <c r="M128" s="753"/>
      <c r="N128" s="284"/>
      <c r="O128" s="753"/>
      <c r="P128" s="284"/>
      <c r="Q128" s="753"/>
      <c r="R128" s="284"/>
      <c r="S128" s="753"/>
      <c r="T128" s="753"/>
      <c r="U128" s="752"/>
      <c r="V128" s="753"/>
      <c r="W128" s="752"/>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7"/>
      <c r="B129" s="262"/>
      <c r="C129" s="754"/>
      <c r="D129" s="281"/>
      <c r="E129" s="750"/>
      <c r="F129" s="281"/>
      <c r="G129" s="750"/>
      <c r="H129" s="281"/>
      <c r="I129" s="753"/>
      <c r="J129" s="284"/>
      <c r="K129" s="753"/>
      <c r="L129" s="284"/>
      <c r="M129" s="753"/>
      <c r="N129" s="284"/>
      <c r="O129" s="753"/>
      <c r="P129" s="753"/>
      <c r="Q129" s="752"/>
      <c r="R129" s="753"/>
      <c r="S129" s="752"/>
      <c r="T129" s="753"/>
      <c r="U129" s="752"/>
      <c r="V129" s="753"/>
      <c r="W129" s="752"/>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7"/>
      <c r="B130" s="262"/>
      <c r="C130" s="754"/>
      <c r="D130" s="281"/>
      <c r="E130" s="750"/>
      <c r="F130" s="281"/>
      <c r="G130" s="750"/>
      <c r="H130" s="281"/>
      <c r="I130" s="753"/>
      <c r="J130" s="284"/>
      <c r="K130" s="753"/>
      <c r="L130" s="284"/>
      <c r="M130" s="753"/>
      <c r="N130" s="284"/>
      <c r="O130" s="753"/>
      <c r="P130" s="284"/>
      <c r="Q130" s="753"/>
      <c r="R130" s="284"/>
      <c r="S130" s="284"/>
      <c r="T130" s="284"/>
      <c r="U130" s="753"/>
      <c r="V130" s="753"/>
      <c r="W130" s="752"/>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7"/>
      <c r="B131" s="262"/>
      <c r="C131" s="754"/>
      <c r="D131" s="281"/>
      <c r="E131" s="750"/>
      <c r="F131" s="281"/>
      <c r="G131" s="750"/>
      <c r="H131" s="281"/>
      <c r="I131" s="753"/>
      <c r="J131" s="284"/>
      <c r="K131" s="753"/>
      <c r="L131" s="753"/>
      <c r="M131" s="752"/>
      <c r="N131" s="753"/>
      <c r="O131" s="752"/>
      <c r="P131" s="753"/>
      <c r="Q131" s="752"/>
      <c r="R131" s="753"/>
      <c r="S131" s="752"/>
      <c r="T131" s="753"/>
      <c r="U131" s="752"/>
      <c r="V131" s="753"/>
      <c r="W131" s="752"/>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7"/>
      <c r="B132" s="262"/>
      <c r="C132" s="754"/>
      <c r="D132" s="281"/>
      <c r="E132" s="750"/>
      <c r="F132" s="281"/>
      <c r="G132" s="750"/>
      <c r="H132" s="281"/>
      <c r="I132" s="753"/>
      <c r="J132" s="284"/>
      <c r="K132" s="753"/>
      <c r="L132" s="284"/>
      <c r="M132" s="753"/>
      <c r="N132" s="753"/>
      <c r="O132" s="752"/>
      <c r="P132" s="753"/>
      <c r="Q132" s="752"/>
      <c r="R132" s="753"/>
      <c r="S132" s="752"/>
      <c r="T132" s="753"/>
      <c r="U132" s="752"/>
      <c r="V132" s="753"/>
      <c r="W132" s="752"/>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7"/>
      <c r="B133" s="748"/>
      <c r="C133" s="754"/>
      <c r="D133" s="750"/>
      <c r="E133" s="751"/>
      <c r="F133" s="750"/>
      <c r="G133" s="751"/>
      <c r="H133" s="750"/>
      <c r="I133" s="752"/>
      <c r="J133" s="753"/>
      <c r="K133" s="752"/>
      <c r="L133" s="753"/>
      <c r="M133" s="752"/>
      <c r="N133" s="753"/>
      <c r="O133" s="752"/>
      <c r="P133" s="753"/>
      <c r="Q133" s="752"/>
      <c r="R133" s="753"/>
      <c r="S133" s="752"/>
      <c r="T133" s="753"/>
      <c r="U133" s="752"/>
      <c r="V133" s="753"/>
      <c r="W133" s="752"/>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7"/>
      <c r="B134" s="262"/>
      <c r="C134" s="754"/>
      <c r="D134" s="281"/>
      <c r="E134" s="750"/>
      <c r="F134" s="750"/>
      <c r="G134" s="751"/>
      <c r="H134" s="750"/>
      <c r="I134" s="752"/>
      <c r="J134" s="753"/>
      <c r="K134" s="752"/>
      <c r="L134" s="753"/>
      <c r="M134" s="752"/>
      <c r="N134" s="753"/>
      <c r="O134" s="752"/>
      <c r="P134" s="753"/>
      <c r="Q134" s="752"/>
      <c r="R134" s="753"/>
      <c r="S134" s="752"/>
      <c r="T134" s="753"/>
      <c r="U134" s="752"/>
      <c r="V134" s="753"/>
      <c r="W134" s="752"/>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7"/>
      <c r="B135" s="262"/>
      <c r="C135" s="754"/>
      <c r="D135" s="281"/>
      <c r="E135" s="281"/>
      <c r="F135" s="281"/>
      <c r="G135" s="281"/>
      <c r="H135" s="281"/>
      <c r="I135" s="284"/>
      <c r="J135" s="753"/>
      <c r="K135" s="752"/>
      <c r="L135" s="753"/>
      <c r="M135" s="752"/>
      <c r="N135" s="753"/>
      <c r="O135" s="752"/>
      <c r="P135" s="753"/>
      <c r="Q135" s="752"/>
      <c r="R135" s="753"/>
      <c r="S135" s="752"/>
      <c r="T135" s="753"/>
      <c r="U135" s="752"/>
      <c r="V135" s="753"/>
      <c r="W135" s="752"/>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7"/>
      <c r="B136" s="262"/>
      <c r="C136" s="754"/>
      <c r="D136" s="281"/>
      <c r="E136" s="750"/>
      <c r="F136" s="281"/>
      <c r="G136" s="750"/>
      <c r="H136" s="281"/>
      <c r="I136" s="753"/>
      <c r="J136" s="284"/>
      <c r="K136" s="753"/>
      <c r="L136" s="753"/>
      <c r="M136" s="752"/>
      <c r="N136" s="753"/>
      <c r="O136" s="752"/>
      <c r="P136" s="753"/>
      <c r="Q136" s="752"/>
      <c r="R136" s="753"/>
      <c r="S136" s="752"/>
      <c r="T136" s="753"/>
      <c r="U136" s="752"/>
      <c r="V136" s="753"/>
      <c r="W136" s="752"/>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7"/>
      <c r="B137" s="262"/>
      <c r="C137" s="754"/>
      <c r="D137" s="281"/>
      <c r="E137" s="750"/>
      <c r="F137" s="281"/>
      <c r="G137" s="750"/>
      <c r="H137" s="750"/>
      <c r="I137" s="752"/>
      <c r="J137" s="753"/>
      <c r="K137" s="752"/>
      <c r="L137" s="753"/>
      <c r="M137" s="752"/>
      <c r="N137" s="753"/>
      <c r="O137" s="752"/>
      <c r="P137" s="753"/>
      <c r="Q137" s="752"/>
      <c r="R137" s="753"/>
      <c r="S137" s="752"/>
      <c r="T137" s="753"/>
      <c r="U137" s="752"/>
      <c r="V137" s="753"/>
      <c r="W137" s="752"/>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7"/>
      <c r="B138" s="262"/>
      <c r="C138" s="754"/>
      <c r="D138" s="281"/>
      <c r="E138" s="750"/>
      <c r="F138" s="281"/>
      <c r="G138" s="750"/>
      <c r="H138" s="750"/>
      <c r="I138" s="752"/>
      <c r="J138" s="753"/>
      <c r="K138" s="752"/>
      <c r="L138" s="753"/>
      <c r="M138" s="752"/>
      <c r="N138" s="753"/>
      <c r="O138" s="752"/>
      <c r="P138" s="753"/>
      <c r="Q138" s="752"/>
      <c r="R138" s="753"/>
      <c r="S138" s="752"/>
      <c r="T138" s="753"/>
      <c r="U138" s="752"/>
      <c r="V138" s="753"/>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7"/>
      <c r="B139" s="262"/>
      <c r="C139" s="754"/>
      <c r="D139" s="281"/>
      <c r="E139" s="750"/>
      <c r="F139" s="281"/>
      <c r="G139" s="750"/>
      <c r="H139" s="281"/>
      <c r="I139" s="753"/>
      <c r="J139" s="284"/>
      <c r="K139" s="753"/>
      <c r="L139" s="753"/>
      <c r="M139" s="752"/>
      <c r="N139" s="753"/>
      <c r="O139" s="752"/>
      <c r="P139" s="753"/>
      <c r="Q139" s="752"/>
      <c r="R139" s="753"/>
      <c r="S139" s="752"/>
      <c r="T139" s="753"/>
      <c r="U139" s="752"/>
      <c r="V139" s="753"/>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7"/>
      <c r="B140" s="262"/>
      <c r="C140" s="754"/>
      <c r="D140" s="281"/>
      <c r="E140" s="750"/>
      <c r="F140" s="281"/>
      <c r="G140" s="750"/>
      <c r="H140" s="281"/>
      <c r="I140" s="753"/>
      <c r="J140" s="284"/>
      <c r="K140" s="753"/>
      <c r="L140" s="284"/>
      <c r="M140" s="753"/>
      <c r="N140" s="284"/>
      <c r="O140" s="753"/>
      <c r="P140" s="753"/>
      <c r="Q140" s="752"/>
      <c r="R140" s="753"/>
      <c r="S140" s="752"/>
      <c r="T140" s="753"/>
      <c r="U140" s="752"/>
      <c r="V140" s="753"/>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7"/>
      <c r="B141" s="262"/>
      <c r="C141" s="754"/>
      <c r="D141" s="281"/>
      <c r="E141" s="750"/>
      <c r="F141" s="281"/>
      <c r="G141" s="750"/>
      <c r="H141" s="281"/>
      <c r="I141" s="753"/>
      <c r="J141" s="753"/>
      <c r="K141" s="752"/>
      <c r="L141" s="753"/>
      <c r="M141" s="752"/>
      <c r="N141" s="753"/>
      <c r="O141" s="752"/>
      <c r="P141" s="753"/>
      <c r="Q141" s="752"/>
      <c r="R141" s="753"/>
      <c r="S141" s="752"/>
      <c r="T141" s="753"/>
      <c r="U141" s="752"/>
      <c r="V141" s="753"/>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7"/>
      <c r="B142" s="262"/>
      <c r="C142" s="754"/>
      <c r="D142" s="281"/>
      <c r="E142" s="750"/>
      <c r="F142" s="281"/>
      <c r="G142" s="750"/>
      <c r="H142" s="281"/>
      <c r="I142" s="753"/>
      <c r="J142" s="284"/>
      <c r="K142" s="284"/>
      <c r="L142" s="284"/>
      <c r="M142" s="753"/>
      <c r="N142" s="753"/>
      <c r="O142" s="752"/>
      <c r="P142" s="753"/>
      <c r="Q142" s="752"/>
      <c r="R142" s="753"/>
      <c r="S142" s="752"/>
      <c r="T142" s="753"/>
      <c r="U142" s="752"/>
      <c r="V142" s="753"/>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7"/>
      <c r="B143" s="262"/>
      <c r="C143" s="754"/>
      <c r="D143" s="281"/>
      <c r="E143" s="750"/>
      <c r="F143" s="281"/>
      <c r="G143" s="750"/>
      <c r="H143" s="750"/>
      <c r="I143" s="752"/>
      <c r="J143" s="753"/>
      <c r="K143" s="752"/>
      <c r="L143" s="753"/>
      <c r="M143" s="752"/>
      <c r="N143" s="753"/>
      <c r="O143" s="752"/>
      <c r="P143" s="753"/>
      <c r="Q143" s="752"/>
      <c r="R143" s="753"/>
      <c r="S143" s="752"/>
      <c r="T143" s="753"/>
      <c r="U143" s="752"/>
      <c r="V143" s="753"/>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7"/>
      <c r="B144" s="262"/>
      <c r="C144" s="754"/>
      <c r="D144" s="281"/>
      <c r="E144" s="750"/>
      <c r="F144" s="281"/>
      <c r="G144" s="750"/>
      <c r="H144" s="281"/>
      <c r="I144" s="753"/>
      <c r="J144" s="284"/>
      <c r="K144" s="753"/>
      <c r="L144" s="753"/>
      <c r="M144" s="752"/>
      <c r="N144" s="753"/>
      <c r="O144" s="752"/>
      <c r="P144" s="753"/>
      <c r="Q144" s="752"/>
      <c r="R144" s="753"/>
      <c r="S144" s="752"/>
      <c r="T144" s="753"/>
      <c r="U144" s="752"/>
      <c r="V144" s="753"/>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7"/>
      <c r="B145" s="262"/>
      <c r="C145" s="754"/>
      <c r="D145" s="281"/>
      <c r="E145" s="750"/>
      <c r="F145" s="281"/>
      <c r="G145" s="750"/>
      <c r="H145" s="281"/>
      <c r="I145" s="753"/>
      <c r="J145" s="284"/>
      <c r="K145" s="753"/>
      <c r="L145" s="753"/>
      <c r="M145" s="752"/>
      <c r="N145" s="753"/>
      <c r="O145" s="752"/>
      <c r="P145" s="753"/>
      <c r="Q145" s="752"/>
      <c r="R145" s="753"/>
      <c r="S145" s="752"/>
      <c r="T145" s="753"/>
      <c r="U145" s="752"/>
      <c r="V145" s="753"/>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7"/>
      <c r="B146" s="262"/>
      <c r="C146" s="754"/>
      <c r="D146" s="281"/>
      <c r="E146" s="750"/>
      <c r="F146" s="281"/>
      <c r="G146" s="281"/>
      <c r="H146" s="281"/>
      <c r="I146" s="753"/>
      <c r="J146" s="284"/>
      <c r="K146" s="284"/>
      <c r="L146" s="284"/>
      <c r="M146" s="753"/>
      <c r="N146" s="284"/>
      <c r="O146" s="753"/>
      <c r="P146" s="284"/>
      <c r="Q146" s="753"/>
      <c r="R146" s="753"/>
      <c r="S146" s="752"/>
      <c r="T146" s="753"/>
      <c r="U146" s="752"/>
      <c r="V146" s="753"/>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7"/>
      <c r="B147" s="262"/>
      <c r="C147" s="754"/>
      <c r="D147" s="281"/>
      <c r="E147" s="750"/>
      <c r="F147" s="281"/>
      <c r="G147" s="281"/>
      <c r="H147" s="281"/>
      <c r="I147" s="753"/>
      <c r="J147" s="284"/>
      <c r="K147" s="753"/>
      <c r="L147" s="753"/>
      <c r="M147" s="752"/>
      <c r="N147" s="753"/>
      <c r="O147" s="752"/>
      <c r="P147" s="753"/>
      <c r="Q147" s="752"/>
      <c r="R147" s="753"/>
      <c r="S147" s="752"/>
      <c r="T147" s="753"/>
      <c r="U147" s="752"/>
      <c r="V147" s="753"/>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7"/>
      <c r="B148" s="262"/>
      <c r="C148" s="754"/>
      <c r="D148" s="281"/>
      <c r="E148" s="281"/>
      <c r="F148" s="281"/>
      <c r="G148" s="750"/>
      <c r="H148" s="281"/>
      <c r="I148" s="284"/>
      <c r="J148" s="753"/>
      <c r="K148" s="752"/>
      <c r="L148" s="753"/>
      <c r="M148" s="752"/>
      <c r="N148" s="753"/>
      <c r="O148" s="752"/>
      <c r="P148" s="753"/>
      <c r="Q148" s="752"/>
      <c r="R148" s="753"/>
      <c r="S148" s="752"/>
      <c r="T148" s="753"/>
      <c r="U148" s="752"/>
      <c r="V148" s="753"/>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7"/>
      <c r="B149" s="262"/>
      <c r="C149" s="754"/>
      <c r="D149" s="281"/>
      <c r="E149" s="750"/>
      <c r="F149" s="281"/>
      <c r="G149" s="281"/>
      <c r="H149" s="281"/>
      <c r="I149" s="753"/>
      <c r="J149" s="284"/>
      <c r="K149" s="753"/>
      <c r="L149" s="753"/>
      <c r="M149" s="752"/>
      <c r="N149" s="753"/>
      <c r="O149" s="752"/>
      <c r="P149" s="753"/>
      <c r="Q149" s="752"/>
      <c r="R149" s="753"/>
      <c r="S149" s="752"/>
      <c r="T149" s="753"/>
      <c r="U149" s="752"/>
      <c r="V149" s="753"/>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7"/>
      <c r="B150" s="748"/>
      <c r="C150" s="754"/>
      <c r="D150" s="750"/>
      <c r="E150" s="751"/>
      <c r="F150" s="750"/>
      <c r="G150" s="751"/>
      <c r="H150" s="750"/>
      <c r="I150" s="752"/>
      <c r="J150" s="753"/>
      <c r="K150" s="752"/>
      <c r="L150" s="753"/>
      <c r="M150" s="752"/>
      <c r="N150" s="753"/>
      <c r="O150" s="752"/>
      <c r="P150" s="753"/>
      <c r="Q150" s="752"/>
      <c r="R150" s="753"/>
      <c r="S150" s="752"/>
      <c r="T150" s="753"/>
      <c r="U150" s="752"/>
      <c r="V150" s="753"/>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7"/>
      <c r="B151" s="262"/>
      <c r="C151" s="754"/>
      <c r="D151" s="281"/>
      <c r="E151" s="750"/>
      <c r="F151" s="281"/>
      <c r="G151" s="750"/>
      <c r="H151" s="750"/>
      <c r="I151" s="752"/>
      <c r="J151" s="753"/>
      <c r="K151" s="752"/>
      <c r="L151" s="753"/>
      <c r="M151" s="752"/>
      <c r="N151" s="753"/>
      <c r="O151" s="752"/>
      <c r="P151" s="753"/>
      <c r="Q151" s="752"/>
      <c r="R151" s="753"/>
      <c r="S151" s="752"/>
      <c r="T151" s="753"/>
      <c r="U151" s="752"/>
      <c r="V151" s="753"/>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7"/>
      <c r="B152" s="262"/>
      <c r="C152" s="754"/>
      <c r="D152" s="281"/>
      <c r="E152" s="750"/>
      <c r="F152" s="281"/>
      <c r="G152" s="750"/>
      <c r="H152" s="750"/>
      <c r="I152" s="752"/>
      <c r="J152" s="753"/>
      <c r="K152" s="752"/>
      <c r="L152" s="753"/>
      <c r="M152" s="752"/>
      <c r="N152" s="753"/>
      <c r="O152" s="752"/>
      <c r="P152" s="753"/>
      <c r="Q152" s="752"/>
      <c r="R152" s="753"/>
      <c r="S152" s="752"/>
      <c r="T152" s="753"/>
      <c r="U152" s="752"/>
      <c r="V152" s="753"/>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7"/>
      <c r="B153" s="262"/>
      <c r="C153" s="754"/>
      <c r="D153" s="750"/>
      <c r="E153" s="751"/>
      <c r="F153" s="750"/>
      <c r="G153" s="751"/>
      <c r="H153" s="750"/>
      <c r="I153" s="752"/>
      <c r="J153" s="753"/>
      <c r="K153" s="752"/>
      <c r="L153" s="753"/>
      <c r="M153" s="752"/>
      <c r="N153" s="753"/>
      <c r="O153" s="752"/>
      <c r="P153" s="753"/>
      <c r="Q153" s="752"/>
      <c r="R153" s="753"/>
      <c r="S153" s="752"/>
      <c r="T153" s="753"/>
      <c r="U153" s="752"/>
      <c r="V153" s="753"/>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7"/>
      <c r="B154" s="262"/>
      <c r="C154" s="754"/>
      <c r="D154" s="281"/>
      <c r="E154" s="750"/>
      <c r="F154" s="281"/>
      <c r="G154" s="750"/>
      <c r="H154" s="281"/>
      <c r="I154" s="753"/>
      <c r="J154" s="284"/>
      <c r="K154" s="753"/>
      <c r="L154" s="284"/>
      <c r="M154" s="753"/>
      <c r="N154" s="284"/>
      <c r="O154" s="753"/>
      <c r="P154" s="753"/>
      <c r="Q154" s="752"/>
      <c r="R154" s="753"/>
      <c r="S154" s="752"/>
      <c r="T154" s="753"/>
      <c r="U154" s="752"/>
      <c r="V154" s="753"/>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7"/>
      <c r="B155" s="748"/>
      <c r="C155" s="754"/>
      <c r="D155" s="750"/>
      <c r="E155" s="751"/>
      <c r="F155" s="750"/>
      <c r="G155" s="751"/>
      <c r="H155" s="750"/>
      <c r="I155" s="752"/>
      <c r="J155" s="753"/>
      <c r="K155" s="752"/>
      <c r="L155" s="753"/>
      <c r="M155" s="752"/>
      <c r="N155" s="753"/>
      <c r="O155" s="752"/>
      <c r="P155" s="753"/>
      <c r="Q155" s="752"/>
      <c r="R155" s="753"/>
      <c r="S155" s="752"/>
      <c r="T155" s="753"/>
      <c r="U155" s="752"/>
      <c r="V155" s="753"/>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7"/>
      <c r="B156" s="262"/>
      <c r="C156" s="754"/>
      <c r="D156" s="281"/>
      <c r="E156" s="750"/>
      <c r="F156" s="281"/>
      <c r="G156" s="750"/>
      <c r="H156" s="281"/>
      <c r="I156" s="753"/>
      <c r="J156" s="284"/>
      <c r="K156" s="284"/>
      <c r="L156" s="284"/>
      <c r="M156" s="753"/>
      <c r="N156" s="284"/>
      <c r="O156" s="753"/>
      <c r="P156" s="753"/>
      <c r="Q156" s="752"/>
      <c r="R156" s="753"/>
      <c r="S156" s="752"/>
      <c r="T156" s="753"/>
      <c r="U156" s="752"/>
      <c r="V156" s="753"/>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7"/>
      <c r="B157" s="262"/>
      <c r="C157" s="754"/>
      <c r="D157" s="281"/>
      <c r="E157" s="750"/>
      <c r="F157" s="281"/>
      <c r="G157" s="750"/>
      <c r="H157" s="281"/>
      <c r="I157" s="753"/>
      <c r="J157" s="753"/>
      <c r="K157" s="752"/>
      <c r="L157" s="753"/>
      <c r="M157" s="752"/>
      <c r="N157" s="753"/>
      <c r="O157" s="752"/>
      <c r="P157" s="753"/>
      <c r="Q157" s="752"/>
      <c r="R157" s="753"/>
      <c r="S157" s="752"/>
      <c r="T157" s="753"/>
      <c r="U157" s="752"/>
      <c r="V157" s="753"/>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7"/>
      <c r="B158" s="748"/>
      <c r="C158" s="754"/>
      <c r="D158" s="750"/>
      <c r="E158" s="751"/>
      <c r="F158" s="750"/>
      <c r="G158" s="751"/>
      <c r="H158" s="750"/>
      <c r="I158" s="752"/>
      <c r="J158" s="753"/>
      <c r="K158" s="752"/>
      <c r="L158" s="753"/>
      <c r="M158" s="752"/>
      <c r="N158" s="753"/>
      <c r="O158" s="752"/>
      <c r="P158" s="753"/>
      <c r="Q158" s="752"/>
      <c r="R158" s="753"/>
      <c r="S158" s="752"/>
      <c r="T158" s="753"/>
      <c r="U158" s="752"/>
      <c r="V158" s="753"/>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7"/>
      <c r="B159" s="262"/>
      <c r="C159" s="754"/>
      <c r="D159" s="281"/>
      <c r="E159" s="750"/>
      <c r="F159" s="750"/>
      <c r="G159" s="751"/>
      <c r="H159" s="750"/>
      <c r="I159" s="752"/>
      <c r="J159" s="753"/>
      <c r="K159" s="752"/>
      <c r="L159" s="753"/>
      <c r="M159" s="752"/>
      <c r="N159" s="753"/>
      <c r="O159" s="752"/>
      <c r="P159" s="753"/>
      <c r="Q159" s="752"/>
      <c r="R159" s="753"/>
      <c r="S159" s="752"/>
      <c r="T159" s="753"/>
      <c r="U159" s="752"/>
      <c r="V159" s="753"/>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7"/>
      <c r="B160" s="262"/>
      <c r="C160" s="754"/>
      <c r="D160" s="281"/>
      <c r="E160" s="281"/>
      <c r="F160" s="281"/>
      <c r="G160" s="281"/>
      <c r="H160" s="281"/>
      <c r="I160" s="284"/>
      <c r="J160" s="284"/>
      <c r="K160" s="284"/>
      <c r="L160" s="284"/>
      <c r="M160" s="284"/>
      <c r="N160" s="753"/>
      <c r="O160" s="752"/>
      <c r="P160" s="753"/>
      <c r="Q160" s="752"/>
      <c r="R160" s="753"/>
      <c r="S160" s="752"/>
      <c r="T160" s="753"/>
      <c r="U160" s="752"/>
      <c r="V160" s="753"/>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6"/>
      <c r="C161" s="758"/>
      <c r="D161" s="759"/>
      <c r="F161" s="759"/>
      <c r="H161" s="759"/>
      <c r="J161" s="760"/>
      <c r="L161" s="760"/>
      <c r="N161" s="760"/>
      <c r="P161" s="760"/>
      <c r="R161" s="760"/>
      <c r="T161" s="760"/>
      <c r="V161" s="760"/>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6"/>
      <c r="C162" s="758"/>
      <c r="D162" s="759"/>
      <c r="F162" s="759"/>
      <c r="H162" s="759"/>
      <c r="J162" s="760"/>
      <c r="L162" s="760"/>
      <c r="N162" s="760"/>
      <c r="P162" s="760"/>
      <c r="R162" s="760"/>
      <c r="T162" s="760"/>
      <c r="V162" s="760"/>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6"/>
      <c r="C163" s="758"/>
      <c r="D163" s="759"/>
      <c r="F163" s="759"/>
      <c r="H163" s="759"/>
      <c r="J163" s="760"/>
      <c r="L163" s="760"/>
      <c r="N163" s="760"/>
      <c r="P163" s="760"/>
      <c r="R163" s="760"/>
      <c r="T163" s="760"/>
      <c r="V163" s="760"/>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6"/>
      <c r="C164" s="758"/>
      <c r="D164" s="759"/>
      <c r="F164" s="759"/>
      <c r="H164" s="759"/>
      <c r="J164" s="760"/>
      <c r="L164" s="760"/>
      <c r="N164" s="760"/>
      <c r="P164" s="760"/>
      <c r="R164" s="760"/>
      <c r="T164" s="760"/>
      <c r="V164" s="760"/>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6"/>
      <c r="C165" s="758"/>
      <c r="D165" s="759"/>
      <c r="F165" s="759"/>
      <c r="H165" s="759"/>
      <c r="J165" s="760"/>
      <c r="L165" s="760"/>
      <c r="N165" s="760"/>
      <c r="P165" s="760"/>
      <c r="R165" s="760"/>
      <c r="T165" s="760"/>
      <c r="V165" s="760"/>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6"/>
      <c r="C166" s="758"/>
      <c r="D166" s="759"/>
      <c r="F166" s="759"/>
      <c r="H166" s="759"/>
      <c r="J166" s="760"/>
      <c r="L166" s="760"/>
      <c r="N166" s="760"/>
      <c r="P166" s="760"/>
      <c r="R166" s="760"/>
      <c r="T166" s="760"/>
      <c r="V166" s="760"/>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6"/>
      <c r="C167" s="758"/>
      <c r="D167" s="759"/>
      <c r="F167" s="759"/>
      <c r="H167" s="759"/>
      <c r="J167" s="760"/>
      <c r="L167" s="760"/>
      <c r="N167" s="760"/>
      <c r="P167" s="760"/>
      <c r="R167" s="760"/>
      <c r="T167" s="760"/>
      <c r="V167" s="760"/>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6"/>
      <c r="C168" s="758"/>
      <c r="D168" s="759"/>
      <c r="F168" s="759"/>
      <c r="H168" s="759"/>
      <c r="J168" s="760"/>
      <c r="L168" s="760"/>
      <c r="N168" s="760"/>
      <c r="P168" s="760"/>
      <c r="R168" s="760"/>
      <c r="T168" s="760"/>
      <c r="V168" s="760"/>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6"/>
      <c r="C169" s="758"/>
      <c r="D169" s="759"/>
      <c r="F169" s="759"/>
      <c r="H169" s="759"/>
      <c r="J169" s="760"/>
      <c r="L169" s="760"/>
      <c r="N169" s="760"/>
      <c r="P169" s="760"/>
      <c r="R169" s="760"/>
      <c r="T169" s="760"/>
      <c r="V169" s="760"/>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6"/>
      <c r="C170" s="758"/>
      <c r="D170" s="759"/>
      <c r="F170" s="759"/>
      <c r="H170" s="759"/>
      <c r="J170" s="760"/>
      <c r="L170" s="760"/>
      <c r="N170" s="760"/>
      <c r="P170" s="760"/>
      <c r="R170" s="760"/>
      <c r="T170" s="760"/>
      <c r="V170" s="760"/>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6"/>
      <c r="C171" s="758"/>
      <c r="D171" s="759"/>
      <c r="F171" s="759"/>
      <c r="H171" s="759"/>
      <c r="J171" s="760"/>
      <c r="L171" s="760"/>
      <c r="N171" s="760"/>
      <c r="P171" s="760"/>
      <c r="R171" s="760"/>
      <c r="T171" s="760"/>
      <c r="V171" s="760"/>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6"/>
      <c r="C172" s="758"/>
      <c r="D172" s="759"/>
      <c r="F172" s="759"/>
      <c r="H172" s="759"/>
      <c r="J172" s="760"/>
      <c r="L172" s="760"/>
      <c r="N172" s="760"/>
      <c r="P172" s="760"/>
      <c r="R172" s="760"/>
      <c r="T172" s="760"/>
      <c r="V172" s="760"/>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6"/>
      <c r="C173" s="758"/>
      <c r="D173" s="759"/>
      <c r="F173" s="759"/>
      <c r="H173" s="759"/>
      <c r="J173" s="760"/>
      <c r="L173" s="760"/>
      <c r="N173" s="760"/>
      <c r="P173" s="760"/>
      <c r="R173" s="760"/>
      <c r="T173" s="760"/>
      <c r="V173" s="760"/>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6"/>
      <c r="C174" s="758"/>
      <c r="D174" s="759"/>
      <c r="F174" s="759"/>
      <c r="H174" s="759"/>
      <c r="J174" s="760"/>
      <c r="L174" s="760"/>
      <c r="N174" s="760"/>
      <c r="P174" s="760"/>
      <c r="R174" s="760"/>
      <c r="T174" s="760"/>
      <c r="V174" s="760"/>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6"/>
      <c r="C175" s="758"/>
      <c r="D175" s="759"/>
      <c r="F175" s="759"/>
      <c r="H175" s="759"/>
      <c r="J175" s="760"/>
      <c r="L175" s="760"/>
      <c r="N175" s="760"/>
      <c r="P175" s="760"/>
      <c r="R175" s="760"/>
      <c r="T175" s="760"/>
      <c r="V175" s="760"/>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6"/>
      <c r="C176" s="758"/>
      <c r="D176" s="759"/>
      <c r="F176" s="759"/>
      <c r="H176" s="759"/>
      <c r="J176" s="760"/>
      <c r="L176" s="760"/>
      <c r="N176" s="760"/>
      <c r="P176" s="760"/>
      <c r="R176" s="760"/>
      <c r="T176" s="760"/>
      <c r="V176" s="760"/>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6"/>
      <c r="C177" s="758"/>
      <c r="D177" s="759"/>
      <c r="F177" s="759"/>
      <c r="H177" s="759"/>
      <c r="J177" s="760"/>
      <c r="L177" s="760"/>
      <c r="N177" s="760"/>
      <c r="P177" s="760"/>
      <c r="R177" s="760"/>
      <c r="T177" s="760"/>
      <c r="V177" s="760"/>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6"/>
      <c r="C178" s="758"/>
      <c r="D178" s="759"/>
      <c r="F178" s="759"/>
      <c r="H178" s="759"/>
      <c r="J178" s="760"/>
      <c r="L178" s="760"/>
      <c r="N178" s="760"/>
      <c r="P178" s="760"/>
      <c r="R178" s="760"/>
      <c r="T178" s="760"/>
      <c r="V178" s="760"/>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6"/>
      <c r="C179" s="758"/>
      <c r="D179" s="759"/>
      <c r="F179" s="759"/>
      <c r="H179" s="759"/>
      <c r="J179" s="760"/>
      <c r="L179" s="760"/>
      <c r="N179" s="760"/>
      <c r="P179" s="760"/>
      <c r="R179" s="760"/>
      <c r="T179" s="760"/>
      <c r="V179" s="760"/>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6"/>
      <c r="C180" s="758"/>
      <c r="D180" s="759"/>
      <c r="F180" s="759"/>
      <c r="H180" s="759"/>
      <c r="J180" s="760"/>
      <c r="L180" s="760"/>
      <c r="N180" s="760"/>
      <c r="P180" s="760"/>
      <c r="R180" s="760"/>
      <c r="T180" s="760"/>
      <c r="V180" s="760"/>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6"/>
      <c r="C181" s="758"/>
      <c r="D181" s="759"/>
      <c r="F181" s="759"/>
      <c r="H181" s="759"/>
      <c r="J181" s="760"/>
      <c r="L181" s="760"/>
      <c r="N181" s="760"/>
      <c r="P181" s="760"/>
      <c r="R181" s="760"/>
      <c r="T181" s="760"/>
      <c r="V181" s="760"/>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6"/>
      <c r="C182" s="758"/>
      <c r="D182" s="759"/>
      <c r="F182" s="759"/>
      <c r="H182" s="759"/>
      <c r="J182" s="760"/>
      <c r="L182" s="760"/>
      <c r="N182" s="760"/>
      <c r="P182" s="760"/>
      <c r="R182" s="760"/>
      <c r="T182" s="760"/>
      <c r="V182" s="760"/>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6"/>
      <c r="C183" s="758"/>
      <c r="D183" s="759"/>
      <c r="F183" s="759"/>
      <c r="H183" s="759"/>
      <c r="J183" s="760"/>
      <c r="L183" s="760"/>
      <c r="N183" s="760"/>
      <c r="P183" s="760"/>
      <c r="R183" s="760"/>
      <c r="T183" s="760"/>
      <c r="V183" s="760"/>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6"/>
      <c r="C184" s="758"/>
      <c r="D184" s="759"/>
      <c r="F184" s="759"/>
      <c r="H184" s="759"/>
      <c r="J184" s="760"/>
      <c r="L184" s="760"/>
      <c r="N184" s="760"/>
      <c r="P184" s="760"/>
      <c r="R184" s="760"/>
      <c r="T184" s="760"/>
      <c r="V184" s="760"/>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6"/>
      <c r="C185" s="758"/>
      <c r="D185" s="759"/>
      <c r="F185" s="759"/>
      <c r="H185" s="759"/>
      <c r="J185" s="760"/>
      <c r="L185" s="760"/>
      <c r="N185" s="760"/>
      <c r="P185" s="760"/>
      <c r="R185" s="760"/>
      <c r="T185" s="760"/>
      <c r="V185" s="760"/>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6"/>
      <c r="C186" s="758"/>
      <c r="D186" s="759"/>
      <c r="F186" s="759"/>
      <c r="H186" s="759"/>
      <c r="J186" s="760"/>
      <c r="L186" s="760"/>
      <c r="N186" s="760"/>
      <c r="P186" s="760"/>
      <c r="R186" s="760"/>
      <c r="T186" s="760"/>
      <c r="V186" s="760"/>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6"/>
      <c r="C187" s="758"/>
      <c r="D187" s="759"/>
      <c r="F187" s="759"/>
      <c r="H187" s="759"/>
      <c r="J187" s="760"/>
      <c r="L187" s="760"/>
      <c r="N187" s="760"/>
      <c r="P187" s="760"/>
      <c r="R187" s="760"/>
      <c r="T187" s="760"/>
      <c r="V187" s="760"/>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6"/>
      <c r="C188" s="758"/>
      <c r="D188" s="759"/>
      <c r="F188" s="759"/>
      <c r="H188" s="759"/>
      <c r="J188" s="760"/>
      <c r="L188" s="760"/>
      <c r="N188" s="760"/>
      <c r="P188" s="760"/>
      <c r="R188" s="760"/>
      <c r="T188" s="760"/>
      <c r="V188" s="760"/>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6"/>
      <c r="C189" s="758"/>
      <c r="D189" s="759"/>
      <c r="F189" s="759"/>
      <c r="H189" s="759"/>
      <c r="J189" s="760"/>
      <c r="L189" s="760"/>
      <c r="N189" s="760"/>
      <c r="P189" s="760"/>
      <c r="R189" s="760"/>
      <c r="T189" s="760"/>
      <c r="V189" s="760"/>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6"/>
      <c r="C190" s="758"/>
      <c r="D190" s="759"/>
      <c r="F190" s="759"/>
      <c r="H190" s="759"/>
      <c r="J190" s="760"/>
      <c r="L190" s="760"/>
      <c r="N190" s="760"/>
      <c r="P190" s="760"/>
      <c r="R190" s="760"/>
      <c r="T190" s="760"/>
      <c r="V190" s="760"/>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6"/>
      <c r="C191" s="758"/>
      <c r="D191" s="759"/>
      <c r="F191" s="759"/>
      <c r="H191" s="759"/>
      <c r="J191" s="760"/>
      <c r="L191" s="760"/>
      <c r="N191" s="760"/>
      <c r="P191" s="760"/>
      <c r="R191" s="760"/>
      <c r="T191" s="760"/>
      <c r="V191" s="760"/>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6"/>
      <c r="C192" s="758"/>
      <c r="D192" s="759"/>
      <c r="F192" s="759"/>
      <c r="H192" s="759"/>
      <c r="J192" s="760"/>
      <c r="L192" s="760"/>
      <c r="N192" s="760"/>
      <c r="P192" s="760"/>
      <c r="R192" s="760"/>
      <c r="T192" s="760"/>
      <c r="V192" s="760"/>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6"/>
      <c r="C193" s="758"/>
      <c r="D193" s="759"/>
      <c r="F193" s="759"/>
      <c r="H193" s="759"/>
      <c r="J193" s="760"/>
      <c r="L193" s="760"/>
      <c r="N193" s="760"/>
      <c r="P193" s="760"/>
      <c r="R193" s="760"/>
      <c r="T193" s="760"/>
      <c r="V193" s="760"/>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6"/>
      <c r="C194" s="758"/>
      <c r="D194" s="759"/>
      <c r="F194" s="759"/>
      <c r="H194" s="759"/>
      <c r="J194" s="760"/>
      <c r="L194" s="760"/>
      <c r="N194" s="760"/>
      <c r="P194" s="760"/>
      <c r="R194" s="760"/>
      <c r="T194" s="760"/>
      <c r="V194" s="760"/>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6"/>
      <c r="C195" s="758"/>
      <c r="D195" s="759"/>
      <c r="F195" s="759"/>
      <c r="H195" s="759"/>
      <c r="J195" s="760"/>
      <c r="L195" s="760"/>
      <c r="N195" s="760"/>
      <c r="P195" s="760"/>
      <c r="R195" s="760"/>
      <c r="T195" s="760"/>
      <c r="V195" s="760"/>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6"/>
      <c r="C196" s="758"/>
      <c r="D196" s="759"/>
      <c r="F196" s="759"/>
      <c r="H196" s="759"/>
      <c r="J196" s="760"/>
      <c r="L196" s="760"/>
      <c r="N196" s="760"/>
      <c r="P196" s="760"/>
      <c r="R196" s="760"/>
      <c r="T196" s="760"/>
      <c r="V196" s="760"/>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6"/>
      <c r="C197" s="758"/>
      <c r="D197" s="759"/>
      <c r="F197" s="759"/>
      <c r="H197" s="759"/>
      <c r="J197" s="760"/>
      <c r="L197" s="760"/>
      <c r="N197" s="760"/>
      <c r="P197" s="760"/>
      <c r="R197" s="760"/>
      <c r="T197" s="760"/>
      <c r="V197" s="760"/>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6"/>
      <c r="C198" s="758"/>
      <c r="D198" s="759"/>
      <c r="F198" s="759"/>
      <c r="H198" s="759"/>
      <c r="J198" s="760"/>
      <c r="L198" s="760"/>
      <c r="N198" s="760"/>
      <c r="P198" s="760"/>
      <c r="R198" s="760"/>
      <c r="T198" s="760"/>
      <c r="V198" s="760"/>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6"/>
      <c r="C199" s="758"/>
      <c r="D199" s="759"/>
      <c r="F199" s="759"/>
      <c r="H199" s="759"/>
      <c r="J199" s="760"/>
      <c r="L199" s="760"/>
      <c r="N199" s="760"/>
      <c r="P199" s="760"/>
      <c r="R199" s="760"/>
      <c r="T199" s="760"/>
      <c r="V199" s="760"/>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6"/>
      <c r="C200" s="758"/>
      <c r="D200" s="759"/>
      <c r="F200" s="759"/>
      <c r="H200" s="759"/>
      <c r="J200" s="760"/>
      <c r="L200" s="760"/>
      <c r="N200" s="760"/>
      <c r="P200" s="760"/>
      <c r="R200" s="760"/>
      <c r="T200" s="760"/>
      <c r="V200" s="760"/>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6"/>
      <c r="C201" s="758"/>
      <c r="D201" s="759"/>
      <c r="F201" s="759"/>
      <c r="H201" s="759"/>
      <c r="J201" s="760"/>
      <c r="L201" s="760"/>
      <c r="N201" s="760"/>
      <c r="P201" s="760"/>
      <c r="R201" s="760"/>
      <c r="T201" s="760"/>
      <c r="V201" s="760"/>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6"/>
      <c r="C202" s="758"/>
      <c r="D202" s="759"/>
      <c r="F202" s="759"/>
      <c r="H202" s="759"/>
      <c r="J202" s="760"/>
      <c r="L202" s="760"/>
      <c r="N202" s="760"/>
      <c r="P202" s="760"/>
      <c r="R202" s="760"/>
      <c r="T202" s="760"/>
      <c r="V202" s="760"/>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6"/>
      <c r="C203" s="758"/>
      <c r="D203" s="759"/>
      <c r="F203" s="759"/>
      <c r="H203" s="759"/>
      <c r="J203" s="760"/>
      <c r="L203" s="760"/>
      <c r="N203" s="760"/>
      <c r="P203" s="760"/>
      <c r="R203" s="760"/>
      <c r="T203" s="760"/>
      <c r="V203" s="760"/>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6"/>
      <c r="C204" s="758"/>
      <c r="D204" s="759"/>
      <c r="F204" s="759"/>
      <c r="H204" s="759"/>
      <c r="J204" s="760"/>
      <c r="L204" s="760"/>
      <c r="N204" s="760"/>
      <c r="P204" s="760"/>
      <c r="R204" s="760"/>
      <c r="T204" s="760"/>
      <c r="V204" s="760"/>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6"/>
      <c r="C205" s="758"/>
      <c r="D205" s="759"/>
      <c r="F205" s="759"/>
      <c r="H205" s="759"/>
      <c r="J205" s="760"/>
      <c r="L205" s="760"/>
      <c r="N205" s="760"/>
      <c r="P205" s="760"/>
      <c r="R205" s="760"/>
      <c r="T205" s="760"/>
      <c r="V205" s="760"/>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6"/>
      <c r="C206" s="758"/>
      <c r="D206" s="759"/>
      <c r="F206" s="759"/>
      <c r="H206" s="759"/>
      <c r="J206" s="760"/>
      <c r="L206" s="760"/>
      <c r="N206" s="760"/>
      <c r="P206" s="760"/>
      <c r="R206" s="760"/>
      <c r="T206" s="760"/>
      <c r="V206" s="760"/>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6"/>
      <c r="C207" s="758"/>
      <c r="D207" s="759"/>
      <c r="F207" s="759"/>
      <c r="H207" s="759"/>
      <c r="J207" s="760"/>
      <c r="L207" s="760"/>
      <c r="N207" s="760"/>
      <c r="P207" s="760"/>
      <c r="R207" s="760"/>
      <c r="T207" s="760"/>
      <c r="V207" s="760"/>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6"/>
      <c r="C208" s="758"/>
      <c r="D208" s="759"/>
      <c r="F208" s="759"/>
      <c r="H208" s="759"/>
      <c r="J208" s="760"/>
      <c r="L208" s="760"/>
      <c r="N208" s="760"/>
      <c r="P208" s="760"/>
      <c r="R208" s="760"/>
      <c r="T208" s="760"/>
      <c r="V208" s="760"/>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6"/>
      <c r="C209" s="758"/>
      <c r="D209" s="759"/>
      <c r="F209" s="759"/>
      <c r="H209" s="759"/>
      <c r="J209" s="760"/>
      <c r="L209" s="760"/>
      <c r="N209" s="760"/>
      <c r="P209" s="760"/>
      <c r="R209" s="760"/>
      <c r="T209" s="760"/>
      <c r="V209" s="760"/>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6"/>
      <c r="C210" s="758"/>
      <c r="D210" s="759"/>
      <c r="F210" s="759"/>
      <c r="H210" s="759"/>
      <c r="J210" s="760"/>
      <c r="L210" s="760"/>
      <c r="N210" s="760"/>
      <c r="P210" s="760"/>
      <c r="R210" s="760"/>
      <c r="T210" s="760"/>
      <c r="V210" s="760"/>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6"/>
      <c r="C211" s="758"/>
      <c r="D211" s="759"/>
      <c r="F211" s="759"/>
      <c r="H211" s="759"/>
      <c r="J211" s="760"/>
      <c r="L211" s="760"/>
      <c r="N211" s="760"/>
      <c r="P211" s="760"/>
      <c r="R211" s="760"/>
      <c r="T211" s="760"/>
      <c r="V211" s="760"/>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6"/>
      <c r="C212" s="758"/>
      <c r="D212" s="759"/>
      <c r="F212" s="759"/>
      <c r="H212" s="759"/>
      <c r="J212" s="760"/>
      <c r="L212" s="760"/>
      <c r="N212" s="760"/>
      <c r="P212" s="760"/>
      <c r="R212" s="760"/>
      <c r="T212" s="760"/>
      <c r="V212" s="760"/>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6"/>
      <c r="C213" s="758"/>
      <c r="D213" s="759"/>
      <c r="F213" s="759"/>
      <c r="H213" s="759"/>
      <c r="J213" s="760"/>
      <c r="L213" s="760"/>
      <c r="N213" s="760"/>
      <c r="P213" s="760"/>
      <c r="R213" s="760"/>
      <c r="T213" s="760"/>
      <c r="V213" s="760"/>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6"/>
      <c r="C214" s="758"/>
      <c r="D214" s="759"/>
      <c r="F214" s="759"/>
      <c r="H214" s="759"/>
      <c r="J214" s="760"/>
      <c r="L214" s="760"/>
      <c r="N214" s="760"/>
      <c r="P214" s="760"/>
      <c r="R214" s="760"/>
      <c r="T214" s="760"/>
      <c r="V214" s="760"/>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6"/>
      <c r="C215" s="758"/>
      <c r="D215" s="759"/>
      <c r="F215" s="759"/>
      <c r="H215" s="759"/>
      <c r="J215" s="760"/>
      <c r="L215" s="760"/>
      <c r="N215" s="760"/>
      <c r="P215" s="760"/>
      <c r="R215" s="760"/>
      <c r="T215" s="760"/>
      <c r="V215" s="760"/>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6"/>
      <c r="C216" s="758"/>
      <c r="D216" s="759"/>
      <c r="F216" s="759"/>
      <c r="H216" s="759"/>
      <c r="J216" s="760"/>
      <c r="L216" s="760"/>
      <c r="N216" s="760"/>
      <c r="P216" s="760"/>
      <c r="R216" s="760"/>
      <c r="T216" s="760"/>
      <c r="V216" s="760"/>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6"/>
      <c r="C217" s="758"/>
      <c r="D217" s="759"/>
      <c r="F217" s="759"/>
      <c r="H217" s="759"/>
      <c r="J217" s="760"/>
      <c r="L217" s="760"/>
      <c r="N217" s="760"/>
      <c r="P217" s="760"/>
      <c r="R217" s="760"/>
      <c r="T217" s="760"/>
      <c r="V217" s="760"/>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6"/>
      <c r="C218" s="758"/>
      <c r="D218" s="759"/>
      <c r="F218" s="759"/>
      <c r="H218" s="759"/>
      <c r="J218" s="760"/>
      <c r="L218" s="760"/>
      <c r="N218" s="760"/>
      <c r="P218" s="760"/>
      <c r="R218" s="760"/>
      <c r="T218" s="760"/>
      <c r="V218" s="760"/>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6"/>
      <c r="C219" s="758"/>
      <c r="D219" s="759"/>
      <c r="F219" s="759"/>
      <c r="H219" s="759"/>
      <c r="J219" s="760"/>
      <c r="L219" s="760"/>
      <c r="N219" s="760"/>
      <c r="P219" s="760"/>
      <c r="R219" s="760"/>
      <c r="T219" s="760"/>
      <c r="V219" s="760"/>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6"/>
      <c r="C220" s="758"/>
      <c r="D220" s="759"/>
      <c r="F220" s="759"/>
      <c r="H220" s="759"/>
      <c r="J220" s="760"/>
      <c r="L220" s="760"/>
      <c r="N220" s="760"/>
      <c r="P220" s="760"/>
      <c r="R220" s="760"/>
      <c r="T220" s="760"/>
      <c r="V220" s="760"/>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6"/>
      <c r="C221" s="758"/>
      <c r="D221" s="759"/>
      <c r="F221" s="759"/>
      <c r="H221" s="759"/>
      <c r="J221" s="760"/>
      <c r="L221" s="760"/>
      <c r="N221" s="760"/>
      <c r="P221" s="760"/>
      <c r="R221" s="760"/>
      <c r="T221" s="760"/>
      <c r="V221" s="760"/>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6"/>
      <c r="C222" s="758"/>
      <c r="D222" s="759"/>
      <c r="F222" s="759"/>
      <c r="H222" s="759"/>
      <c r="J222" s="760"/>
      <c r="L222" s="760"/>
      <c r="N222" s="760"/>
      <c r="P222" s="760"/>
      <c r="R222" s="760"/>
      <c r="T222" s="760"/>
      <c r="V222" s="760"/>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6"/>
      <c r="C223" s="758"/>
      <c r="D223" s="759"/>
      <c r="F223" s="759"/>
      <c r="H223" s="759"/>
      <c r="J223" s="760"/>
      <c r="L223" s="760"/>
      <c r="N223" s="760"/>
      <c r="P223" s="760"/>
      <c r="R223" s="760"/>
      <c r="T223" s="760"/>
      <c r="V223" s="760"/>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6"/>
      <c r="C224" s="758"/>
      <c r="D224" s="759"/>
      <c r="F224" s="759"/>
      <c r="H224" s="759"/>
      <c r="J224" s="760"/>
      <c r="L224" s="760"/>
      <c r="N224" s="760"/>
      <c r="P224" s="760"/>
      <c r="R224" s="760"/>
      <c r="T224" s="760"/>
      <c r="V224" s="760"/>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6"/>
      <c r="C225" s="758"/>
      <c r="D225" s="759"/>
      <c r="F225" s="759"/>
      <c r="H225" s="759"/>
      <c r="J225" s="760"/>
      <c r="L225" s="760"/>
      <c r="N225" s="760"/>
      <c r="P225" s="760"/>
      <c r="R225" s="760"/>
      <c r="T225" s="760"/>
      <c r="V225" s="760"/>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6"/>
      <c r="C226" s="758"/>
      <c r="D226" s="759"/>
      <c r="F226" s="759"/>
      <c r="H226" s="759"/>
      <c r="J226" s="760"/>
      <c r="L226" s="760"/>
      <c r="N226" s="760"/>
      <c r="P226" s="760"/>
      <c r="R226" s="760"/>
      <c r="T226" s="760"/>
      <c r="V226" s="760"/>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6"/>
      <c r="C227" s="758"/>
      <c r="D227" s="759"/>
      <c r="F227" s="759"/>
      <c r="H227" s="759"/>
      <c r="J227" s="760"/>
      <c r="L227" s="760"/>
      <c r="N227" s="760"/>
      <c r="P227" s="760"/>
      <c r="R227" s="760"/>
      <c r="T227" s="760"/>
      <c r="V227" s="760"/>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6"/>
      <c r="C228" s="758"/>
      <c r="D228" s="759"/>
      <c r="F228" s="759"/>
      <c r="H228" s="759"/>
      <c r="J228" s="760"/>
      <c r="L228" s="760"/>
      <c r="N228" s="760"/>
      <c r="P228" s="760"/>
      <c r="R228" s="760"/>
      <c r="T228" s="760"/>
      <c r="V228" s="760"/>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6"/>
      <c r="C229" s="758"/>
      <c r="D229" s="759"/>
      <c r="F229" s="759"/>
      <c r="H229" s="759"/>
      <c r="J229" s="760"/>
      <c r="L229" s="760"/>
      <c r="N229" s="760"/>
      <c r="P229" s="760"/>
      <c r="R229" s="760"/>
      <c r="T229" s="760"/>
      <c r="V229" s="760"/>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6"/>
      <c r="C230" s="758"/>
      <c r="D230" s="759"/>
      <c r="F230" s="759"/>
      <c r="H230" s="759"/>
      <c r="J230" s="760"/>
      <c r="L230" s="760"/>
      <c r="N230" s="760"/>
      <c r="P230" s="760"/>
      <c r="R230" s="760"/>
      <c r="T230" s="760"/>
      <c r="V230" s="760"/>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6"/>
      <c r="C231" s="758"/>
      <c r="D231" s="759"/>
      <c r="F231" s="759"/>
      <c r="H231" s="759"/>
      <c r="J231" s="760"/>
      <c r="L231" s="760"/>
      <c r="N231" s="760"/>
      <c r="P231" s="760"/>
      <c r="R231" s="760"/>
      <c r="T231" s="760"/>
      <c r="V231" s="760"/>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6"/>
      <c r="C232" s="758"/>
      <c r="D232" s="759"/>
      <c r="F232" s="759"/>
      <c r="H232" s="759"/>
      <c r="J232" s="760"/>
      <c r="L232" s="760"/>
      <c r="N232" s="760"/>
      <c r="P232" s="760"/>
      <c r="R232" s="760"/>
      <c r="T232" s="760"/>
      <c r="V232" s="760"/>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6"/>
      <c r="C233" s="758"/>
      <c r="D233" s="759"/>
      <c r="F233" s="759"/>
      <c r="H233" s="759"/>
      <c r="J233" s="760"/>
      <c r="L233" s="760"/>
      <c r="N233" s="760"/>
      <c r="P233" s="760"/>
      <c r="R233" s="760"/>
      <c r="T233" s="760"/>
      <c r="V233" s="760"/>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6"/>
      <c r="C234" s="758"/>
      <c r="D234" s="759"/>
      <c r="F234" s="759"/>
      <c r="H234" s="759"/>
      <c r="J234" s="760"/>
      <c r="L234" s="760"/>
      <c r="N234" s="760"/>
      <c r="P234" s="760"/>
      <c r="R234" s="760"/>
      <c r="T234" s="760"/>
      <c r="V234" s="760"/>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6"/>
      <c r="C235" s="758"/>
      <c r="D235" s="759"/>
      <c r="F235" s="759"/>
      <c r="H235" s="759"/>
      <c r="J235" s="760"/>
      <c r="L235" s="760"/>
      <c r="N235" s="760"/>
      <c r="P235" s="760"/>
      <c r="R235" s="760"/>
      <c r="T235" s="760"/>
      <c r="V235" s="760"/>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6"/>
      <c r="C236" s="758"/>
      <c r="D236" s="759"/>
      <c r="F236" s="759"/>
      <c r="H236" s="759"/>
      <c r="J236" s="760"/>
      <c r="L236" s="760"/>
      <c r="N236" s="760"/>
      <c r="P236" s="760"/>
      <c r="R236" s="760"/>
      <c r="T236" s="760"/>
      <c r="V236" s="760"/>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6"/>
      <c r="C237" s="758"/>
      <c r="D237" s="759"/>
      <c r="F237" s="759"/>
      <c r="H237" s="759"/>
      <c r="J237" s="760"/>
      <c r="L237" s="760"/>
      <c r="N237" s="760"/>
      <c r="P237" s="760"/>
      <c r="R237" s="760"/>
      <c r="T237" s="760"/>
      <c r="V237" s="760"/>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6"/>
      <c r="C238" s="758"/>
      <c r="D238" s="759"/>
      <c r="F238" s="759"/>
      <c r="H238" s="759"/>
      <c r="J238" s="760"/>
      <c r="L238" s="760"/>
      <c r="N238" s="760"/>
      <c r="P238" s="760"/>
      <c r="R238" s="760"/>
      <c r="T238" s="760"/>
      <c r="V238" s="760"/>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6"/>
      <c r="C239" s="758"/>
      <c r="D239" s="759"/>
      <c r="F239" s="759"/>
      <c r="H239" s="759"/>
      <c r="J239" s="760"/>
      <c r="L239" s="760"/>
      <c r="N239" s="760"/>
      <c r="P239" s="760"/>
      <c r="R239" s="760"/>
      <c r="T239" s="760"/>
      <c r="V239" s="760"/>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6"/>
      <c r="C240" s="758"/>
      <c r="D240" s="759"/>
      <c r="F240" s="759"/>
      <c r="H240" s="759"/>
      <c r="J240" s="760"/>
      <c r="L240" s="760"/>
      <c r="N240" s="760"/>
      <c r="P240" s="760"/>
      <c r="R240" s="760"/>
      <c r="T240" s="760"/>
      <c r="V240" s="760"/>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6"/>
      <c r="C241" s="758"/>
      <c r="D241" s="759"/>
      <c r="F241" s="759"/>
      <c r="H241" s="759"/>
      <c r="J241" s="760"/>
      <c r="L241" s="760"/>
      <c r="N241" s="760"/>
      <c r="P241" s="760"/>
      <c r="R241" s="760"/>
      <c r="T241" s="760"/>
      <c r="V241" s="760"/>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6"/>
      <c r="C242" s="758"/>
      <c r="D242" s="759"/>
      <c r="F242" s="759"/>
      <c r="H242" s="759"/>
      <c r="J242" s="760"/>
      <c r="L242" s="760"/>
      <c r="N242" s="760"/>
      <c r="P242" s="760"/>
      <c r="R242" s="760"/>
      <c r="T242" s="760"/>
      <c r="V242" s="760"/>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6"/>
      <c r="C243" s="758"/>
      <c r="D243" s="759"/>
      <c r="F243" s="759"/>
      <c r="H243" s="759"/>
      <c r="J243" s="760"/>
      <c r="L243" s="760"/>
      <c r="N243" s="760"/>
      <c r="P243" s="760"/>
      <c r="R243" s="760"/>
      <c r="T243" s="760"/>
      <c r="V243" s="760"/>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6"/>
      <c r="C244" s="758"/>
      <c r="D244" s="759"/>
      <c r="F244" s="759"/>
      <c r="H244" s="759"/>
      <c r="J244" s="760"/>
      <c r="L244" s="760"/>
      <c r="N244" s="760"/>
      <c r="P244" s="760"/>
      <c r="R244" s="760"/>
      <c r="T244" s="760"/>
      <c r="V244" s="760"/>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6"/>
      <c r="C245" s="758"/>
      <c r="D245" s="759"/>
      <c r="F245" s="759"/>
      <c r="H245" s="759"/>
      <c r="J245" s="760"/>
      <c r="L245" s="760"/>
      <c r="N245" s="760"/>
      <c r="P245" s="760"/>
      <c r="R245" s="760"/>
      <c r="T245" s="760"/>
      <c r="V245" s="760"/>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6"/>
      <c r="C246" s="758"/>
      <c r="D246" s="759"/>
      <c r="F246" s="759"/>
      <c r="H246" s="759"/>
      <c r="J246" s="760"/>
      <c r="L246" s="760"/>
      <c r="N246" s="760"/>
      <c r="P246" s="760"/>
      <c r="R246" s="760"/>
      <c r="T246" s="760"/>
      <c r="V246" s="760"/>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6"/>
      <c r="C247" s="758"/>
      <c r="D247" s="759"/>
      <c r="F247" s="759"/>
      <c r="H247" s="759"/>
      <c r="J247" s="760"/>
      <c r="L247" s="760"/>
      <c r="N247" s="760"/>
      <c r="P247" s="760"/>
      <c r="R247" s="760"/>
      <c r="T247" s="760"/>
      <c r="V247" s="760"/>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6"/>
      <c r="C248" s="758"/>
      <c r="D248" s="759"/>
      <c r="F248" s="759"/>
      <c r="H248" s="759"/>
      <c r="J248" s="760"/>
      <c r="L248" s="760"/>
      <c r="N248" s="760"/>
      <c r="P248" s="760"/>
      <c r="R248" s="760"/>
      <c r="T248" s="760"/>
      <c r="V248" s="760"/>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6"/>
      <c r="C249" s="758"/>
      <c r="D249" s="759"/>
      <c r="F249" s="759"/>
      <c r="H249" s="759"/>
      <c r="J249" s="760"/>
      <c r="L249" s="760"/>
      <c r="N249" s="760"/>
      <c r="P249" s="760"/>
      <c r="R249" s="760"/>
      <c r="T249" s="760"/>
      <c r="V249" s="760"/>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6"/>
      <c r="C250" s="758"/>
      <c r="D250" s="759"/>
      <c r="F250" s="759"/>
      <c r="H250" s="759"/>
      <c r="J250" s="760"/>
      <c r="L250" s="760"/>
      <c r="N250" s="760"/>
      <c r="P250" s="760"/>
      <c r="R250" s="760"/>
      <c r="T250" s="760"/>
      <c r="V250" s="760"/>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6"/>
      <c r="C251" s="758"/>
      <c r="D251" s="759"/>
      <c r="F251" s="759"/>
      <c r="H251" s="759"/>
      <c r="J251" s="760"/>
      <c r="L251" s="760"/>
      <c r="N251" s="760"/>
      <c r="P251" s="760"/>
      <c r="R251" s="760"/>
      <c r="T251" s="760"/>
      <c r="V251" s="760"/>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6"/>
      <c r="C252" s="758"/>
      <c r="D252" s="759"/>
      <c r="F252" s="759"/>
      <c r="H252" s="759"/>
      <c r="J252" s="760"/>
      <c r="L252" s="760"/>
      <c r="N252" s="760"/>
      <c r="P252" s="760"/>
      <c r="R252" s="760"/>
      <c r="T252" s="760"/>
      <c r="V252" s="760"/>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6"/>
      <c r="C253" s="758"/>
      <c r="D253" s="759"/>
      <c r="F253" s="759"/>
      <c r="H253" s="759"/>
      <c r="J253" s="760"/>
      <c r="L253" s="760"/>
      <c r="N253" s="760"/>
      <c r="P253" s="760"/>
      <c r="R253" s="760"/>
      <c r="T253" s="760"/>
      <c r="V253" s="760"/>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6"/>
      <c r="C254" s="758"/>
      <c r="D254" s="759"/>
      <c r="F254" s="759"/>
      <c r="H254" s="759"/>
      <c r="J254" s="760"/>
      <c r="L254" s="760"/>
      <c r="N254" s="760"/>
      <c r="P254" s="760"/>
      <c r="R254" s="760"/>
      <c r="T254" s="760"/>
      <c r="V254" s="760"/>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6"/>
      <c r="C255" s="758"/>
      <c r="D255" s="759"/>
      <c r="F255" s="759"/>
      <c r="H255" s="759"/>
      <c r="J255" s="760"/>
      <c r="L255" s="760"/>
      <c r="N255" s="760"/>
      <c r="P255" s="760"/>
      <c r="R255" s="760"/>
      <c r="T255" s="760"/>
      <c r="V255" s="760"/>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6"/>
      <c r="C256" s="758"/>
      <c r="D256" s="759"/>
      <c r="F256" s="759"/>
      <c r="H256" s="759"/>
      <c r="J256" s="760"/>
      <c r="L256" s="760"/>
      <c r="N256" s="760"/>
      <c r="P256" s="760"/>
      <c r="R256" s="760"/>
      <c r="T256" s="760"/>
      <c r="V256" s="760"/>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6"/>
      <c r="C257" s="758"/>
      <c r="D257" s="759"/>
      <c r="F257" s="759"/>
      <c r="H257" s="759"/>
      <c r="J257" s="760"/>
      <c r="L257" s="760"/>
      <c r="N257" s="760"/>
      <c r="P257" s="760"/>
      <c r="R257" s="760"/>
      <c r="T257" s="760"/>
      <c r="V257" s="760"/>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6"/>
      <c r="C258" s="758"/>
      <c r="D258" s="759"/>
      <c r="F258" s="759"/>
      <c r="H258" s="759"/>
      <c r="J258" s="760"/>
      <c r="L258" s="760"/>
      <c r="N258" s="760"/>
      <c r="P258" s="760"/>
      <c r="R258" s="760"/>
      <c r="T258" s="760"/>
      <c r="V258" s="760"/>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6"/>
      <c r="C259" s="758"/>
      <c r="D259" s="759"/>
      <c r="F259" s="759"/>
      <c r="H259" s="759"/>
      <c r="J259" s="760"/>
      <c r="L259" s="760"/>
      <c r="N259" s="760"/>
      <c r="P259" s="760"/>
      <c r="R259" s="760"/>
      <c r="T259" s="760"/>
      <c r="V259" s="760"/>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6"/>
      <c r="C260" s="758"/>
      <c r="D260" s="759"/>
      <c r="F260" s="759"/>
      <c r="H260" s="759"/>
      <c r="J260" s="760"/>
      <c r="L260" s="760"/>
      <c r="N260" s="760"/>
      <c r="P260" s="760"/>
      <c r="R260" s="760"/>
      <c r="T260" s="760"/>
      <c r="V260" s="760"/>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6"/>
      <c r="C261" s="758"/>
      <c r="D261" s="759"/>
      <c r="F261" s="759"/>
      <c r="H261" s="759"/>
      <c r="J261" s="760"/>
      <c r="L261" s="760"/>
      <c r="N261" s="760"/>
      <c r="P261" s="760"/>
      <c r="R261" s="760"/>
      <c r="T261" s="760"/>
      <c r="V261" s="760"/>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6"/>
      <c r="C262" s="758"/>
      <c r="D262" s="759"/>
      <c r="F262" s="759"/>
      <c r="H262" s="759"/>
      <c r="J262" s="760"/>
      <c r="L262" s="760"/>
      <c r="N262" s="760"/>
      <c r="P262" s="760"/>
      <c r="R262" s="760"/>
      <c r="T262" s="760"/>
      <c r="V262" s="760"/>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6"/>
      <c r="C263" s="758"/>
      <c r="D263" s="759"/>
      <c r="F263" s="759"/>
      <c r="H263" s="759"/>
      <c r="J263" s="760"/>
      <c r="L263" s="760"/>
      <c r="N263" s="760"/>
      <c r="P263" s="760"/>
      <c r="R263" s="760"/>
      <c r="T263" s="760"/>
      <c r="V263" s="760"/>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6"/>
      <c r="C264" s="758"/>
      <c r="D264" s="759"/>
      <c r="F264" s="759"/>
      <c r="H264" s="759"/>
      <c r="J264" s="760"/>
      <c r="L264" s="760"/>
      <c r="N264" s="760"/>
      <c r="P264" s="760"/>
      <c r="R264" s="760"/>
      <c r="T264" s="760"/>
      <c r="V264" s="760"/>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6"/>
      <c r="C265" s="758"/>
      <c r="D265" s="759"/>
      <c r="F265" s="759"/>
      <c r="H265" s="759"/>
      <c r="J265" s="760"/>
      <c r="L265" s="760"/>
      <c r="N265" s="760"/>
      <c r="P265" s="760"/>
      <c r="R265" s="760"/>
      <c r="T265" s="760"/>
      <c r="V265" s="760"/>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6"/>
      <c r="C266" s="758"/>
      <c r="D266" s="759"/>
      <c r="F266" s="759"/>
      <c r="H266" s="759"/>
      <c r="J266" s="760"/>
      <c r="L266" s="760"/>
      <c r="N266" s="760"/>
      <c r="P266" s="760"/>
      <c r="R266" s="760"/>
      <c r="T266" s="760"/>
      <c r="V266" s="760"/>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6"/>
      <c r="C267" s="758"/>
      <c r="D267" s="759"/>
      <c r="F267" s="759"/>
      <c r="H267" s="759"/>
      <c r="J267" s="760"/>
      <c r="L267" s="760"/>
      <c r="N267" s="760"/>
      <c r="P267" s="760"/>
      <c r="R267" s="760"/>
      <c r="T267" s="760"/>
      <c r="V267" s="760"/>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6"/>
      <c r="C268" s="758"/>
      <c r="D268" s="759"/>
      <c r="F268" s="759"/>
      <c r="H268" s="759"/>
      <c r="J268" s="760"/>
      <c r="L268" s="760"/>
      <c r="N268" s="760"/>
      <c r="P268" s="760"/>
      <c r="R268" s="760"/>
      <c r="T268" s="760"/>
      <c r="V268" s="760"/>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6"/>
      <c r="C269" s="758"/>
      <c r="D269" s="759"/>
      <c r="F269" s="759"/>
      <c r="H269" s="759"/>
      <c r="J269" s="760"/>
      <c r="L269" s="760"/>
      <c r="N269" s="760"/>
      <c r="P269" s="760"/>
      <c r="R269" s="760"/>
      <c r="T269" s="760"/>
      <c r="V269" s="760"/>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6"/>
      <c r="C270" s="758"/>
      <c r="D270" s="759"/>
      <c r="F270" s="759"/>
      <c r="H270" s="759"/>
      <c r="J270" s="760"/>
      <c r="L270" s="760"/>
      <c r="N270" s="760"/>
      <c r="P270" s="760"/>
      <c r="R270" s="760"/>
      <c r="T270" s="760"/>
      <c r="V270" s="760"/>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6"/>
      <c r="C271" s="758"/>
      <c r="D271" s="759"/>
      <c r="F271" s="759"/>
      <c r="H271" s="759"/>
      <c r="J271" s="760"/>
      <c r="L271" s="760"/>
      <c r="N271" s="760"/>
      <c r="P271" s="760"/>
      <c r="R271" s="760"/>
      <c r="T271" s="760"/>
      <c r="V271" s="760"/>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6"/>
      <c r="C272" s="758"/>
      <c r="D272" s="759"/>
      <c r="F272" s="759"/>
      <c r="H272" s="759"/>
      <c r="J272" s="760"/>
      <c r="L272" s="760"/>
      <c r="N272" s="760"/>
      <c r="P272" s="760"/>
      <c r="R272" s="760"/>
      <c r="T272" s="760"/>
      <c r="V272" s="760"/>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6"/>
      <c r="C273" s="758"/>
      <c r="D273" s="759"/>
      <c r="F273" s="759"/>
      <c r="H273" s="759"/>
      <c r="J273" s="760"/>
      <c r="L273" s="760"/>
      <c r="N273" s="760"/>
      <c r="P273" s="760"/>
      <c r="R273" s="760"/>
      <c r="T273" s="760"/>
      <c r="V273" s="760"/>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6"/>
      <c r="C274" s="758"/>
      <c r="D274" s="759"/>
      <c r="F274" s="759"/>
      <c r="H274" s="759"/>
      <c r="J274" s="760"/>
      <c r="L274" s="760"/>
      <c r="N274" s="760"/>
      <c r="P274" s="760"/>
      <c r="R274" s="760"/>
      <c r="T274" s="760"/>
      <c r="V274" s="760"/>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6"/>
      <c r="C275" s="758"/>
      <c r="D275" s="759"/>
      <c r="F275" s="759"/>
      <c r="H275" s="759"/>
      <c r="J275" s="760"/>
      <c r="L275" s="760"/>
      <c r="N275" s="760"/>
      <c r="P275" s="760"/>
      <c r="R275" s="760"/>
      <c r="T275" s="760"/>
      <c r="V275" s="760"/>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6"/>
      <c r="C276" s="758"/>
      <c r="D276" s="759"/>
      <c r="F276" s="759"/>
      <c r="H276" s="759"/>
      <c r="J276" s="760"/>
      <c r="L276" s="760"/>
      <c r="N276" s="760"/>
      <c r="P276" s="760"/>
      <c r="R276" s="760"/>
      <c r="T276" s="760"/>
      <c r="V276" s="760"/>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6"/>
      <c r="C277" s="758"/>
      <c r="D277" s="759"/>
      <c r="F277" s="759"/>
      <c r="H277" s="759"/>
      <c r="J277" s="760"/>
      <c r="L277" s="760"/>
      <c r="N277" s="760"/>
      <c r="P277" s="760"/>
      <c r="R277" s="760"/>
      <c r="T277" s="760"/>
      <c r="V277" s="760"/>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6"/>
      <c r="C278" s="758"/>
      <c r="D278" s="759"/>
      <c r="F278" s="759"/>
      <c r="H278" s="759"/>
      <c r="J278" s="760"/>
      <c r="L278" s="760"/>
      <c r="N278" s="760"/>
      <c r="P278" s="760"/>
      <c r="R278" s="760"/>
      <c r="T278" s="760"/>
      <c r="V278" s="760"/>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6"/>
      <c r="C279" s="758"/>
      <c r="D279" s="759"/>
      <c r="F279" s="759"/>
      <c r="H279" s="759"/>
      <c r="J279" s="760"/>
      <c r="L279" s="760"/>
      <c r="N279" s="760"/>
      <c r="P279" s="760"/>
      <c r="R279" s="760"/>
      <c r="T279" s="760"/>
      <c r="V279" s="760"/>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6"/>
      <c r="C280" s="758"/>
      <c r="D280" s="759"/>
      <c r="F280" s="759"/>
      <c r="H280" s="759"/>
      <c r="J280" s="760"/>
      <c r="L280" s="760"/>
      <c r="N280" s="760"/>
      <c r="P280" s="760"/>
      <c r="R280" s="760"/>
      <c r="T280" s="760"/>
      <c r="V280" s="760"/>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6"/>
      <c r="C281" s="758"/>
      <c r="D281" s="759"/>
      <c r="F281" s="759"/>
      <c r="H281" s="759"/>
      <c r="J281" s="760"/>
      <c r="L281" s="760"/>
      <c r="N281" s="760"/>
      <c r="P281" s="760"/>
      <c r="R281" s="760"/>
      <c r="T281" s="760"/>
      <c r="V281" s="760"/>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6"/>
      <c r="C282" s="758"/>
      <c r="D282" s="759"/>
      <c r="F282" s="759"/>
      <c r="H282" s="759"/>
      <c r="J282" s="760"/>
      <c r="L282" s="760"/>
      <c r="N282" s="760"/>
      <c r="P282" s="760"/>
      <c r="R282" s="760"/>
      <c r="T282" s="760"/>
      <c r="V282" s="760"/>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6"/>
      <c r="C283" s="758"/>
      <c r="D283" s="759"/>
      <c r="F283" s="759"/>
      <c r="H283" s="759"/>
      <c r="J283" s="760"/>
      <c r="L283" s="760"/>
      <c r="N283" s="760"/>
      <c r="P283" s="760"/>
      <c r="R283" s="760"/>
      <c r="T283" s="760"/>
      <c r="V283" s="760"/>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6"/>
      <c r="C284" s="758"/>
      <c r="D284" s="759"/>
      <c r="F284" s="759"/>
      <c r="H284" s="759"/>
      <c r="J284" s="760"/>
      <c r="L284" s="760"/>
      <c r="N284" s="760"/>
      <c r="P284" s="760"/>
      <c r="R284" s="760"/>
      <c r="T284" s="760"/>
      <c r="V284" s="760"/>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6"/>
      <c r="C285" s="758"/>
      <c r="D285" s="759"/>
      <c r="F285" s="759"/>
      <c r="H285" s="759"/>
      <c r="J285" s="760"/>
      <c r="L285" s="760"/>
      <c r="N285" s="760"/>
      <c r="P285" s="760"/>
      <c r="R285" s="760"/>
      <c r="T285" s="760"/>
      <c r="V285" s="760"/>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6"/>
      <c r="C286" s="758"/>
      <c r="D286" s="759"/>
      <c r="F286" s="759"/>
      <c r="H286" s="759"/>
      <c r="J286" s="760"/>
      <c r="L286" s="760"/>
      <c r="N286" s="760"/>
      <c r="P286" s="760"/>
      <c r="R286" s="760"/>
      <c r="T286" s="760"/>
      <c r="V286" s="760"/>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6"/>
      <c r="C287" s="758"/>
      <c r="D287" s="759"/>
      <c r="F287" s="759"/>
      <c r="H287" s="759"/>
      <c r="J287" s="760"/>
      <c r="L287" s="760"/>
      <c r="N287" s="760"/>
      <c r="P287" s="760"/>
      <c r="R287" s="760"/>
      <c r="T287" s="760"/>
      <c r="V287" s="760"/>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6"/>
      <c r="C288" s="758"/>
      <c r="D288" s="759"/>
      <c r="F288" s="759"/>
      <c r="H288" s="759"/>
      <c r="J288" s="760"/>
      <c r="L288" s="760"/>
      <c r="N288" s="760"/>
      <c r="P288" s="760"/>
      <c r="R288" s="760"/>
      <c r="T288" s="760"/>
      <c r="V288" s="760"/>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6"/>
      <c r="C289" s="758"/>
      <c r="D289" s="759"/>
      <c r="F289" s="759"/>
      <c r="H289" s="759"/>
      <c r="J289" s="760"/>
      <c r="L289" s="760"/>
      <c r="N289" s="760"/>
      <c r="P289" s="760"/>
      <c r="R289" s="760"/>
      <c r="T289" s="760"/>
      <c r="V289" s="760"/>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6"/>
      <c r="C290" s="758"/>
      <c r="D290" s="759"/>
      <c r="F290" s="759"/>
      <c r="H290" s="759"/>
      <c r="J290" s="760"/>
      <c r="L290" s="760"/>
      <c r="N290" s="760"/>
      <c r="P290" s="760"/>
      <c r="R290" s="760"/>
      <c r="T290" s="760"/>
      <c r="V290" s="760"/>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6"/>
      <c r="C291" s="758"/>
      <c r="D291" s="759"/>
      <c r="F291" s="759"/>
      <c r="H291" s="759"/>
      <c r="J291" s="760"/>
      <c r="L291" s="760"/>
      <c r="N291" s="760"/>
      <c r="P291" s="760"/>
      <c r="R291" s="760"/>
      <c r="T291" s="760"/>
      <c r="V291" s="760"/>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6"/>
      <c r="C292" s="758"/>
      <c r="D292" s="759"/>
      <c r="F292" s="759"/>
      <c r="H292" s="759"/>
      <c r="J292" s="760"/>
      <c r="L292" s="760"/>
      <c r="N292" s="760"/>
      <c r="P292" s="760"/>
      <c r="R292" s="760"/>
      <c r="T292" s="760"/>
      <c r="V292" s="760"/>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6"/>
      <c r="C293" s="758"/>
      <c r="D293" s="759"/>
      <c r="F293" s="759"/>
      <c r="H293" s="759"/>
      <c r="J293" s="760"/>
      <c r="L293" s="760"/>
      <c r="N293" s="760"/>
      <c r="P293" s="760"/>
      <c r="R293" s="760"/>
      <c r="T293" s="760"/>
      <c r="V293" s="760"/>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6"/>
      <c r="C294" s="758"/>
      <c r="D294" s="759"/>
      <c r="F294" s="759"/>
      <c r="H294" s="759"/>
      <c r="J294" s="760"/>
      <c r="L294" s="760"/>
      <c r="N294" s="760"/>
      <c r="P294" s="760"/>
      <c r="R294" s="760"/>
      <c r="T294" s="760"/>
      <c r="V294" s="760"/>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6"/>
      <c r="C295" s="758"/>
      <c r="D295" s="759"/>
      <c r="F295" s="759"/>
      <c r="H295" s="759"/>
      <c r="J295" s="760"/>
      <c r="L295" s="760"/>
      <c r="N295" s="760"/>
      <c r="P295" s="760"/>
      <c r="R295" s="760"/>
      <c r="T295" s="760"/>
      <c r="V295" s="760"/>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6"/>
      <c r="C296" s="758"/>
      <c r="D296" s="759"/>
      <c r="F296" s="759"/>
      <c r="H296" s="759"/>
      <c r="J296" s="760"/>
      <c r="L296" s="760"/>
      <c r="N296" s="760"/>
      <c r="P296" s="760"/>
      <c r="R296" s="760"/>
      <c r="T296" s="760"/>
      <c r="V296" s="760"/>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6"/>
      <c r="C297" s="758"/>
      <c r="D297" s="759"/>
      <c r="F297" s="759"/>
      <c r="H297" s="759"/>
      <c r="J297" s="760"/>
      <c r="L297" s="760"/>
      <c r="N297" s="760"/>
      <c r="P297" s="760"/>
      <c r="R297" s="760"/>
      <c r="T297" s="760"/>
      <c r="V297" s="760"/>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6"/>
      <c r="C298" s="758"/>
      <c r="D298" s="759"/>
      <c r="F298" s="759"/>
      <c r="H298" s="759"/>
      <c r="J298" s="760"/>
      <c r="L298" s="760"/>
      <c r="N298" s="760"/>
      <c r="P298" s="760"/>
      <c r="R298" s="760"/>
      <c r="T298" s="760"/>
      <c r="V298" s="760"/>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6"/>
      <c r="C299" s="758"/>
      <c r="D299" s="759"/>
      <c r="F299" s="759"/>
      <c r="H299" s="759"/>
      <c r="J299" s="760"/>
      <c r="L299" s="760"/>
      <c r="N299" s="760"/>
      <c r="P299" s="760"/>
      <c r="R299" s="760"/>
      <c r="T299" s="760"/>
      <c r="V299" s="760"/>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6"/>
      <c r="C300" s="758"/>
      <c r="D300" s="759"/>
      <c r="F300" s="759"/>
      <c r="H300" s="759"/>
      <c r="J300" s="760"/>
      <c r="L300" s="760"/>
      <c r="N300" s="760"/>
      <c r="P300" s="760"/>
      <c r="R300" s="760"/>
      <c r="T300" s="760"/>
      <c r="V300" s="760"/>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6"/>
      <c r="C301" s="758"/>
      <c r="D301" s="759"/>
      <c r="F301" s="759"/>
      <c r="H301" s="759"/>
      <c r="J301" s="760"/>
      <c r="L301" s="760"/>
      <c r="N301" s="760"/>
      <c r="P301" s="760"/>
      <c r="R301" s="760"/>
      <c r="T301" s="760"/>
      <c r="V301" s="760"/>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6"/>
      <c r="C302" s="758"/>
      <c r="D302" s="759"/>
      <c r="F302" s="759"/>
      <c r="H302" s="759"/>
      <c r="J302" s="760"/>
      <c r="L302" s="760"/>
      <c r="N302" s="760"/>
      <c r="P302" s="760"/>
      <c r="R302" s="760"/>
      <c r="T302" s="760"/>
      <c r="V302" s="760"/>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6"/>
      <c r="C303" s="758"/>
      <c r="D303" s="759"/>
      <c r="F303" s="759"/>
      <c r="H303" s="759"/>
      <c r="J303" s="760"/>
      <c r="L303" s="760"/>
      <c r="N303" s="760"/>
      <c r="P303" s="760"/>
      <c r="R303" s="760"/>
      <c r="T303" s="760"/>
      <c r="V303" s="760"/>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6"/>
      <c r="C304" s="758"/>
      <c r="D304" s="759"/>
      <c r="F304" s="759"/>
      <c r="H304" s="759"/>
      <c r="J304" s="760"/>
      <c r="L304" s="760"/>
      <c r="N304" s="760"/>
      <c r="P304" s="760"/>
      <c r="R304" s="760"/>
      <c r="T304" s="760"/>
      <c r="V304" s="760"/>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6"/>
      <c r="C305" s="758"/>
      <c r="D305" s="759"/>
      <c r="F305" s="759"/>
      <c r="H305" s="759"/>
      <c r="J305" s="760"/>
      <c r="L305" s="760"/>
      <c r="N305" s="760"/>
      <c r="P305" s="760"/>
      <c r="R305" s="760"/>
      <c r="T305" s="760"/>
      <c r="V305" s="760"/>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6"/>
      <c r="C306" s="758"/>
      <c r="D306" s="759"/>
      <c r="F306" s="759"/>
      <c r="H306" s="759"/>
      <c r="J306" s="760"/>
      <c r="L306" s="760"/>
      <c r="N306" s="760"/>
      <c r="P306" s="760"/>
      <c r="R306" s="760"/>
      <c r="T306" s="760"/>
      <c r="V306" s="760"/>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6"/>
      <c r="C307" s="758"/>
      <c r="D307" s="759"/>
      <c r="F307" s="759"/>
      <c r="H307" s="759"/>
      <c r="J307" s="760"/>
      <c r="L307" s="760"/>
      <c r="N307" s="760"/>
      <c r="P307" s="760"/>
      <c r="R307" s="760"/>
      <c r="T307" s="760"/>
      <c r="V307" s="760"/>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6"/>
      <c r="C308" s="758"/>
      <c r="D308" s="759"/>
      <c r="F308" s="759"/>
      <c r="H308" s="759"/>
      <c r="J308" s="760"/>
      <c r="L308" s="760"/>
      <c r="N308" s="760"/>
      <c r="P308" s="760"/>
      <c r="R308" s="760"/>
      <c r="T308" s="760"/>
      <c r="V308" s="760"/>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6"/>
      <c r="C309" s="758"/>
      <c r="D309" s="759"/>
      <c r="F309" s="759"/>
      <c r="H309" s="759"/>
      <c r="J309" s="760"/>
      <c r="L309" s="760"/>
      <c r="N309" s="760"/>
      <c r="P309" s="760"/>
      <c r="R309" s="760"/>
      <c r="T309" s="760"/>
      <c r="V309" s="760"/>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6"/>
      <c r="C310" s="758"/>
      <c r="D310" s="759"/>
      <c r="F310" s="759"/>
      <c r="H310" s="759"/>
      <c r="J310" s="760"/>
      <c r="L310" s="760"/>
      <c r="N310" s="760"/>
      <c r="P310" s="760"/>
      <c r="R310" s="760"/>
      <c r="T310" s="760"/>
      <c r="V310" s="760"/>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6"/>
      <c r="C311" s="758"/>
      <c r="D311" s="759"/>
      <c r="F311" s="759"/>
      <c r="H311" s="759"/>
      <c r="J311" s="760"/>
      <c r="L311" s="760"/>
      <c r="N311" s="760"/>
      <c r="P311" s="760"/>
      <c r="R311" s="760"/>
      <c r="T311" s="760"/>
      <c r="V311" s="760"/>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6"/>
      <c r="C312" s="758"/>
      <c r="D312" s="759"/>
      <c r="F312" s="759"/>
      <c r="H312" s="759"/>
      <c r="J312" s="760"/>
      <c r="L312" s="760"/>
      <c r="N312" s="760"/>
      <c r="P312" s="760"/>
      <c r="R312" s="760"/>
      <c r="T312" s="760"/>
      <c r="V312" s="760"/>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6"/>
      <c r="C313" s="758"/>
      <c r="D313" s="759"/>
      <c r="F313" s="759"/>
      <c r="H313" s="759"/>
      <c r="J313" s="760"/>
      <c r="L313" s="760"/>
      <c r="N313" s="760"/>
      <c r="P313" s="760"/>
      <c r="R313" s="760"/>
      <c r="T313" s="760"/>
      <c r="V313" s="760"/>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6"/>
      <c r="C314" s="758"/>
      <c r="D314" s="759"/>
      <c r="F314" s="759"/>
      <c r="H314" s="759"/>
      <c r="J314" s="760"/>
      <c r="L314" s="760"/>
      <c r="N314" s="760"/>
      <c r="P314" s="760"/>
      <c r="R314" s="760"/>
      <c r="T314" s="760"/>
      <c r="V314" s="760"/>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6"/>
      <c r="C315" s="758"/>
      <c r="D315" s="759"/>
      <c r="F315" s="759"/>
      <c r="H315" s="759"/>
      <c r="J315" s="760"/>
      <c r="L315" s="760"/>
      <c r="N315" s="760"/>
      <c r="P315" s="760"/>
      <c r="R315" s="760"/>
      <c r="T315" s="760"/>
      <c r="V315" s="760"/>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6"/>
      <c r="C316" s="758"/>
      <c r="D316" s="759"/>
      <c r="F316" s="759"/>
      <c r="H316" s="759"/>
      <c r="J316" s="760"/>
      <c r="L316" s="760"/>
      <c r="N316" s="760"/>
      <c r="P316" s="760"/>
      <c r="R316" s="760"/>
      <c r="T316" s="760"/>
      <c r="V316" s="760"/>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6"/>
      <c r="C317" s="758"/>
      <c r="D317" s="759"/>
      <c r="F317" s="759"/>
      <c r="H317" s="759"/>
      <c r="J317" s="760"/>
      <c r="L317" s="760"/>
      <c r="N317" s="760"/>
      <c r="P317" s="760"/>
      <c r="R317" s="760"/>
      <c r="T317" s="760"/>
      <c r="V317" s="760"/>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6"/>
      <c r="C318" s="758"/>
      <c r="D318" s="759"/>
      <c r="F318" s="759"/>
      <c r="H318" s="759"/>
      <c r="J318" s="760"/>
      <c r="L318" s="760"/>
      <c r="N318" s="760"/>
      <c r="P318" s="760"/>
      <c r="R318" s="760"/>
      <c r="T318" s="760"/>
      <c r="V318" s="760"/>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6"/>
      <c r="C319" s="758"/>
      <c r="D319" s="759"/>
      <c r="F319" s="759"/>
      <c r="H319" s="759"/>
      <c r="J319" s="760"/>
      <c r="L319" s="760"/>
      <c r="N319" s="760"/>
      <c r="P319" s="760"/>
      <c r="R319" s="760"/>
      <c r="T319" s="760"/>
      <c r="V319" s="760"/>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6"/>
      <c r="C320" s="758"/>
      <c r="D320" s="759"/>
      <c r="F320" s="759"/>
      <c r="H320" s="759"/>
      <c r="J320" s="760"/>
      <c r="L320" s="760"/>
      <c r="N320" s="760"/>
      <c r="P320" s="760"/>
      <c r="R320" s="760"/>
      <c r="T320" s="760"/>
      <c r="V320" s="760"/>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6"/>
      <c r="C321" s="758"/>
      <c r="D321" s="759"/>
      <c r="F321" s="759"/>
      <c r="H321" s="759"/>
      <c r="J321" s="760"/>
      <c r="L321" s="760"/>
      <c r="N321" s="760"/>
      <c r="P321" s="760"/>
      <c r="R321" s="760"/>
      <c r="T321" s="760"/>
      <c r="V321" s="760"/>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6"/>
      <c r="C322" s="758"/>
      <c r="D322" s="759"/>
      <c r="F322" s="759"/>
      <c r="H322" s="759"/>
      <c r="J322" s="760"/>
      <c r="L322" s="760"/>
      <c r="N322" s="760"/>
      <c r="P322" s="760"/>
      <c r="R322" s="760"/>
      <c r="T322" s="760"/>
      <c r="V322" s="760"/>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6"/>
      <c r="C323" s="758"/>
      <c r="D323" s="759"/>
      <c r="F323" s="759"/>
      <c r="H323" s="759"/>
      <c r="J323" s="760"/>
      <c r="L323" s="760"/>
      <c r="N323" s="760"/>
      <c r="P323" s="760"/>
      <c r="R323" s="760"/>
      <c r="T323" s="760"/>
      <c r="V323" s="760"/>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6"/>
      <c r="C324" s="758"/>
      <c r="D324" s="759"/>
      <c r="F324" s="759"/>
      <c r="H324" s="759"/>
      <c r="J324" s="760"/>
      <c r="L324" s="760"/>
      <c r="N324" s="760"/>
      <c r="P324" s="760"/>
      <c r="R324" s="760"/>
      <c r="T324" s="760"/>
      <c r="V324" s="760"/>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6"/>
      <c r="C325" s="758"/>
      <c r="D325" s="759"/>
      <c r="F325" s="759"/>
      <c r="H325" s="759"/>
      <c r="J325" s="760"/>
      <c r="L325" s="760"/>
      <c r="N325" s="760"/>
      <c r="P325" s="760"/>
      <c r="R325" s="760"/>
      <c r="T325" s="760"/>
      <c r="V325" s="760"/>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6"/>
      <c r="C326" s="758"/>
      <c r="D326" s="759"/>
      <c r="F326" s="759"/>
      <c r="H326" s="759"/>
      <c r="J326" s="760"/>
      <c r="L326" s="760"/>
      <c r="N326" s="760"/>
      <c r="P326" s="760"/>
      <c r="R326" s="760"/>
      <c r="T326" s="760"/>
      <c r="V326" s="760"/>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6"/>
      <c r="C327" s="758"/>
      <c r="D327" s="759"/>
      <c r="F327" s="759"/>
      <c r="H327" s="759"/>
      <c r="J327" s="760"/>
      <c r="L327" s="760"/>
      <c r="N327" s="760"/>
      <c r="P327" s="760"/>
      <c r="R327" s="760"/>
      <c r="T327" s="760"/>
      <c r="V327" s="760"/>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6"/>
      <c r="C328" s="758"/>
      <c r="D328" s="759"/>
      <c r="F328" s="759"/>
      <c r="H328" s="759"/>
      <c r="J328" s="760"/>
      <c r="L328" s="760"/>
      <c r="N328" s="760"/>
      <c r="P328" s="760"/>
      <c r="R328" s="760"/>
      <c r="T328" s="760"/>
      <c r="V328" s="760"/>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6"/>
      <c r="C329" s="758"/>
      <c r="D329" s="759"/>
      <c r="F329" s="759"/>
      <c r="H329" s="759"/>
      <c r="J329" s="760"/>
      <c r="L329" s="760"/>
      <c r="N329" s="760"/>
      <c r="P329" s="760"/>
      <c r="R329" s="760"/>
      <c r="T329" s="760"/>
      <c r="V329" s="760"/>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6"/>
      <c r="C330" s="758"/>
      <c r="D330" s="759"/>
      <c r="F330" s="759"/>
      <c r="H330" s="759"/>
      <c r="J330" s="760"/>
      <c r="L330" s="760"/>
      <c r="N330" s="760"/>
      <c r="P330" s="760"/>
      <c r="R330" s="760"/>
      <c r="T330" s="760"/>
      <c r="V330" s="760"/>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6"/>
      <c r="C331" s="758"/>
      <c r="D331" s="759"/>
      <c r="F331" s="759"/>
      <c r="H331" s="759"/>
      <c r="J331" s="760"/>
      <c r="L331" s="760"/>
      <c r="N331" s="760"/>
      <c r="P331" s="760"/>
      <c r="R331" s="760"/>
      <c r="T331" s="760"/>
      <c r="V331" s="760"/>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6"/>
      <c r="C332" s="758"/>
      <c r="D332" s="759"/>
      <c r="F332" s="759"/>
      <c r="H332" s="759"/>
      <c r="J332" s="760"/>
      <c r="L332" s="760"/>
      <c r="N332" s="760"/>
      <c r="P332" s="760"/>
      <c r="R332" s="760"/>
      <c r="T332" s="760"/>
      <c r="V332" s="760"/>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6"/>
      <c r="C333" s="758"/>
      <c r="D333" s="759"/>
      <c r="F333" s="759"/>
      <c r="H333" s="759"/>
      <c r="J333" s="760"/>
      <c r="L333" s="760"/>
      <c r="N333" s="760"/>
      <c r="P333" s="760"/>
      <c r="R333" s="760"/>
      <c r="T333" s="760"/>
      <c r="V333" s="760"/>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6"/>
      <c r="C334" s="758"/>
      <c r="D334" s="759"/>
      <c r="F334" s="759"/>
      <c r="H334" s="759"/>
      <c r="J334" s="760"/>
      <c r="L334" s="760"/>
      <c r="N334" s="760"/>
      <c r="P334" s="760"/>
      <c r="R334" s="760"/>
      <c r="T334" s="760"/>
      <c r="V334" s="760"/>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6"/>
      <c r="C335" s="758"/>
      <c r="D335" s="759"/>
      <c r="F335" s="759"/>
      <c r="H335" s="759"/>
      <c r="J335" s="760"/>
      <c r="L335" s="760"/>
      <c r="N335" s="760"/>
      <c r="P335" s="760"/>
      <c r="R335" s="760"/>
      <c r="T335" s="760"/>
      <c r="V335" s="760"/>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6"/>
      <c r="C336" s="758"/>
      <c r="D336" s="759"/>
      <c r="F336" s="759"/>
      <c r="H336" s="759"/>
      <c r="J336" s="760"/>
      <c r="L336" s="760"/>
      <c r="N336" s="760"/>
      <c r="P336" s="760"/>
      <c r="R336" s="760"/>
      <c r="T336" s="760"/>
      <c r="V336" s="760"/>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6"/>
      <c r="C337" s="758"/>
      <c r="D337" s="759"/>
      <c r="F337" s="759"/>
      <c r="H337" s="759"/>
      <c r="J337" s="760"/>
      <c r="L337" s="760"/>
      <c r="N337" s="760"/>
      <c r="P337" s="760"/>
      <c r="R337" s="760"/>
      <c r="T337" s="760"/>
      <c r="V337" s="760"/>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6"/>
      <c r="C338" s="758"/>
      <c r="D338" s="759"/>
      <c r="F338" s="759"/>
      <c r="H338" s="759"/>
      <c r="J338" s="760"/>
      <c r="L338" s="760"/>
      <c r="N338" s="760"/>
      <c r="P338" s="760"/>
      <c r="R338" s="760"/>
      <c r="T338" s="760"/>
      <c r="V338" s="760"/>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6"/>
      <c r="C339" s="758"/>
      <c r="D339" s="759"/>
      <c r="F339" s="759"/>
      <c r="H339" s="759"/>
      <c r="J339" s="760"/>
      <c r="L339" s="760"/>
      <c r="N339" s="760"/>
      <c r="P339" s="760"/>
      <c r="R339" s="760"/>
      <c r="T339" s="760"/>
      <c r="V339" s="760"/>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6"/>
      <c r="C340" s="758"/>
      <c r="D340" s="759"/>
      <c r="F340" s="759"/>
      <c r="H340" s="759"/>
      <c r="J340" s="760"/>
      <c r="L340" s="760"/>
      <c r="N340" s="760"/>
      <c r="P340" s="760"/>
      <c r="R340" s="760"/>
      <c r="T340" s="760"/>
      <c r="V340" s="760"/>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6"/>
      <c r="C341" s="758"/>
      <c r="D341" s="759"/>
      <c r="F341" s="759"/>
      <c r="H341" s="759"/>
      <c r="J341" s="760"/>
      <c r="L341" s="760"/>
      <c r="N341" s="760"/>
      <c r="P341" s="760"/>
      <c r="R341" s="760"/>
      <c r="T341" s="760"/>
      <c r="V341" s="760"/>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6"/>
      <c r="C342" s="758"/>
      <c r="D342" s="759"/>
      <c r="F342" s="759"/>
      <c r="H342" s="759"/>
      <c r="J342" s="760"/>
      <c r="L342" s="760"/>
      <c r="N342" s="760"/>
      <c r="P342" s="760"/>
      <c r="R342" s="760"/>
      <c r="T342" s="760"/>
      <c r="V342" s="760"/>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6"/>
      <c r="C343" s="758"/>
      <c r="D343" s="759"/>
      <c r="F343" s="759"/>
      <c r="H343" s="759"/>
      <c r="J343" s="760"/>
      <c r="L343" s="760"/>
      <c r="N343" s="760"/>
      <c r="P343" s="760"/>
      <c r="R343" s="760"/>
      <c r="T343" s="760"/>
      <c r="V343" s="760"/>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6"/>
      <c r="C344" s="758"/>
      <c r="D344" s="759"/>
      <c r="F344" s="759"/>
      <c r="H344" s="759"/>
      <c r="J344" s="760"/>
      <c r="L344" s="760"/>
      <c r="N344" s="760"/>
      <c r="P344" s="760"/>
      <c r="R344" s="760"/>
      <c r="T344" s="760"/>
      <c r="V344" s="760"/>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6"/>
      <c r="C345" s="758"/>
      <c r="D345" s="759"/>
      <c r="F345" s="759"/>
      <c r="H345" s="759"/>
      <c r="J345" s="760"/>
      <c r="L345" s="760"/>
      <c r="N345" s="760"/>
      <c r="P345" s="760"/>
      <c r="R345" s="760"/>
      <c r="T345" s="760"/>
      <c r="V345" s="760"/>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6"/>
      <c r="C346" s="758"/>
      <c r="D346" s="759"/>
      <c r="F346" s="759"/>
      <c r="H346" s="759"/>
      <c r="J346" s="760"/>
      <c r="L346" s="760"/>
      <c r="N346" s="760"/>
      <c r="P346" s="760"/>
      <c r="R346" s="760"/>
      <c r="T346" s="760"/>
      <c r="V346" s="760"/>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6"/>
      <c r="C347" s="758"/>
      <c r="D347" s="759"/>
      <c r="F347" s="759"/>
      <c r="H347" s="759"/>
      <c r="J347" s="760"/>
      <c r="L347" s="760"/>
      <c r="N347" s="760"/>
      <c r="P347" s="760"/>
      <c r="R347" s="760"/>
      <c r="T347" s="760"/>
      <c r="V347" s="760"/>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6"/>
      <c r="C348" s="758"/>
      <c r="D348" s="759"/>
      <c r="F348" s="759"/>
      <c r="H348" s="759"/>
      <c r="J348" s="760"/>
      <c r="L348" s="760"/>
      <c r="N348" s="760"/>
      <c r="P348" s="760"/>
      <c r="R348" s="760"/>
      <c r="T348" s="760"/>
      <c r="V348" s="760"/>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6"/>
      <c r="C349" s="758"/>
      <c r="D349" s="759"/>
      <c r="F349" s="759"/>
      <c r="H349" s="759"/>
      <c r="J349" s="760"/>
      <c r="L349" s="760"/>
      <c r="N349" s="760"/>
      <c r="P349" s="760"/>
      <c r="R349" s="760"/>
      <c r="T349" s="760"/>
      <c r="V349" s="760"/>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6"/>
      <c r="C350" s="758"/>
      <c r="D350" s="759"/>
      <c r="F350" s="759"/>
      <c r="H350" s="759"/>
      <c r="J350" s="760"/>
      <c r="L350" s="760"/>
      <c r="N350" s="760"/>
      <c r="P350" s="760"/>
      <c r="R350" s="760"/>
      <c r="T350" s="760"/>
      <c r="V350" s="760"/>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6"/>
      <c r="C351" s="758"/>
      <c r="D351" s="759"/>
      <c r="F351" s="759"/>
      <c r="H351" s="759"/>
      <c r="J351" s="760"/>
      <c r="L351" s="760"/>
      <c r="N351" s="760"/>
      <c r="P351" s="760"/>
      <c r="R351" s="760"/>
      <c r="T351" s="760"/>
      <c r="V351" s="760"/>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6"/>
      <c r="C352" s="758"/>
      <c r="D352" s="759"/>
      <c r="F352" s="759"/>
      <c r="H352" s="759"/>
      <c r="J352" s="760"/>
      <c r="L352" s="760"/>
      <c r="N352" s="760"/>
      <c r="P352" s="760"/>
      <c r="R352" s="760"/>
      <c r="T352" s="760"/>
      <c r="V352" s="760"/>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6"/>
      <c r="C353" s="758"/>
      <c r="D353" s="759"/>
      <c r="F353" s="759"/>
      <c r="H353" s="759"/>
      <c r="J353" s="760"/>
      <c r="L353" s="760"/>
      <c r="N353" s="760"/>
      <c r="P353" s="760"/>
      <c r="R353" s="760"/>
      <c r="T353" s="760"/>
      <c r="V353" s="760"/>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6"/>
      <c r="C354" s="758"/>
      <c r="D354" s="759"/>
      <c r="F354" s="759"/>
      <c r="H354" s="759"/>
      <c r="J354" s="760"/>
      <c r="L354" s="760"/>
      <c r="N354" s="760"/>
      <c r="P354" s="760"/>
      <c r="R354" s="760"/>
      <c r="T354" s="760"/>
      <c r="V354" s="760"/>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6"/>
      <c r="C355" s="758"/>
      <c r="D355" s="759"/>
      <c r="F355" s="759"/>
      <c r="H355" s="759"/>
      <c r="J355" s="760"/>
      <c r="L355" s="760"/>
      <c r="N355" s="760"/>
      <c r="P355" s="760"/>
      <c r="R355" s="760"/>
      <c r="T355" s="760"/>
      <c r="V355" s="760"/>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6"/>
      <c r="C356" s="758"/>
      <c r="D356" s="759"/>
      <c r="F356" s="759"/>
      <c r="H356" s="759"/>
      <c r="J356" s="760"/>
      <c r="L356" s="760"/>
      <c r="N356" s="760"/>
      <c r="P356" s="760"/>
      <c r="R356" s="760"/>
      <c r="T356" s="760"/>
      <c r="V356" s="760"/>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6"/>
      <c r="C357" s="758"/>
      <c r="D357" s="759"/>
      <c r="F357" s="759"/>
      <c r="H357" s="759"/>
      <c r="J357" s="760"/>
      <c r="L357" s="760"/>
      <c r="N357" s="760"/>
      <c r="P357" s="760"/>
      <c r="R357" s="760"/>
      <c r="T357" s="760"/>
      <c r="V357" s="760"/>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6"/>
      <c r="C358" s="758"/>
      <c r="D358" s="759"/>
      <c r="F358" s="759"/>
      <c r="H358" s="759"/>
      <c r="J358" s="760"/>
      <c r="L358" s="760"/>
      <c r="N358" s="760"/>
      <c r="P358" s="760"/>
      <c r="R358" s="760"/>
      <c r="T358" s="760"/>
      <c r="V358" s="760"/>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6"/>
      <c r="C359" s="758"/>
      <c r="D359" s="759"/>
      <c r="F359" s="759"/>
      <c r="H359" s="759"/>
      <c r="J359" s="760"/>
      <c r="L359" s="760"/>
      <c r="N359" s="760"/>
      <c r="P359" s="760"/>
      <c r="R359" s="760"/>
      <c r="T359" s="760"/>
      <c r="V359" s="760"/>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6"/>
      <c r="C360" s="758"/>
      <c r="D360" s="759"/>
      <c r="F360" s="759"/>
      <c r="H360" s="759"/>
      <c r="J360" s="760"/>
      <c r="L360" s="760"/>
      <c r="N360" s="760"/>
      <c r="P360" s="760"/>
      <c r="R360" s="760"/>
      <c r="T360" s="760"/>
      <c r="V360" s="760"/>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6"/>
      <c r="C361" s="758"/>
      <c r="D361" s="759"/>
      <c r="F361" s="759"/>
      <c r="H361" s="759"/>
      <c r="J361" s="760"/>
      <c r="L361" s="760"/>
      <c r="N361" s="760"/>
      <c r="P361" s="760"/>
      <c r="R361" s="760"/>
      <c r="T361" s="760"/>
      <c r="V361" s="760"/>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6"/>
      <c r="C362" s="758"/>
      <c r="D362" s="759"/>
      <c r="F362" s="759"/>
      <c r="H362" s="759"/>
      <c r="J362" s="760"/>
      <c r="L362" s="760"/>
      <c r="N362" s="760"/>
      <c r="P362" s="760"/>
      <c r="R362" s="760"/>
      <c r="T362" s="760"/>
      <c r="V362" s="760"/>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6"/>
      <c r="C363" s="758"/>
      <c r="D363" s="759"/>
      <c r="F363" s="759"/>
      <c r="H363" s="759"/>
      <c r="J363" s="760"/>
      <c r="L363" s="760"/>
      <c r="N363" s="760"/>
      <c r="P363" s="760"/>
      <c r="R363" s="760"/>
      <c r="T363" s="760"/>
      <c r="V363" s="760"/>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6"/>
      <c r="C364" s="758"/>
      <c r="D364" s="759"/>
      <c r="F364" s="759"/>
      <c r="H364" s="759"/>
      <c r="J364" s="760"/>
      <c r="L364" s="760"/>
      <c r="N364" s="760"/>
      <c r="P364" s="760"/>
      <c r="R364" s="760"/>
      <c r="T364" s="760"/>
      <c r="V364" s="760"/>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1020" t="str">
        <f>ProjectInfo!J6</f>
        <v>Example Project</v>
      </c>
      <c r="C1" s="924"/>
      <c r="D1" s="924"/>
      <c r="E1" s="924"/>
      <c r="F1" s="924"/>
      <c r="G1" s="527"/>
      <c r="H1" s="681"/>
      <c r="I1" s="1021" t="s">
        <v>2098</v>
      </c>
      <c r="J1" s="792"/>
      <c r="K1" s="792"/>
      <c r="L1" s="792"/>
      <c r="M1" s="792"/>
      <c r="N1" s="792"/>
      <c r="O1" s="792"/>
      <c r="P1" s="701"/>
      <c r="Q1" s="1022" t="d">
        <v>2024-01-01</v>
      </c>
      <c r="R1" s="1023"/>
      <c r="S1" s="1023"/>
      <c r="T1" s="1023"/>
      <c r="U1" s="1023"/>
      <c r="V1" s="1023"/>
      <c r="W1" s="1023"/>
      <c r="X1" s="1023"/>
      <c r="Y1" s="1023"/>
      <c r="Z1" s="1023"/>
    </row>
    <row r="2" spans="1:64" ht="30" customHeight="1" x14ac:dyDescent="0.5">
      <c r="B2" s="1019" t="str">
        <f>ProjectInfo!J14</f>
        <v>Your Company Name</v>
      </c>
      <c r="C2" s="924"/>
      <c r="D2" s="702" t="s">
        <v>2104</v>
      </c>
      <c r="E2" s="703"/>
      <c r="F2" s="129"/>
      <c r="G2" s="527"/>
      <c r="H2" s="527"/>
      <c r="I2" s="1021" t="s">
        <v>2099</v>
      </c>
      <c r="J2" s="792"/>
      <c r="K2" s="792"/>
      <c r="L2" s="792"/>
      <c r="M2" s="792"/>
      <c r="N2" s="792"/>
      <c r="O2" s="792"/>
      <c r="P2" s="701"/>
      <c r="Q2" s="1024">
        <v>1</v>
      </c>
      <c r="R2" s="1023"/>
      <c r="S2" s="1023"/>
      <c r="T2" s="1023"/>
      <c r="U2" s="1023"/>
      <c r="V2" s="1023"/>
      <c r="W2" s="1023"/>
      <c r="X2" s="1023"/>
      <c r="Y2" s="1023"/>
      <c r="Z2" s="1023"/>
    </row>
    <row r="3" spans="1:64" s="683" customFormat="1" ht="30" customHeight="1" x14ac:dyDescent="0.35">
      <c r="A3" s="682"/>
      <c r="B3" s="921"/>
      <c r="C3" s="924"/>
      <c r="D3" s="684"/>
      <c r="E3" s="685"/>
    </row>
    <row r="4" spans="1:64" s="683" customFormat="1" ht="30" customHeight="1" x14ac:dyDescent="0.35">
      <c r="A4" s="680"/>
      <c r="B4" s="709" t="s">
        <v>1</v>
      </c>
      <c r="E4" s="686"/>
      <c r="I4" s="1018" t="d">
        <f>I5</f>
        <v>2024-01-01</v>
      </c>
      <c r="J4" s="1010"/>
      <c r="K4" s="1010"/>
      <c r="L4" s="1010"/>
      <c r="M4" s="1010"/>
      <c r="N4" s="1010"/>
      <c r="O4" s="1010"/>
      <c r="P4" s="1010" t="d">
        <f>P5</f>
        <v>2024-01-08</v>
      </c>
      <c r="Q4" s="1010"/>
      <c r="R4" s="1010"/>
      <c r="S4" s="1010"/>
      <c r="T4" s="1010"/>
      <c r="U4" s="1010"/>
      <c r="V4" s="1010"/>
      <c r="W4" s="1010" t="d">
        <f>W5</f>
        <v>2024-01-15</v>
      </c>
      <c r="X4" s="1010"/>
      <c r="Y4" s="1010"/>
      <c r="Z4" s="1010"/>
      <c r="AA4" s="1010"/>
      <c r="AB4" s="1010"/>
      <c r="AC4" s="1010"/>
      <c r="AD4" s="1010" t="d">
        <f>AD5</f>
        <v>2024-01-22</v>
      </c>
      <c r="AE4" s="1010"/>
      <c r="AF4" s="1010"/>
      <c r="AG4" s="1010"/>
      <c r="AH4" s="1010"/>
      <c r="AI4" s="1010"/>
      <c r="AJ4" s="1010"/>
      <c r="AK4" s="1010" t="d">
        <f>AK5</f>
        <v>2024-01-29</v>
      </c>
      <c r="AL4" s="1010"/>
      <c r="AM4" s="1010"/>
      <c r="AN4" s="1010"/>
      <c r="AO4" s="1010"/>
      <c r="AP4" s="1010"/>
      <c r="AQ4" s="1010"/>
      <c r="AR4" s="1010" t="d">
        <f>AR5</f>
        <v>2024-02-05</v>
      </c>
      <c r="AS4" s="1010"/>
      <c r="AT4" s="1010"/>
      <c r="AU4" s="1010"/>
      <c r="AV4" s="1010"/>
      <c r="AW4" s="1010"/>
      <c r="AX4" s="1010"/>
      <c r="AY4" s="1010" t="d">
        <f>AY5</f>
        <v>2024-02-12</v>
      </c>
      <c r="AZ4" s="1010"/>
      <c r="BA4" s="1010"/>
      <c r="BB4" s="1010"/>
      <c r="BC4" s="1010"/>
      <c r="BD4" s="1010"/>
      <c r="BE4" s="1010"/>
      <c r="BF4" s="1010" t="d">
        <f>BF5</f>
        <v>2024-02-19</v>
      </c>
      <c r="BG4" s="1010"/>
      <c r="BH4" s="1010"/>
      <c r="BI4" s="1010"/>
      <c r="BJ4" s="1010"/>
      <c r="BK4" s="1010"/>
      <c r="BL4" s="1011"/>
    </row>
    <row r="5" spans="1:64" s="683" customFormat="1" ht="15" customHeight="1" x14ac:dyDescent="0.35">
      <c r="A5" s="1012"/>
      <c r="B5" s="1013" t="s">
        <v>2105</v>
      </c>
      <c r="C5" s="1015" t="s">
        <v>562</v>
      </c>
      <c r="D5" s="1017" t="s">
        <v>2100</v>
      </c>
      <c r="E5" s="1017" t="s">
        <v>2101</v>
      </c>
      <c r="F5" s="1017" t="s">
        <v>2102</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1012"/>
      <c r="B6" s="1014"/>
      <c r="C6" s="1016"/>
      <c r="D6" s="1016"/>
      <c r="E6" s="1016"/>
      <c r="F6" s="1016"/>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2103</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1282</v>
      </c>
      <c r="D2" t="s">
        <v>81</v>
      </c>
      <c r="G2" s="527" t="s">
        <v>439</v>
      </c>
      <c r="J2" s="527" t="s">
        <v>648</v>
      </c>
      <c r="L2" s="527" t="s">
        <v>439</v>
      </c>
      <c r="O2" t="s">
        <v>116</v>
      </c>
    </row>
    <row r="3" spans="1:15" x14ac:dyDescent="0.35">
      <c r="A3" s="542" t="s">
        <v>1283</v>
      </c>
      <c r="D3" t="s">
        <v>1284</v>
      </c>
      <c r="G3" s="527" t="s">
        <v>1285</v>
      </c>
      <c r="J3" s="527" t="s">
        <v>90</v>
      </c>
      <c r="L3" s="527" t="s">
        <v>83</v>
      </c>
      <c r="O3" t="s">
        <v>1286</v>
      </c>
    </row>
    <row r="4" spans="1:15" x14ac:dyDescent="0.35">
      <c r="A4" s="542" t="s">
        <v>1287</v>
      </c>
      <c r="G4" s="527" t="s">
        <v>1288</v>
      </c>
      <c r="J4" s="527" t="s">
        <v>517</v>
      </c>
      <c r="L4" s="527" t="s">
        <v>1289</v>
      </c>
    </row>
    <row r="5" spans="1:15" x14ac:dyDescent="0.35">
      <c r="A5" s="42"/>
      <c r="G5" s="543" t="s">
        <v>1290</v>
      </c>
      <c r="L5" s="527" t="s">
        <v>1291</v>
      </c>
    </row>
    <row r="6" spans="1:15" x14ac:dyDescent="0.35">
      <c r="G6" s="543" t="s">
        <v>82</v>
      </c>
      <c r="L6" s="527" t="s">
        <v>1292</v>
      </c>
    </row>
    <row r="7" spans="1:15" x14ac:dyDescent="0.35">
      <c r="G7" s="527" t="s">
        <v>1293</v>
      </c>
      <c r="L7" s="527" t="s">
        <v>1294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5" t="s">
        <v>1295</v>
      </c>
      <c r="B1" s="1026"/>
      <c r="C1" s="1026"/>
      <c r="D1" s="1026"/>
      <c r="E1" s="1026"/>
      <c r="F1" s="1026"/>
      <c r="G1" s="1026"/>
      <c r="H1" s="1026"/>
      <c r="I1" s="1026"/>
      <c r="J1" s="1026"/>
      <c r="K1" s="1026"/>
      <c r="L1" s="1026"/>
      <c r="M1" s="1026"/>
      <c r="N1" s="1026"/>
    </row>
    <row r="2" spans="1:14" ht="15" thickTop="1" x14ac:dyDescent="0.35">
      <c r="A2" s="443" t="s">
        <v>654</v>
      </c>
      <c r="B2" s="456" t="s">
        <v>1</v>
      </c>
    </row>
    <row r="3" spans="1:14" ht="15.5" x14ac:dyDescent="0.35">
      <c r="A3" s="279" t="s">
        <v>656</v>
      </c>
      <c r="C3" s="645" t="s">
        <v>1296</v>
      </c>
    </row>
    <row r="4" spans="1:14" ht="15.5" x14ac:dyDescent="0.35">
      <c r="A4" s="279" t="s">
        <v>657</v>
      </c>
      <c r="C4" s="393"/>
    </row>
    <row r="5" spans="1:14" x14ac:dyDescent="0.35">
      <c r="A5" s="279" t="s">
        <v>658</v>
      </c>
    </row>
    <row r="6" spans="1:14" x14ac:dyDescent="0.35">
      <c r="A6" s="279" t="s">
        <v>659</v>
      </c>
    </row>
    <row r="7" spans="1:14" x14ac:dyDescent="0.35">
      <c r="A7" s="279" t="s">
        <v>660</v>
      </c>
    </row>
    <row r="8" spans="1:14" x14ac:dyDescent="0.35">
      <c r="A8" s="279" t="s">
        <v>661</v>
      </c>
    </row>
    <row r="9" spans="1:14" x14ac:dyDescent="0.35">
      <c r="A9" s="279" t="s">
        <v>662</v>
      </c>
    </row>
    <row r="10" spans="1:14" x14ac:dyDescent="0.35">
      <c r="A10" s="279" t="s">
        <v>663</v>
      </c>
    </row>
    <row r="11" spans="1:14" x14ac:dyDescent="0.35">
      <c r="A11" s="279" t="s">
        <v>664</v>
      </c>
    </row>
    <row r="12" spans="1:14" x14ac:dyDescent="0.35">
      <c r="A12" s="279" t="s">
        <v>665</v>
      </c>
    </row>
    <row r="13" spans="1:14" x14ac:dyDescent="0.35">
      <c r="A13" s="279" t="s">
        <v>666</v>
      </c>
    </row>
    <row r="14" spans="1:14" x14ac:dyDescent="0.35">
      <c r="A14" s="279" t="s">
        <v>667</v>
      </c>
    </row>
    <row r="15" spans="1:14" x14ac:dyDescent="0.35">
      <c r="A15" s="279" t="s">
        <v>668</v>
      </c>
    </row>
    <row r="16" spans="1:14" x14ac:dyDescent="0.35">
      <c r="A16" s="279" t="s">
        <v>669</v>
      </c>
    </row>
    <row r="17" spans="1:1" x14ac:dyDescent="0.35">
      <c r="A17" s="279" t="s">
        <v>670</v>
      </c>
    </row>
    <row r="18" spans="1:1" x14ac:dyDescent="0.35">
      <c r="A18" s="279" t="s">
        <v>671</v>
      </c>
    </row>
    <row r="19" spans="1:1" x14ac:dyDescent="0.35">
      <c r="A19" s="279" t="s">
        <v>672</v>
      </c>
    </row>
    <row r="20" spans="1:1" x14ac:dyDescent="0.35">
      <c r="A20" s="279" t="s">
        <v>673</v>
      </c>
    </row>
    <row r="21" spans="1:1" x14ac:dyDescent="0.35">
      <c r="A21" s="279" t="s">
        <v>674</v>
      </c>
    </row>
    <row r="22" spans="1:1" x14ac:dyDescent="0.35">
      <c r="A22" s="279" t="s">
        <v>675</v>
      </c>
    </row>
    <row r="23" spans="1:1" x14ac:dyDescent="0.35">
      <c r="A23" s="279" t="s">
        <v>676</v>
      </c>
    </row>
    <row r="24" spans="1:1" x14ac:dyDescent="0.35">
      <c r="A24" s="279" t="s">
        <v>677</v>
      </c>
    </row>
    <row r="25" spans="1:1" x14ac:dyDescent="0.35">
      <c r="A25" s="279" t="s">
        <v>678</v>
      </c>
    </row>
    <row r="26" spans="1:1" x14ac:dyDescent="0.35">
      <c r="A26" s="279" t="s">
        <v>679</v>
      </c>
    </row>
    <row r="27" spans="1:1" x14ac:dyDescent="0.35">
      <c r="A27" s="279" t="s">
        <v>680</v>
      </c>
    </row>
    <row r="28" spans="1:1" x14ac:dyDescent="0.35">
      <c r="A28" s="279" t="s">
        <v>681</v>
      </c>
    </row>
    <row r="29" spans="1:1" x14ac:dyDescent="0.35">
      <c r="A29" s="279" t="s">
        <v>682</v>
      </c>
    </row>
    <row r="30" spans="1:1" x14ac:dyDescent="0.35">
      <c r="A30" s="279" t="s">
        <v>683</v>
      </c>
    </row>
    <row r="31" spans="1:1" x14ac:dyDescent="0.35">
      <c r="A31" s="279" t="s">
        <v>684</v>
      </c>
    </row>
    <row r="32" spans="1:1" x14ac:dyDescent="0.35">
      <c r="A32" s="279" t="s">
        <v>685</v>
      </c>
    </row>
    <row r="33" spans="1:1" x14ac:dyDescent="0.35">
      <c r="A33" s="279" t="s">
        <v>686</v>
      </c>
    </row>
    <row r="34" spans="1:1" x14ac:dyDescent="0.35">
      <c r="A34" s="279" t="s">
        <v>687</v>
      </c>
    </row>
    <row r="35" spans="1:1" x14ac:dyDescent="0.35">
      <c r="A35" s="279" t="s">
        <v>688</v>
      </c>
    </row>
    <row r="36" spans="1:1" x14ac:dyDescent="0.35">
      <c r="A36" s="279" t="s">
        <v>689</v>
      </c>
    </row>
    <row r="37" spans="1:1" x14ac:dyDescent="0.35">
      <c r="A37" s="279" t="s">
        <v>690</v>
      </c>
    </row>
    <row r="38" spans="1:1" x14ac:dyDescent="0.35">
      <c r="A38" s="279" t="s">
        <v>691</v>
      </c>
    </row>
    <row r="39" spans="1:1" x14ac:dyDescent="0.35">
      <c r="A39" s="279" t="s">
        <v>692</v>
      </c>
    </row>
    <row r="40" spans="1:1" x14ac:dyDescent="0.35">
      <c r="A40" s="279" t="s">
        <v>693</v>
      </c>
    </row>
    <row r="41" spans="1:1" x14ac:dyDescent="0.35">
      <c r="A41" s="279" t="s">
        <v>694</v>
      </c>
    </row>
    <row r="42" spans="1:1" x14ac:dyDescent="0.35">
      <c r="A42" s="279" t="s">
        <v>695</v>
      </c>
    </row>
    <row r="43" spans="1:1" x14ac:dyDescent="0.35">
      <c r="A43" s="279" t="s">
        <v>696</v>
      </c>
    </row>
    <row r="44" spans="1:1" x14ac:dyDescent="0.35">
      <c r="A44" s="279" t="s">
        <v>697</v>
      </c>
    </row>
    <row r="45" spans="1:1" x14ac:dyDescent="0.35">
      <c r="A45" s="279" t="s">
        <v>698</v>
      </c>
    </row>
    <row r="46" spans="1:1" x14ac:dyDescent="0.35">
      <c r="A46" s="279" t="s">
        <v>699</v>
      </c>
    </row>
    <row r="47" spans="1:1" x14ac:dyDescent="0.35">
      <c r="A47" s="279" t="s">
        <v>700</v>
      </c>
    </row>
    <row r="48" spans="1:1" x14ac:dyDescent="0.35">
      <c r="A48" s="279" t="s">
        <v>701</v>
      </c>
    </row>
    <row r="49" spans="1:1" x14ac:dyDescent="0.35">
      <c r="A49" s="279" t="s">
        <v>702</v>
      </c>
    </row>
    <row r="50" spans="1:1" x14ac:dyDescent="0.35">
      <c r="A50" s="279" t="s">
        <v>703</v>
      </c>
    </row>
    <row r="51" spans="1:1" x14ac:dyDescent="0.35">
      <c r="A51" s="279" t="s">
        <v>704</v>
      </c>
    </row>
    <row r="52" spans="1:1" x14ac:dyDescent="0.35">
      <c r="A52" s="279" t="s">
        <v>705</v>
      </c>
    </row>
    <row r="53" spans="1:1" x14ac:dyDescent="0.35">
      <c r="A53" s="279" t="s">
        <v>706</v>
      </c>
    </row>
    <row r="54" spans="1:1" x14ac:dyDescent="0.35">
      <c r="A54" s="279" t="s">
        <v>707</v>
      </c>
    </row>
    <row r="55" spans="1:1" x14ac:dyDescent="0.35">
      <c r="A55" s="279" t="s">
        <v>708</v>
      </c>
    </row>
    <row r="56" spans="1:1" x14ac:dyDescent="0.35">
      <c r="A56" s="279" t="s">
        <v>709</v>
      </c>
    </row>
    <row r="57" spans="1:1" x14ac:dyDescent="0.35">
      <c r="A57" s="279" t="s">
        <v>710</v>
      </c>
    </row>
    <row r="58" spans="1:1" x14ac:dyDescent="0.35">
      <c r="A58" s="279" t="s">
        <v>711</v>
      </c>
    </row>
    <row r="59" spans="1:1" x14ac:dyDescent="0.35">
      <c r="A59" s="279" t="s">
        <v>712</v>
      </c>
    </row>
    <row r="60" spans="1:1" x14ac:dyDescent="0.35">
      <c r="A60" s="279" t="s">
        <v>713</v>
      </c>
    </row>
    <row r="61" spans="1:1" x14ac:dyDescent="0.35">
      <c r="A61" s="279" t="s">
        <v>714</v>
      </c>
    </row>
    <row r="62" spans="1:1" x14ac:dyDescent="0.35">
      <c r="A62" s="279" t="s">
        <v>715</v>
      </c>
    </row>
    <row r="63" spans="1:1" x14ac:dyDescent="0.35">
      <c r="A63" s="279" t="s">
        <v>716</v>
      </c>
    </row>
    <row r="64" spans="1:1" x14ac:dyDescent="0.35">
      <c r="A64" s="279" t="s">
        <v>717</v>
      </c>
    </row>
    <row r="65" spans="1:1" x14ac:dyDescent="0.35">
      <c r="A65" s="279" t="s">
        <v>718</v>
      </c>
    </row>
    <row r="66" spans="1:1" x14ac:dyDescent="0.35">
      <c r="A66" s="279" t="s">
        <v>719</v>
      </c>
    </row>
    <row r="67" spans="1:1" x14ac:dyDescent="0.35">
      <c r="A67" s="279" t="s">
        <v>720</v>
      </c>
    </row>
    <row r="68" spans="1:1" x14ac:dyDescent="0.35">
      <c r="A68" s="279" t="s">
        <v>721</v>
      </c>
    </row>
    <row r="69" spans="1:1" x14ac:dyDescent="0.35">
      <c r="A69" s="279" t="s">
        <v>722</v>
      </c>
    </row>
    <row r="70" spans="1:1" x14ac:dyDescent="0.35">
      <c r="A70" s="279" t="s">
        <v>723</v>
      </c>
    </row>
    <row r="71" spans="1:1" x14ac:dyDescent="0.35">
      <c r="A71" s="279" t="s">
        <v>724</v>
      </c>
    </row>
    <row r="72" spans="1:1" x14ac:dyDescent="0.35">
      <c r="A72" s="279" t="s">
        <v>725</v>
      </c>
    </row>
    <row r="73" spans="1:1" x14ac:dyDescent="0.35">
      <c r="A73" s="279" t="s">
        <v>726</v>
      </c>
    </row>
    <row r="74" spans="1:1" x14ac:dyDescent="0.35">
      <c r="A74" s="279" t="s">
        <v>727</v>
      </c>
    </row>
    <row r="75" spans="1:1" x14ac:dyDescent="0.35">
      <c r="A75" s="279" t="s">
        <v>728</v>
      </c>
    </row>
    <row r="76" spans="1:1" x14ac:dyDescent="0.35">
      <c r="A76" s="279" t="s">
        <v>729</v>
      </c>
    </row>
    <row r="77" spans="1:1" x14ac:dyDescent="0.35">
      <c r="A77" s="279" t="s">
        <v>730</v>
      </c>
    </row>
    <row r="78" spans="1:1" x14ac:dyDescent="0.35">
      <c r="A78" s="279" t="s">
        <v>731</v>
      </c>
    </row>
    <row r="79" spans="1:1" x14ac:dyDescent="0.35">
      <c r="A79" s="279" t="s">
        <v>732</v>
      </c>
    </row>
    <row r="80" spans="1:1" x14ac:dyDescent="0.35">
      <c r="A80" s="279" t="s">
        <v>733</v>
      </c>
    </row>
    <row r="81" spans="1:1" x14ac:dyDescent="0.35">
      <c r="A81" s="279" t="s">
        <v>734</v>
      </c>
    </row>
    <row r="82" spans="1:1" x14ac:dyDescent="0.35">
      <c r="A82" s="279" t="s">
        <v>735</v>
      </c>
    </row>
    <row r="83" spans="1:1" x14ac:dyDescent="0.35">
      <c r="A83" s="279" t="s">
        <v>736</v>
      </c>
    </row>
    <row r="84" spans="1:1" x14ac:dyDescent="0.35">
      <c r="A84" s="279" t="s">
        <v>737</v>
      </c>
    </row>
    <row r="85" spans="1:1" x14ac:dyDescent="0.35">
      <c r="A85" s="279" t="s">
        <v>738</v>
      </c>
    </row>
    <row r="86" spans="1:1" x14ac:dyDescent="0.35">
      <c r="A86" s="279" t="s">
        <v>739</v>
      </c>
    </row>
    <row r="87" spans="1:1" x14ac:dyDescent="0.35">
      <c r="A87" s="279" t="s">
        <v>740</v>
      </c>
    </row>
    <row r="88" spans="1:1" x14ac:dyDescent="0.35">
      <c r="A88" s="279" t="s">
        <v>741</v>
      </c>
    </row>
    <row r="89" spans="1:1" x14ac:dyDescent="0.35">
      <c r="A89" s="279" t="s">
        <v>742</v>
      </c>
    </row>
    <row r="90" spans="1:1" x14ac:dyDescent="0.35">
      <c r="A90" s="279" t="s">
        <v>743</v>
      </c>
    </row>
    <row r="91" spans="1:1" x14ac:dyDescent="0.35">
      <c r="A91" s="279" t="s">
        <v>744</v>
      </c>
    </row>
    <row r="92" spans="1:1" x14ac:dyDescent="0.35">
      <c r="A92" s="279" t="s">
        <v>745</v>
      </c>
    </row>
    <row r="93" spans="1:1" x14ac:dyDescent="0.35">
      <c r="A93" s="279" t="s">
        <v>746</v>
      </c>
    </row>
    <row r="94" spans="1:1" x14ac:dyDescent="0.35">
      <c r="A94" s="279" t="s">
        <v>747</v>
      </c>
    </row>
    <row r="95" spans="1:1" x14ac:dyDescent="0.35">
      <c r="A95" s="279" t="s">
        <v>748</v>
      </c>
    </row>
    <row r="96" spans="1:1" x14ac:dyDescent="0.35">
      <c r="A96" s="279" t="s">
        <v>749</v>
      </c>
    </row>
    <row r="97" spans="1:1" x14ac:dyDescent="0.35">
      <c r="A97" s="279" t="s">
        <v>750</v>
      </c>
    </row>
    <row r="98" spans="1:1" x14ac:dyDescent="0.35">
      <c r="A98" s="279" t="s">
        <v>751</v>
      </c>
    </row>
    <row r="99" spans="1:1" x14ac:dyDescent="0.35">
      <c r="A99" s="279" t="s">
        <v>752</v>
      </c>
    </row>
    <row r="100" spans="1:1" x14ac:dyDescent="0.35">
      <c r="A100" s="279" t="s">
        <v>753</v>
      </c>
    </row>
    <row r="101" spans="1:1" x14ac:dyDescent="0.35">
      <c r="A101" s="279" t="s">
        <v>754</v>
      </c>
    </row>
    <row r="102" spans="1:1" x14ac:dyDescent="0.35">
      <c r="A102" s="279" t="s">
        <v>755</v>
      </c>
    </row>
    <row r="103" spans="1:1" x14ac:dyDescent="0.35">
      <c r="A103" s="279" t="s">
        <v>756</v>
      </c>
    </row>
    <row r="104" spans="1:1" x14ac:dyDescent="0.35">
      <c r="A104" s="279" t="s">
        <v>757</v>
      </c>
    </row>
    <row r="105" spans="1:1" x14ac:dyDescent="0.35">
      <c r="A105" s="279" t="s">
        <v>758</v>
      </c>
    </row>
    <row r="106" spans="1:1" x14ac:dyDescent="0.35">
      <c r="A106" s="279" t="s">
        <v>759</v>
      </c>
    </row>
    <row r="107" spans="1:1" x14ac:dyDescent="0.35">
      <c r="A107" s="279" t="s">
        <v>760</v>
      </c>
    </row>
    <row r="108" spans="1:1" x14ac:dyDescent="0.35">
      <c r="A108" s="279" t="s">
        <v>761</v>
      </c>
    </row>
    <row r="109" spans="1:1" x14ac:dyDescent="0.35">
      <c r="A109" s="279" t="s">
        <v>762</v>
      </c>
    </row>
    <row r="110" spans="1:1" x14ac:dyDescent="0.35">
      <c r="A110" s="279" t="s">
        <v>763</v>
      </c>
    </row>
    <row r="111" spans="1:1" x14ac:dyDescent="0.35">
      <c r="A111" s="279" t="s">
        <v>764</v>
      </c>
    </row>
    <row r="112" spans="1:1" x14ac:dyDescent="0.35">
      <c r="A112" s="279" t="s">
        <v>765</v>
      </c>
    </row>
    <row r="113" spans="1:1" x14ac:dyDescent="0.35">
      <c r="A113" s="279" t="s">
        <v>766</v>
      </c>
    </row>
    <row r="114" spans="1:1" x14ac:dyDescent="0.35">
      <c r="A114" s="279" t="s">
        <v>767</v>
      </c>
    </row>
    <row r="115" spans="1:1" x14ac:dyDescent="0.35">
      <c r="A115" s="279" t="s">
        <v>768</v>
      </c>
    </row>
    <row r="116" spans="1:1" x14ac:dyDescent="0.35">
      <c r="A116" s="279" t="s">
        <v>769</v>
      </c>
    </row>
    <row r="117" spans="1:1" x14ac:dyDescent="0.35">
      <c r="A117" s="279" t="s">
        <v>770</v>
      </c>
    </row>
    <row r="118" spans="1:1" x14ac:dyDescent="0.35">
      <c r="A118" s="279" t="s">
        <v>771</v>
      </c>
    </row>
    <row r="119" spans="1:1" x14ac:dyDescent="0.35">
      <c r="A119" s="279" t="s">
        <v>772</v>
      </c>
    </row>
    <row r="120" spans="1:1" x14ac:dyDescent="0.35">
      <c r="A120" s="279" t="s">
        <v>773</v>
      </c>
    </row>
    <row r="121" spans="1:1" x14ac:dyDescent="0.35">
      <c r="A121" s="279" t="s">
        <v>774</v>
      </c>
    </row>
    <row r="122" spans="1:1" x14ac:dyDescent="0.35">
      <c r="A122" s="279" t="s">
        <v>775</v>
      </c>
    </row>
    <row r="123" spans="1:1" x14ac:dyDescent="0.35">
      <c r="A123" s="279" t="s">
        <v>776</v>
      </c>
    </row>
    <row r="124" spans="1:1" x14ac:dyDescent="0.35">
      <c r="A124" s="279" t="s">
        <v>777</v>
      </c>
    </row>
    <row r="125" spans="1:1" x14ac:dyDescent="0.35">
      <c r="A125" s="279" t="s">
        <v>778</v>
      </c>
    </row>
    <row r="126" spans="1:1" x14ac:dyDescent="0.35">
      <c r="A126" s="279" t="s">
        <v>779</v>
      </c>
    </row>
    <row r="127" spans="1:1" x14ac:dyDescent="0.35">
      <c r="A127" s="279" t="s">
        <v>780</v>
      </c>
    </row>
    <row r="128" spans="1:1" x14ac:dyDescent="0.35">
      <c r="A128" s="279" t="s">
        <v>781</v>
      </c>
    </row>
    <row r="129" spans="1:1" x14ac:dyDescent="0.35">
      <c r="A129" s="279" t="s">
        <v>782</v>
      </c>
    </row>
    <row r="130" spans="1:1" x14ac:dyDescent="0.35">
      <c r="A130" s="279" t="s">
        <v>783</v>
      </c>
    </row>
    <row r="131" spans="1:1" x14ac:dyDescent="0.35">
      <c r="A131" s="279" t="s">
        <v>784</v>
      </c>
    </row>
    <row r="132" spans="1:1" x14ac:dyDescent="0.35">
      <c r="A132" s="279" t="s">
        <v>785</v>
      </c>
    </row>
    <row r="133" spans="1:1" x14ac:dyDescent="0.35">
      <c r="A133" s="279" t="s">
        <v>786</v>
      </c>
    </row>
    <row r="134" spans="1:1" x14ac:dyDescent="0.35">
      <c r="A134" s="279" t="s">
        <v>787</v>
      </c>
    </row>
    <row r="135" spans="1:1" x14ac:dyDescent="0.35">
      <c r="A135" s="279" t="s">
        <v>788</v>
      </c>
    </row>
    <row r="136" spans="1:1" x14ac:dyDescent="0.35">
      <c r="A136" s="279" t="s">
        <v>789</v>
      </c>
    </row>
    <row r="137" spans="1:1" x14ac:dyDescent="0.35">
      <c r="A137" s="279" t="s">
        <v>790</v>
      </c>
    </row>
    <row r="138" spans="1:1" x14ac:dyDescent="0.35">
      <c r="A138" s="279" t="s">
        <v>791</v>
      </c>
    </row>
    <row r="139" spans="1:1" x14ac:dyDescent="0.35">
      <c r="A139" s="279" t="s">
        <v>792</v>
      </c>
    </row>
    <row r="140" spans="1:1" x14ac:dyDescent="0.35">
      <c r="A140" s="279" t="s">
        <v>793</v>
      </c>
    </row>
    <row r="141" spans="1:1" x14ac:dyDescent="0.35">
      <c r="A141" s="279" t="s">
        <v>794</v>
      </c>
    </row>
    <row r="142" spans="1:1" x14ac:dyDescent="0.35">
      <c r="A142" s="279" t="s">
        <v>795</v>
      </c>
    </row>
    <row r="143" spans="1:1" x14ac:dyDescent="0.35">
      <c r="A143" s="279" t="s">
        <v>796</v>
      </c>
    </row>
    <row r="144" spans="1:1" x14ac:dyDescent="0.35">
      <c r="A144" s="279" t="s">
        <v>797</v>
      </c>
    </row>
    <row r="145" spans="1:1" x14ac:dyDescent="0.35">
      <c r="A145" s="279" t="s">
        <v>798</v>
      </c>
    </row>
    <row r="146" spans="1:1" x14ac:dyDescent="0.35">
      <c r="A146" s="279" t="s">
        <v>799</v>
      </c>
    </row>
    <row r="147" spans="1:1" x14ac:dyDescent="0.35">
      <c r="A147" s="279" t="s">
        <v>800</v>
      </c>
    </row>
    <row r="148" spans="1:1" x14ac:dyDescent="0.35">
      <c r="A148" s="279" t="s">
        <v>801</v>
      </c>
    </row>
    <row r="149" spans="1:1" x14ac:dyDescent="0.35">
      <c r="A149" s="279" t="s">
        <v>802</v>
      </c>
    </row>
    <row r="150" spans="1:1" x14ac:dyDescent="0.35">
      <c r="A150" s="279" t="s">
        <v>803</v>
      </c>
    </row>
    <row r="151" spans="1:1" x14ac:dyDescent="0.35">
      <c r="A151" s="279" t="s">
        <v>804</v>
      </c>
    </row>
    <row r="152" spans="1:1" x14ac:dyDescent="0.35">
      <c r="A152" s="279" t="s">
        <v>805</v>
      </c>
    </row>
    <row r="153" spans="1:1" x14ac:dyDescent="0.35">
      <c r="A153" s="279" t="s">
        <v>806</v>
      </c>
    </row>
    <row r="154" spans="1:1" x14ac:dyDescent="0.35">
      <c r="A154" s="279" t="s">
        <v>807</v>
      </c>
    </row>
    <row r="155" spans="1:1" x14ac:dyDescent="0.35">
      <c r="A155" s="279" t="s">
        <v>808</v>
      </c>
    </row>
    <row r="156" spans="1:1" x14ac:dyDescent="0.35">
      <c r="A156" s="279" t="s">
        <v>809</v>
      </c>
    </row>
    <row r="157" spans="1:1" x14ac:dyDescent="0.35">
      <c r="A157" s="279" t="s">
        <v>810</v>
      </c>
    </row>
    <row r="158" spans="1:1" x14ac:dyDescent="0.35">
      <c r="A158" s="279" t="s">
        <v>811</v>
      </c>
    </row>
    <row r="159" spans="1:1" x14ac:dyDescent="0.35">
      <c r="A159" s="279" t="s">
        <v>812</v>
      </c>
    </row>
    <row r="160" spans="1:1" x14ac:dyDescent="0.35">
      <c r="A160" s="279" t="s">
        <v>813</v>
      </c>
    </row>
    <row r="161" spans="1:1" x14ac:dyDescent="0.35">
      <c r="A161" s="279" t="s">
        <v>814</v>
      </c>
    </row>
    <row r="162" spans="1:1" x14ac:dyDescent="0.35">
      <c r="A162" s="279" t="s">
        <v>815</v>
      </c>
    </row>
    <row r="163" spans="1:1" x14ac:dyDescent="0.35">
      <c r="A163" s="279" t="s">
        <v>816</v>
      </c>
    </row>
    <row r="164" spans="1:1" x14ac:dyDescent="0.35">
      <c r="A164" s="279" t="s">
        <v>817</v>
      </c>
    </row>
    <row r="165" spans="1:1" x14ac:dyDescent="0.35">
      <c r="A165" s="279" t="s">
        <v>818</v>
      </c>
    </row>
    <row r="166" spans="1:1" x14ac:dyDescent="0.35">
      <c r="A166" s="279" t="s">
        <v>819</v>
      </c>
    </row>
    <row r="167" spans="1:1" x14ac:dyDescent="0.35">
      <c r="A167" s="279" t="s">
        <v>820</v>
      </c>
    </row>
    <row r="168" spans="1:1" x14ac:dyDescent="0.35">
      <c r="A168" s="279" t="s">
        <v>821</v>
      </c>
    </row>
    <row r="169" spans="1:1" x14ac:dyDescent="0.35">
      <c r="A169" s="279" t="s">
        <v>822</v>
      </c>
    </row>
    <row r="170" spans="1:1" x14ac:dyDescent="0.35">
      <c r="A170" s="279" t="s">
        <v>823</v>
      </c>
    </row>
    <row r="171" spans="1:1" x14ac:dyDescent="0.35">
      <c r="A171" s="279" t="s">
        <v>824</v>
      </c>
    </row>
    <row r="172" spans="1:1" x14ac:dyDescent="0.35">
      <c r="A172" s="279" t="s">
        <v>825</v>
      </c>
    </row>
    <row r="173" spans="1:1" x14ac:dyDescent="0.35">
      <c r="A173" s="279" t="s">
        <v>826</v>
      </c>
    </row>
    <row r="174" spans="1:1" x14ac:dyDescent="0.35">
      <c r="A174" s="279" t="s">
        <v>827</v>
      </c>
    </row>
    <row r="175" spans="1:1" x14ac:dyDescent="0.35">
      <c r="A175" s="279" t="s">
        <v>828</v>
      </c>
    </row>
    <row r="176" spans="1:1" x14ac:dyDescent="0.35">
      <c r="A176" s="279" t="s">
        <v>829</v>
      </c>
    </row>
    <row r="177" spans="1:1" x14ac:dyDescent="0.35">
      <c r="A177" s="279" t="s">
        <v>830</v>
      </c>
    </row>
    <row r="178" spans="1:1" x14ac:dyDescent="0.35">
      <c r="A178" s="279" t="s">
        <v>831</v>
      </c>
    </row>
    <row r="179" spans="1:1" x14ac:dyDescent="0.35">
      <c r="A179" s="279" t="s">
        <v>832</v>
      </c>
    </row>
    <row r="180" spans="1:1" x14ac:dyDescent="0.35">
      <c r="A180" s="279" t="s">
        <v>833</v>
      </c>
    </row>
    <row r="181" spans="1:1" x14ac:dyDescent="0.35">
      <c r="A181" s="279" t="s">
        <v>834</v>
      </c>
    </row>
    <row r="182" spans="1:1" x14ac:dyDescent="0.35">
      <c r="A182" s="279" t="s">
        <v>835</v>
      </c>
    </row>
    <row r="183" spans="1:1" x14ac:dyDescent="0.35">
      <c r="A183" s="279" t="s">
        <v>836</v>
      </c>
    </row>
    <row r="184" spans="1:1" x14ac:dyDescent="0.35">
      <c r="A184" s="279" t="s">
        <v>837</v>
      </c>
    </row>
    <row r="185" spans="1:1" x14ac:dyDescent="0.35">
      <c r="A185" s="279" t="s">
        <v>838</v>
      </c>
    </row>
    <row r="186" spans="1:1" x14ac:dyDescent="0.35">
      <c r="A186" s="279" t="s">
        <v>839</v>
      </c>
    </row>
    <row r="187" spans="1:1" x14ac:dyDescent="0.35">
      <c r="A187" s="279" t="s">
        <v>840</v>
      </c>
    </row>
    <row r="188" spans="1:1" x14ac:dyDescent="0.35">
      <c r="A188" s="279" t="s">
        <v>841</v>
      </c>
    </row>
    <row r="189" spans="1:1" x14ac:dyDescent="0.35">
      <c r="A189" s="279" t="s">
        <v>842</v>
      </c>
    </row>
    <row r="190" spans="1:1" x14ac:dyDescent="0.35">
      <c r="A190" s="279" t="s">
        <v>843</v>
      </c>
    </row>
    <row r="191" spans="1:1" x14ac:dyDescent="0.35">
      <c r="A191" s="279" t="s">
        <v>844</v>
      </c>
    </row>
    <row r="192" spans="1:1" x14ac:dyDescent="0.35">
      <c r="A192" s="279" t="s">
        <v>845</v>
      </c>
    </row>
    <row r="193" spans="1:1" x14ac:dyDescent="0.35">
      <c r="A193" s="279" t="s">
        <v>846</v>
      </c>
    </row>
    <row r="194" spans="1:1" x14ac:dyDescent="0.35">
      <c r="A194" s="279" t="s">
        <v>847</v>
      </c>
    </row>
    <row r="195" spans="1:1" x14ac:dyDescent="0.35">
      <c r="A195" s="279" t="s">
        <v>848</v>
      </c>
    </row>
    <row r="196" spans="1:1" x14ac:dyDescent="0.35">
      <c r="A196" s="279" t="s">
        <v>849</v>
      </c>
    </row>
    <row r="197" spans="1:1" x14ac:dyDescent="0.35">
      <c r="A197" s="279" t="s">
        <v>850</v>
      </c>
    </row>
    <row r="198" spans="1:1" x14ac:dyDescent="0.35">
      <c r="A198" s="279" t="s">
        <v>851</v>
      </c>
    </row>
    <row r="199" spans="1:1" x14ac:dyDescent="0.35">
      <c r="A199" s="279" t="s">
        <v>852</v>
      </c>
    </row>
    <row r="200" spans="1:1" x14ac:dyDescent="0.35">
      <c r="A200" s="279" t="s">
        <v>853</v>
      </c>
    </row>
    <row r="201" spans="1:1" x14ac:dyDescent="0.35">
      <c r="A201" s="279" t="s">
        <v>854</v>
      </c>
    </row>
    <row r="202" spans="1:1" x14ac:dyDescent="0.35">
      <c r="A202" s="279" t="s">
        <v>855</v>
      </c>
    </row>
    <row r="203" spans="1:1" x14ac:dyDescent="0.35">
      <c r="A203" s="279" t="s">
        <v>856</v>
      </c>
    </row>
    <row r="204" spans="1:1" x14ac:dyDescent="0.35">
      <c r="A204" s="279" t="s">
        <v>857</v>
      </c>
    </row>
    <row r="205" spans="1:1" x14ac:dyDescent="0.35">
      <c r="A205" s="279" t="s">
        <v>858</v>
      </c>
    </row>
    <row r="206" spans="1:1" x14ac:dyDescent="0.35">
      <c r="A206" s="279" t="s">
        <v>859</v>
      </c>
    </row>
    <row r="207" spans="1:1" x14ac:dyDescent="0.35">
      <c r="A207" s="279" t="s">
        <v>860</v>
      </c>
    </row>
    <row r="208" spans="1:1" x14ac:dyDescent="0.35">
      <c r="A208" s="279" t="s">
        <v>861</v>
      </c>
    </row>
    <row r="209" spans="1:1" x14ac:dyDescent="0.35">
      <c r="A209" s="279" t="s">
        <v>862</v>
      </c>
    </row>
    <row r="210" spans="1:1" x14ac:dyDescent="0.35">
      <c r="A210" s="279" t="s">
        <v>863</v>
      </c>
    </row>
    <row r="211" spans="1:1" x14ac:dyDescent="0.35">
      <c r="A211" s="279" t="s">
        <v>864</v>
      </c>
    </row>
    <row r="212" spans="1:1" x14ac:dyDescent="0.35">
      <c r="A212" s="279" t="s">
        <v>865</v>
      </c>
    </row>
    <row r="213" spans="1:1" x14ac:dyDescent="0.35">
      <c r="A213" s="279" t="s">
        <v>866</v>
      </c>
    </row>
    <row r="214" spans="1:1" x14ac:dyDescent="0.35">
      <c r="A214" s="279" t="s">
        <v>867</v>
      </c>
    </row>
    <row r="215" spans="1:1" x14ac:dyDescent="0.35">
      <c r="A215" s="279" t="s">
        <v>868</v>
      </c>
    </row>
    <row r="216" spans="1:1" x14ac:dyDescent="0.35">
      <c r="A216" s="279" t="s">
        <v>869</v>
      </c>
    </row>
    <row r="217" spans="1:1" x14ac:dyDescent="0.35">
      <c r="A217" s="279" t="s">
        <v>870</v>
      </c>
    </row>
    <row r="218" spans="1:1" x14ac:dyDescent="0.35">
      <c r="A218" s="279" t="s">
        <v>871</v>
      </c>
    </row>
    <row r="219" spans="1:1" x14ac:dyDescent="0.35">
      <c r="A219" s="279" t="s">
        <v>872</v>
      </c>
    </row>
    <row r="220" spans="1:1" x14ac:dyDescent="0.35">
      <c r="A220" s="279" t="s">
        <v>873</v>
      </c>
    </row>
    <row r="221" spans="1:1" x14ac:dyDescent="0.35">
      <c r="A221" s="279" t="s">
        <v>874</v>
      </c>
    </row>
    <row r="222" spans="1:1" x14ac:dyDescent="0.35">
      <c r="A222" s="279" t="s">
        <v>875</v>
      </c>
    </row>
    <row r="223" spans="1:1" x14ac:dyDescent="0.35">
      <c r="A223" s="279" t="s">
        <v>876</v>
      </c>
    </row>
    <row r="224" spans="1:1" x14ac:dyDescent="0.35">
      <c r="A224" s="279" t="s">
        <v>877</v>
      </c>
    </row>
    <row r="225" spans="1:1" x14ac:dyDescent="0.35">
      <c r="A225" s="279" t="s">
        <v>878</v>
      </c>
    </row>
    <row r="226" spans="1:1" x14ac:dyDescent="0.35">
      <c r="A226" s="279" t="s">
        <v>879</v>
      </c>
    </row>
    <row r="227" spans="1:1" x14ac:dyDescent="0.35">
      <c r="A227" s="279" t="s">
        <v>880</v>
      </c>
    </row>
    <row r="228" spans="1:1" x14ac:dyDescent="0.35">
      <c r="A228" s="279" t="s">
        <v>881</v>
      </c>
    </row>
    <row r="229" spans="1:1" x14ac:dyDescent="0.35">
      <c r="A229" s="279" t="s">
        <v>882</v>
      </c>
    </row>
    <row r="230" spans="1:1" x14ac:dyDescent="0.35">
      <c r="A230" s="279" t="s">
        <v>883</v>
      </c>
    </row>
    <row r="231" spans="1:1" x14ac:dyDescent="0.35">
      <c r="A231" s="279" t="s">
        <v>884</v>
      </c>
    </row>
    <row r="232" spans="1:1" x14ac:dyDescent="0.35">
      <c r="A232" s="279" t="s">
        <v>885</v>
      </c>
    </row>
    <row r="233" spans="1:1" x14ac:dyDescent="0.35">
      <c r="A233" s="279" t="s">
        <v>886</v>
      </c>
    </row>
    <row r="234" spans="1:1" x14ac:dyDescent="0.35">
      <c r="A234" s="279" t="s">
        <v>887</v>
      </c>
    </row>
    <row r="235" spans="1:1" x14ac:dyDescent="0.35">
      <c r="A235" s="279" t="s">
        <v>888</v>
      </c>
    </row>
    <row r="236" spans="1:1" x14ac:dyDescent="0.35">
      <c r="A236" s="279" t="s">
        <v>889</v>
      </c>
    </row>
    <row r="237" spans="1:1" x14ac:dyDescent="0.35">
      <c r="A237" s="279" t="s">
        <v>890</v>
      </c>
    </row>
    <row r="238" spans="1:1" x14ac:dyDescent="0.35">
      <c r="A238" s="279" t="s">
        <v>891</v>
      </c>
    </row>
    <row r="239" spans="1:1" x14ac:dyDescent="0.35">
      <c r="A239" s="279" t="s">
        <v>892</v>
      </c>
    </row>
    <row r="240" spans="1:1" x14ac:dyDescent="0.35">
      <c r="A240" s="279" t="s">
        <v>893</v>
      </c>
    </row>
    <row r="241" spans="1:1" x14ac:dyDescent="0.35">
      <c r="A241" s="279" t="s">
        <v>894</v>
      </c>
    </row>
    <row r="242" spans="1:1" x14ac:dyDescent="0.35">
      <c r="A242" s="279" t="s">
        <v>895</v>
      </c>
    </row>
    <row r="243" spans="1:1" x14ac:dyDescent="0.35">
      <c r="A243" s="279" t="s">
        <v>896</v>
      </c>
    </row>
    <row r="244" spans="1:1" x14ac:dyDescent="0.35">
      <c r="A244" s="279" t="s">
        <v>897</v>
      </c>
    </row>
    <row r="245" spans="1:1" x14ac:dyDescent="0.35">
      <c r="A245" s="279" t="s">
        <v>898</v>
      </c>
    </row>
    <row r="246" spans="1:1" x14ac:dyDescent="0.35">
      <c r="A246" s="279" t="s">
        <v>899</v>
      </c>
    </row>
    <row r="247" spans="1:1" x14ac:dyDescent="0.35">
      <c r="A247" s="279" t="s">
        <v>900</v>
      </c>
    </row>
    <row r="248" spans="1:1" x14ac:dyDescent="0.35">
      <c r="A248" s="279" t="s">
        <v>901</v>
      </c>
    </row>
    <row r="249" spans="1:1" x14ac:dyDescent="0.35">
      <c r="A249" s="279" t="s">
        <v>902</v>
      </c>
    </row>
    <row r="250" spans="1:1" x14ac:dyDescent="0.35">
      <c r="A250" s="279" t="s">
        <v>903</v>
      </c>
    </row>
    <row r="251" spans="1:1" x14ac:dyDescent="0.35">
      <c r="A251" s="279" t="s">
        <v>904</v>
      </c>
    </row>
    <row r="252" spans="1:1" x14ac:dyDescent="0.35">
      <c r="A252" s="279" t="s">
        <v>905</v>
      </c>
    </row>
    <row r="253" spans="1:1" x14ac:dyDescent="0.35">
      <c r="A253" s="279" t="s">
        <v>906</v>
      </c>
    </row>
    <row r="254" spans="1:1" x14ac:dyDescent="0.35">
      <c r="A254" s="279" t="s">
        <v>907</v>
      </c>
    </row>
    <row r="255" spans="1:1" x14ac:dyDescent="0.35">
      <c r="A255" s="279" t="s">
        <v>908</v>
      </c>
    </row>
    <row r="256" spans="1:1" x14ac:dyDescent="0.35">
      <c r="A256" s="279" t="s">
        <v>909</v>
      </c>
    </row>
    <row r="257" spans="1:1" x14ac:dyDescent="0.35">
      <c r="A257" s="279" t="s">
        <v>910</v>
      </c>
    </row>
    <row r="258" spans="1:1" x14ac:dyDescent="0.35">
      <c r="A258" s="279" t="s">
        <v>911</v>
      </c>
    </row>
    <row r="259" spans="1:1" x14ac:dyDescent="0.35">
      <c r="A259" s="279" t="s">
        <v>912</v>
      </c>
    </row>
    <row r="260" spans="1:1" x14ac:dyDescent="0.35">
      <c r="A260" s="279" t="s">
        <v>913</v>
      </c>
    </row>
    <row r="261" spans="1:1" x14ac:dyDescent="0.35">
      <c r="A261" s="279" t="s">
        <v>914</v>
      </c>
    </row>
    <row r="262" spans="1:1" x14ac:dyDescent="0.35">
      <c r="A262" s="279" t="s">
        <v>915</v>
      </c>
    </row>
    <row r="263" spans="1:1" x14ac:dyDescent="0.35">
      <c r="A263" s="279" t="s">
        <v>916</v>
      </c>
    </row>
    <row r="264" spans="1:1" x14ac:dyDescent="0.35">
      <c r="A264" s="279" t="s">
        <v>917</v>
      </c>
    </row>
    <row r="265" spans="1:1" x14ac:dyDescent="0.35">
      <c r="A265" s="279" t="s">
        <v>918</v>
      </c>
    </row>
    <row r="266" spans="1:1" x14ac:dyDescent="0.35">
      <c r="A266" s="279" t="s">
        <v>919</v>
      </c>
    </row>
    <row r="267" spans="1:1" x14ac:dyDescent="0.35">
      <c r="A267" s="279" t="s">
        <v>920</v>
      </c>
    </row>
    <row r="268" spans="1:1" x14ac:dyDescent="0.35">
      <c r="A268" s="279" t="s">
        <v>921</v>
      </c>
    </row>
    <row r="269" spans="1:1" x14ac:dyDescent="0.35">
      <c r="A269" s="279" t="s">
        <v>922</v>
      </c>
    </row>
    <row r="270" spans="1:1" x14ac:dyDescent="0.35">
      <c r="A270" s="279" t="s">
        <v>923</v>
      </c>
    </row>
    <row r="271" spans="1:1" x14ac:dyDescent="0.35">
      <c r="A271" s="279" t="s">
        <v>924</v>
      </c>
    </row>
    <row r="272" spans="1:1" x14ac:dyDescent="0.35">
      <c r="A272" s="279" t="s">
        <v>925</v>
      </c>
    </row>
    <row r="273" spans="1:1" x14ac:dyDescent="0.35">
      <c r="A273" s="279" t="s">
        <v>926</v>
      </c>
    </row>
    <row r="274" spans="1:1" x14ac:dyDescent="0.35">
      <c r="A274" s="279" t="s">
        <v>927</v>
      </c>
    </row>
    <row r="275" spans="1:1" x14ac:dyDescent="0.35">
      <c r="A275" s="279" t="s">
        <v>928</v>
      </c>
    </row>
    <row r="276" spans="1:1" x14ac:dyDescent="0.35">
      <c r="A276" s="279" t="s">
        <v>929</v>
      </c>
    </row>
    <row r="277" spans="1:1" x14ac:dyDescent="0.35">
      <c r="A277" s="279" t="s">
        <v>930</v>
      </c>
    </row>
    <row r="278" spans="1:1" x14ac:dyDescent="0.35">
      <c r="A278" s="279" t="s">
        <v>931</v>
      </c>
    </row>
    <row r="279" spans="1:1" x14ac:dyDescent="0.35">
      <c r="A279" s="279" t="s">
        <v>932</v>
      </c>
    </row>
    <row r="280" spans="1:1" x14ac:dyDescent="0.35">
      <c r="A280" s="279" t="s">
        <v>933</v>
      </c>
    </row>
    <row r="281" spans="1:1" x14ac:dyDescent="0.35">
      <c r="A281" s="279" t="s">
        <v>934</v>
      </c>
    </row>
    <row r="282" spans="1:1" x14ac:dyDescent="0.35">
      <c r="A282" s="279" t="s">
        <v>935</v>
      </c>
    </row>
    <row r="283" spans="1:1" x14ac:dyDescent="0.35">
      <c r="A283" s="279" t="s">
        <v>936</v>
      </c>
    </row>
    <row r="284" spans="1:1" x14ac:dyDescent="0.35">
      <c r="A284" s="279" t="s">
        <v>937</v>
      </c>
    </row>
    <row r="285" spans="1:1" x14ac:dyDescent="0.35">
      <c r="A285" s="279" t="s">
        <v>938</v>
      </c>
    </row>
    <row r="286" spans="1:1" x14ac:dyDescent="0.35">
      <c r="A286" s="279" t="s">
        <v>939</v>
      </c>
    </row>
    <row r="287" spans="1:1" x14ac:dyDescent="0.35">
      <c r="A287" s="279" t="s">
        <v>940</v>
      </c>
    </row>
    <row r="288" spans="1:1" x14ac:dyDescent="0.35">
      <c r="A288" s="279" t="s">
        <v>941</v>
      </c>
    </row>
    <row r="289" spans="1:1" x14ac:dyDescent="0.35">
      <c r="A289" s="279" t="s">
        <v>942</v>
      </c>
    </row>
    <row r="290" spans="1:1" x14ac:dyDescent="0.35">
      <c r="A290" s="279" t="s">
        <v>943</v>
      </c>
    </row>
    <row r="291" spans="1:1" x14ac:dyDescent="0.35">
      <c r="A291" s="279" t="s">
        <v>944</v>
      </c>
    </row>
    <row r="292" spans="1:1" x14ac:dyDescent="0.35">
      <c r="A292" s="279" t="s">
        <v>945</v>
      </c>
    </row>
    <row r="293" spans="1:1" x14ac:dyDescent="0.35">
      <c r="A293" s="279" t="s">
        <v>946</v>
      </c>
    </row>
    <row r="294" spans="1:1" x14ac:dyDescent="0.35">
      <c r="A294" s="279" t="s">
        <v>947</v>
      </c>
    </row>
    <row r="295" spans="1:1" x14ac:dyDescent="0.35">
      <c r="A295" s="279" t="s">
        <v>948</v>
      </c>
    </row>
    <row r="296" spans="1:1" x14ac:dyDescent="0.35">
      <c r="A296" s="279" t="s">
        <v>949</v>
      </c>
    </row>
    <row r="297" spans="1:1" x14ac:dyDescent="0.35">
      <c r="A297" s="279" t="s">
        <v>950</v>
      </c>
    </row>
    <row r="298" spans="1:1" x14ac:dyDescent="0.35">
      <c r="A298" s="279" t="s">
        <v>951</v>
      </c>
    </row>
    <row r="299" spans="1:1" x14ac:dyDescent="0.35">
      <c r="A299" s="279" t="s">
        <v>952</v>
      </c>
    </row>
    <row r="300" spans="1:1" x14ac:dyDescent="0.35">
      <c r="A300" s="279" t="s">
        <v>953</v>
      </c>
    </row>
    <row r="301" spans="1:1" x14ac:dyDescent="0.35">
      <c r="A301" s="279" t="s">
        <v>954</v>
      </c>
    </row>
    <row r="302" spans="1:1" x14ac:dyDescent="0.35">
      <c r="A302" s="279" t="s">
        <v>955</v>
      </c>
    </row>
    <row r="303" spans="1:1" x14ac:dyDescent="0.35">
      <c r="A303" s="279" t="s">
        <v>956</v>
      </c>
    </row>
    <row r="304" spans="1:1" x14ac:dyDescent="0.35">
      <c r="A304" s="279" t="s">
        <v>957</v>
      </c>
    </row>
    <row r="305" spans="1:1" x14ac:dyDescent="0.35">
      <c r="A305" s="279" t="s">
        <v>958</v>
      </c>
    </row>
    <row r="306" spans="1:1" x14ac:dyDescent="0.35">
      <c r="A306" s="279" t="s">
        <v>959</v>
      </c>
    </row>
    <row r="307" spans="1:1" x14ac:dyDescent="0.35">
      <c r="A307" s="279" t="s">
        <v>960</v>
      </c>
    </row>
    <row r="308" spans="1:1" x14ac:dyDescent="0.35">
      <c r="A308" s="279" t="s">
        <v>961</v>
      </c>
    </row>
    <row r="309" spans="1:1" x14ac:dyDescent="0.35">
      <c r="A309" s="279" t="s">
        <v>962</v>
      </c>
    </row>
    <row r="310" spans="1:1" x14ac:dyDescent="0.35">
      <c r="A310" s="279" t="s">
        <v>963</v>
      </c>
    </row>
    <row r="311" spans="1:1" x14ac:dyDescent="0.35">
      <c r="A311" s="279" t="s">
        <v>964</v>
      </c>
    </row>
    <row r="312" spans="1:1" x14ac:dyDescent="0.35">
      <c r="A312" s="279" t="s">
        <v>965</v>
      </c>
    </row>
    <row r="313" spans="1:1" x14ac:dyDescent="0.35">
      <c r="A313" s="279" t="s">
        <v>966</v>
      </c>
    </row>
    <row r="314" spans="1:1" x14ac:dyDescent="0.35">
      <c r="A314" s="279" t="s">
        <v>967</v>
      </c>
    </row>
    <row r="315" spans="1:1" x14ac:dyDescent="0.35">
      <c r="A315" s="279" t="s">
        <v>968</v>
      </c>
    </row>
    <row r="316" spans="1:1" x14ac:dyDescent="0.35">
      <c r="A316" s="279" t="s">
        <v>969</v>
      </c>
    </row>
    <row r="317" spans="1:1" x14ac:dyDescent="0.35">
      <c r="A317" s="279" t="s">
        <v>970</v>
      </c>
    </row>
    <row r="318" spans="1:1" x14ac:dyDescent="0.35">
      <c r="A318" s="279" t="s">
        <v>971</v>
      </c>
    </row>
    <row r="319" spans="1:1" x14ac:dyDescent="0.35">
      <c r="A319" s="279" t="s">
        <v>972</v>
      </c>
    </row>
    <row r="320" spans="1:1" x14ac:dyDescent="0.35">
      <c r="A320" s="279" t="s">
        <v>973</v>
      </c>
    </row>
    <row r="321" spans="1:1" x14ac:dyDescent="0.35">
      <c r="A321" s="279" t="s">
        <v>974</v>
      </c>
    </row>
    <row r="322" spans="1:1" x14ac:dyDescent="0.35">
      <c r="A322" s="279" t="s">
        <v>975</v>
      </c>
    </row>
    <row r="323" spans="1:1" x14ac:dyDescent="0.35">
      <c r="A323" s="279" t="s">
        <v>976</v>
      </c>
    </row>
    <row r="324" spans="1:1" x14ac:dyDescent="0.35">
      <c r="A324" s="279" t="s">
        <v>977</v>
      </c>
    </row>
    <row r="325" spans="1:1" x14ac:dyDescent="0.35">
      <c r="A325" s="279" t="s">
        <v>978</v>
      </c>
    </row>
    <row r="326" spans="1:1" x14ac:dyDescent="0.35">
      <c r="A326" s="279" t="s">
        <v>979</v>
      </c>
    </row>
    <row r="327" spans="1:1" x14ac:dyDescent="0.35">
      <c r="A327" s="279" t="s">
        <v>980</v>
      </c>
    </row>
    <row r="328" spans="1:1" x14ac:dyDescent="0.35">
      <c r="A328" s="279" t="s">
        <v>981</v>
      </c>
    </row>
    <row r="329" spans="1:1" x14ac:dyDescent="0.35">
      <c r="A329" s="279" t="s">
        <v>982</v>
      </c>
    </row>
    <row r="330" spans="1:1" x14ac:dyDescent="0.35">
      <c r="A330" s="279" t="s">
        <v>983</v>
      </c>
    </row>
    <row r="331" spans="1:1" x14ac:dyDescent="0.35">
      <c r="A331" s="279" t="s">
        <v>984</v>
      </c>
    </row>
    <row r="332" spans="1:1" x14ac:dyDescent="0.35">
      <c r="A332" s="279" t="s">
        <v>985</v>
      </c>
    </row>
    <row r="333" spans="1:1" x14ac:dyDescent="0.35">
      <c r="A333" s="279" t="s">
        <v>986</v>
      </c>
    </row>
    <row r="334" spans="1:1" x14ac:dyDescent="0.35">
      <c r="A334" s="279" t="s">
        <v>987</v>
      </c>
    </row>
    <row r="335" spans="1:1" x14ac:dyDescent="0.35">
      <c r="A335" s="279" t="s">
        <v>988</v>
      </c>
    </row>
    <row r="336" spans="1:1" x14ac:dyDescent="0.35">
      <c r="A336" s="279" t="s">
        <v>989</v>
      </c>
    </row>
    <row r="337" spans="1:1" x14ac:dyDescent="0.35">
      <c r="A337" s="279" t="s">
        <v>990</v>
      </c>
    </row>
    <row r="338" spans="1:1" x14ac:dyDescent="0.35">
      <c r="A338" s="279" t="s">
        <v>991</v>
      </c>
    </row>
    <row r="339" spans="1:1" x14ac:dyDescent="0.35">
      <c r="A339" s="279" t="s">
        <v>992</v>
      </c>
    </row>
    <row r="340" spans="1:1" x14ac:dyDescent="0.35">
      <c r="A340" s="279" t="s">
        <v>993</v>
      </c>
    </row>
    <row r="341" spans="1:1" x14ac:dyDescent="0.35">
      <c r="A341" s="279" t="s">
        <v>994</v>
      </c>
    </row>
    <row r="342" spans="1:1" x14ac:dyDescent="0.35">
      <c r="A342" s="279" t="s">
        <v>995</v>
      </c>
    </row>
    <row r="343" spans="1:1" x14ac:dyDescent="0.35">
      <c r="A343" s="279" t="s">
        <v>996</v>
      </c>
    </row>
    <row r="344" spans="1:1" x14ac:dyDescent="0.35">
      <c r="A344" s="279" t="s">
        <v>997</v>
      </c>
    </row>
    <row r="345" spans="1:1" x14ac:dyDescent="0.35">
      <c r="A345" s="279" t="s">
        <v>998</v>
      </c>
    </row>
    <row r="346" spans="1:1" x14ac:dyDescent="0.35">
      <c r="A346" s="279" t="s">
        <v>999</v>
      </c>
    </row>
    <row r="347" spans="1:1" x14ac:dyDescent="0.35">
      <c r="A347" s="279" t="s">
        <v>1000</v>
      </c>
    </row>
    <row r="348" spans="1:1" x14ac:dyDescent="0.35">
      <c r="A348" s="279" t="s">
        <v>1001</v>
      </c>
    </row>
    <row r="349" spans="1:1" x14ac:dyDescent="0.35">
      <c r="A349" s="279" t="s">
        <v>1002</v>
      </c>
    </row>
    <row r="350" spans="1:1" x14ac:dyDescent="0.35">
      <c r="A350" s="279" t="s">
        <v>1003</v>
      </c>
    </row>
    <row r="351" spans="1:1" x14ac:dyDescent="0.35">
      <c r="A351" s="279" t="s">
        <v>1004</v>
      </c>
    </row>
    <row r="352" spans="1:1" x14ac:dyDescent="0.35">
      <c r="A352" s="279" t="s">
        <v>1005</v>
      </c>
    </row>
    <row r="353" spans="1:1" x14ac:dyDescent="0.35">
      <c r="A353" s="279" t="s">
        <v>1006</v>
      </c>
    </row>
    <row r="354" spans="1:1" x14ac:dyDescent="0.35">
      <c r="A354" s="279" t="s">
        <v>1007</v>
      </c>
    </row>
    <row r="355" spans="1:1" x14ac:dyDescent="0.35">
      <c r="A355" s="279" t="s">
        <v>1008</v>
      </c>
    </row>
    <row r="356" spans="1:1" x14ac:dyDescent="0.35">
      <c r="A356" s="279" t="s">
        <v>1009</v>
      </c>
    </row>
    <row r="357" spans="1:1" x14ac:dyDescent="0.35">
      <c r="A357" s="279" t="s">
        <v>1010</v>
      </c>
    </row>
    <row r="358" spans="1:1" x14ac:dyDescent="0.35">
      <c r="A358" s="279" t="s">
        <v>1011</v>
      </c>
    </row>
    <row r="359" spans="1:1" x14ac:dyDescent="0.35">
      <c r="A359" s="279" t="s">
        <v>1012</v>
      </c>
    </row>
    <row r="360" spans="1:1" x14ac:dyDescent="0.35">
      <c r="A360" s="279" t="s">
        <v>1013</v>
      </c>
    </row>
    <row r="361" spans="1:1" x14ac:dyDescent="0.35">
      <c r="A361" s="279" t="s">
        <v>978</v>
      </c>
    </row>
    <row r="362" spans="1:1" x14ac:dyDescent="0.35">
      <c r="A362" s="279" t="s">
        <v>979</v>
      </c>
    </row>
    <row r="363" spans="1:1" x14ac:dyDescent="0.35">
      <c r="A363" s="279" t="s">
        <v>980</v>
      </c>
    </row>
    <row r="364" spans="1:1" x14ac:dyDescent="0.35">
      <c r="A364" s="279" t="s">
        <v>981</v>
      </c>
    </row>
    <row r="365" spans="1:1" x14ac:dyDescent="0.35">
      <c r="A365" s="279" t="s">
        <v>1014</v>
      </c>
    </row>
    <row r="366" spans="1:1" x14ac:dyDescent="0.35">
      <c r="A366" s="279" t="s">
        <v>983</v>
      </c>
    </row>
    <row r="367" spans="1:1" x14ac:dyDescent="0.35">
      <c r="A367" s="279" t="s">
        <v>984</v>
      </c>
    </row>
    <row r="368" spans="1:1" x14ac:dyDescent="0.35">
      <c r="A368" s="279" t="s">
        <v>985</v>
      </c>
    </row>
    <row r="369" spans="1:1" x14ac:dyDescent="0.35">
      <c r="A369" s="279" t="s">
        <v>986</v>
      </c>
    </row>
    <row r="370" spans="1:1" x14ac:dyDescent="0.35">
      <c r="A370" s="279" t="s">
        <v>987</v>
      </c>
    </row>
    <row r="371" spans="1:1" x14ac:dyDescent="0.35">
      <c r="A371" s="279" t="s">
        <v>1015</v>
      </c>
    </row>
    <row r="372" spans="1:1" x14ac:dyDescent="0.35">
      <c r="A372" s="279" t="s">
        <v>989</v>
      </c>
    </row>
    <row r="373" spans="1:1" x14ac:dyDescent="0.35">
      <c r="A373" s="279" t="s">
        <v>990</v>
      </c>
    </row>
    <row r="374" spans="1:1" x14ac:dyDescent="0.35">
      <c r="A374" s="279" t="s">
        <v>991</v>
      </c>
    </row>
    <row r="375" spans="1:1" x14ac:dyDescent="0.35">
      <c r="A375" s="279" t="s">
        <v>992</v>
      </c>
    </row>
    <row r="376" spans="1:1" x14ac:dyDescent="0.35">
      <c r="A376" s="279" t="s">
        <v>993</v>
      </c>
    </row>
    <row r="377" spans="1:1" x14ac:dyDescent="0.35">
      <c r="A377" s="279" t="s">
        <v>994</v>
      </c>
    </row>
    <row r="378" spans="1:1" x14ac:dyDescent="0.35">
      <c r="A378" s="279" t="s">
        <v>995</v>
      </c>
    </row>
    <row r="379" spans="1:1" x14ac:dyDescent="0.35">
      <c r="A379" s="279" t="s">
        <v>996</v>
      </c>
    </row>
    <row r="380" spans="1:1" x14ac:dyDescent="0.35">
      <c r="A380" s="279" t="s">
        <v>997</v>
      </c>
    </row>
    <row r="381" spans="1:1" x14ac:dyDescent="0.35">
      <c r="A381" s="279" t="s">
        <v>998</v>
      </c>
    </row>
    <row r="382" spans="1:1" x14ac:dyDescent="0.35">
      <c r="A382" s="279" t="s">
        <v>999</v>
      </c>
    </row>
    <row r="383" spans="1:1" x14ac:dyDescent="0.35">
      <c r="A383" s="279" t="s">
        <v>1000</v>
      </c>
    </row>
    <row r="384" spans="1:1" x14ac:dyDescent="0.35">
      <c r="A384" s="279" t="s">
        <v>1001</v>
      </c>
    </row>
    <row r="385" spans="1:1" x14ac:dyDescent="0.35">
      <c r="A385" s="279" t="s">
        <v>1002</v>
      </c>
    </row>
    <row r="386" spans="1:1" x14ac:dyDescent="0.35">
      <c r="A386" s="279" t="s">
        <v>1003</v>
      </c>
    </row>
    <row r="387" spans="1:1" x14ac:dyDescent="0.35">
      <c r="A387" s="279" t="s">
        <v>1004</v>
      </c>
    </row>
    <row r="388" spans="1:1" x14ac:dyDescent="0.35">
      <c r="A388" s="279" t="s">
        <v>1005</v>
      </c>
    </row>
    <row r="389" spans="1:1" x14ac:dyDescent="0.35">
      <c r="A389" s="279" t="s">
        <v>1006</v>
      </c>
    </row>
    <row r="390" spans="1:1" x14ac:dyDescent="0.35">
      <c r="A390" s="279" t="s">
        <v>1016</v>
      </c>
    </row>
    <row r="391" spans="1:1" x14ac:dyDescent="0.35">
      <c r="A391" s="279" t="s">
        <v>1008</v>
      </c>
    </row>
    <row r="392" spans="1:1" x14ac:dyDescent="0.35">
      <c r="A392" s="279" t="s">
        <v>1009</v>
      </c>
    </row>
    <row r="393" spans="1:1" x14ac:dyDescent="0.35">
      <c r="A393" s="279" t="s">
        <v>1010</v>
      </c>
    </row>
    <row r="394" spans="1:1" x14ac:dyDescent="0.35">
      <c r="A394" s="279" t="s">
        <v>1011</v>
      </c>
    </row>
    <row r="395" spans="1:1" x14ac:dyDescent="0.35">
      <c r="A395" s="279" t="s">
        <v>1012</v>
      </c>
    </row>
    <row r="396" spans="1:1" x14ac:dyDescent="0.35">
      <c r="A396" s="279" t="s">
        <v>1013</v>
      </c>
    </row>
    <row r="397" spans="1:1" x14ac:dyDescent="0.35">
      <c r="A397" s="279" t="s">
        <v>1017</v>
      </c>
    </row>
    <row r="398" spans="1:1" x14ac:dyDescent="0.35">
      <c r="A398" s="279" t="s">
        <v>1018</v>
      </c>
    </row>
    <row r="399" spans="1:1" x14ac:dyDescent="0.35">
      <c r="A399" s="279" t="s">
        <v>1019</v>
      </c>
    </row>
    <row r="400" spans="1:1" x14ac:dyDescent="0.35">
      <c r="A400" s="279" t="s">
        <v>1020</v>
      </c>
    </row>
    <row r="401" spans="1:1" x14ac:dyDescent="0.35">
      <c r="A401" s="279" t="s">
        <v>1021</v>
      </c>
    </row>
    <row r="402" spans="1:1" x14ac:dyDescent="0.35">
      <c r="A402" s="279" t="s">
        <v>1022</v>
      </c>
    </row>
    <row r="403" spans="1:1" x14ac:dyDescent="0.35">
      <c r="A403" s="279" t="s">
        <v>1023</v>
      </c>
    </row>
    <row r="404" spans="1:1" x14ac:dyDescent="0.35">
      <c r="A404" s="279" t="s">
        <v>1024</v>
      </c>
    </row>
    <row r="405" spans="1:1" x14ac:dyDescent="0.35">
      <c r="A405" s="279" t="s">
        <v>1025</v>
      </c>
    </row>
    <row r="406" spans="1:1" x14ac:dyDescent="0.35">
      <c r="A406" s="279" t="s">
        <v>1026</v>
      </c>
    </row>
    <row r="407" spans="1:1" x14ac:dyDescent="0.35">
      <c r="A407" s="279" t="s">
        <v>1027</v>
      </c>
    </row>
    <row r="408" spans="1:1" x14ac:dyDescent="0.35">
      <c r="A408" s="279" t="s">
        <v>1028</v>
      </c>
    </row>
    <row r="409" spans="1:1" x14ac:dyDescent="0.35">
      <c r="A409" s="279" t="s">
        <v>1029</v>
      </c>
    </row>
    <row r="410" spans="1:1" x14ac:dyDescent="0.35">
      <c r="A410" s="279" t="s">
        <v>1030</v>
      </c>
    </row>
    <row r="411" spans="1:1" x14ac:dyDescent="0.35">
      <c r="A411" s="279" t="s">
        <v>1031</v>
      </c>
    </row>
    <row r="412" spans="1:1" x14ac:dyDescent="0.35">
      <c r="A412" s="279" t="s">
        <v>1032</v>
      </c>
    </row>
    <row r="413" spans="1:1" x14ac:dyDescent="0.35">
      <c r="A413" s="279" t="s">
        <v>1033</v>
      </c>
    </row>
    <row r="414" spans="1:1" x14ac:dyDescent="0.35">
      <c r="A414" s="279" t="s">
        <v>1034</v>
      </c>
    </row>
    <row r="415" spans="1:1" x14ac:dyDescent="0.35">
      <c r="A415" s="279" t="s">
        <v>1035</v>
      </c>
    </row>
    <row r="416" spans="1:1" x14ac:dyDescent="0.35">
      <c r="A416" s="279" t="s">
        <v>1036</v>
      </c>
    </row>
    <row r="417" spans="1:1" x14ac:dyDescent="0.35">
      <c r="A417" s="279" t="s">
        <v>1037</v>
      </c>
    </row>
    <row r="418" spans="1:1" x14ac:dyDescent="0.35">
      <c r="A418" s="279" t="s">
        <v>1038</v>
      </c>
    </row>
    <row r="419" spans="1:1" x14ac:dyDescent="0.35">
      <c r="A419" s="279" t="s">
        <v>1039</v>
      </c>
    </row>
    <row r="420" spans="1:1" x14ac:dyDescent="0.35">
      <c r="A420" s="279" t="s">
        <v>1040</v>
      </c>
    </row>
    <row r="421" spans="1:1" x14ac:dyDescent="0.35">
      <c r="A421" s="279" t="s">
        <v>1041</v>
      </c>
    </row>
    <row r="422" spans="1:1" x14ac:dyDescent="0.35">
      <c r="A422" s="279" t="s">
        <v>1042</v>
      </c>
    </row>
    <row r="423" spans="1:1" x14ac:dyDescent="0.35">
      <c r="A423" s="279" t="s">
        <v>1043</v>
      </c>
    </row>
    <row r="424" spans="1:1" x14ac:dyDescent="0.35">
      <c r="A424" s="279" t="s">
        <v>1044</v>
      </c>
    </row>
    <row r="425" spans="1:1" x14ac:dyDescent="0.35">
      <c r="A425" s="279" t="s">
        <v>1045</v>
      </c>
    </row>
    <row r="426" spans="1:1" x14ac:dyDescent="0.35">
      <c r="A426" s="279" t="s">
        <v>1046</v>
      </c>
    </row>
    <row r="427" spans="1:1" x14ac:dyDescent="0.35">
      <c r="A427" s="279" t="s">
        <v>1047</v>
      </c>
    </row>
    <row r="428" spans="1:1" x14ac:dyDescent="0.35">
      <c r="A428" s="279" t="s">
        <v>1048</v>
      </c>
    </row>
    <row r="429" spans="1:1" x14ac:dyDescent="0.35">
      <c r="A429" s="279" t="s">
        <v>1049</v>
      </c>
    </row>
    <row r="430" spans="1:1" x14ac:dyDescent="0.35">
      <c r="A430" s="279" t="s">
        <v>1050</v>
      </c>
    </row>
    <row r="431" spans="1:1" x14ac:dyDescent="0.35">
      <c r="A431" s="279" t="s">
        <v>1051</v>
      </c>
    </row>
    <row r="432" spans="1:1" x14ac:dyDescent="0.35">
      <c r="A432" s="279" t="s">
        <v>1052</v>
      </c>
    </row>
    <row r="433" spans="1:1" x14ac:dyDescent="0.35">
      <c r="A433" s="279" t="s">
        <v>1053</v>
      </c>
    </row>
    <row r="434" spans="1:1" x14ac:dyDescent="0.35">
      <c r="A434" s="279" t="s">
        <v>1054</v>
      </c>
    </row>
    <row r="435" spans="1:1" x14ac:dyDescent="0.35">
      <c r="A435" s="279" t="s">
        <v>1055</v>
      </c>
    </row>
    <row r="436" spans="1:1" x14ac:dyDescent="0.35">
      <c r="A436" s="279" t="s">
        <v>1056</v>
      </c>
    </row>
    <row r="437" spans="1:1" x14ac:dyDescent="0.35">
      <c r="A437" s="279" t="s">
        <v>1057</v>
      </c>
    </row>
    <row r="438" spans="1:1" x14ac:dyDescent="0.35">
      <c r="A438" s="279" t="s">
        <v>1058</v>
      </c>
    </row>
    <row r="439" spans="1:1" x14ac:dyDescent="0.35">
      <c r="A439" s="279" t="s">
        <v>1059</v>
      </c>
    </row>
    <row r="440" spans="1:1" x14ac:dyDescent="0.35">
      <c r="A440" s="279" t="s">
        <v>1060</v>
      </c>
    </row>
    <row r="441" spans="1:1" x14ac:dyDescent="0.35">
      <c r="A441" s="279" t="s">
        <v>1061</v>
      </c>
    </row>
    <row r="442" spans="1:1" x14ac:dyDescent="0.35">
      <c r="A442" s="279" t="s">
        <v>1062</v>
      </c>
    </row>
    <row r="443" spans="1:1" x14ac:dyDescent="0.35">
      <c r="A443" s="279" t="s">
        <v>1063</v>
      </c>
    </row>
    <row r="444" spans="1:1" x14ac:dyDescent="0.35">
      <c r="A444" s="279" t="s">
        <v>1064</v>
      </c>
    </row>
    <row r="445" spans="1:1" x14ac:dyDescent="0.35">
      <c r="A445" s="279" t="s">
        <v>1065</v>
      </c>
    </row>
    <row r="446" spans="1:1" x14ac:dyDescent="0.35">
      <c r="A446" s="279" t="s">
        <v>1066</v>
      </c>
    </row>
    <row r="447" spans="1:1" x14ac:dyDescent="0.35">
      <c r="A447" s="279" t="s">
        <v>1067</v>
      </c>
    </row>
    <row r="448" spans="1:1" x14ac:dyDescent="0.35">
      <c r="A448" s="279" t="s">
        <v>1068</v>
      </c>
    </row>
    <row r="449" spans="1:1" x14ac:dyDescent="0.35">
      <c r="A449" s="279" t="s">
        <v>1069</v>
      </c>
    </row>
    <row r="450" spans="1:1" x14ac:dyDescent="0.35">
      <c r="A450" s="279" t="s">
        <v>1070</v>
      </c>
    </row>
    <row r="451" spans="1:1" x14ac:dyDescent="0.35">
      <c r="A451" s="279" t="s">
        <v>1071</v>
      </c>
    </row>
    <row r="452" spans="1:1" x14ac:dyDescent="0.35">
      <c r="A452" s="279" t="s">
        <v>1072</v>
      </c>
    </row>
    <row r="453" spans="1:1" x14ac:dyDescent="0.35">
      <c r="A453" s="279" t="s">
        <v>1073</v>
      </c>
    </row>
    <row r="454" spans="1:1" x14ac:dyDescent="0.35">
      <c r="A454" s="279" t="s">
        <v>1074</v>
      </c>
    </row>
    <row r="455" spans="1:1" x14ac:dyDescent="0.35">
      <c r="A455" s="279" t="s">
        <v>1075</v>
      </c>
    </row>
    <row r="456" spans="1:1" x14ac:dyDescent="0.35">
      <c r="A456" s="279" t="s">
        <v>1076</v>
      </c>
    </row>
    <row r="457" spans="1:1" x14ac:dyDescent="0.35">
      <c r="A457" s="279" t="s">
        <v>1077</v>
      </c>
    </row>
    <row r="458" spans="1:1" x14ac:dyDescent="0.35">
      <c r="A458" s="279" t="s">
        <v>1078</v>
      </c>
    </row>
    <row r="459" spans="1:1" x14ac:dyDescent="0.35">
      <c r="A459" s="279" t="s">
        <v>1079</v>
      </c>
    </row>
    <row r="460" spans="1:1" x14ac:dyDescent="0.35">
      <c r="A460" s="279" t="s">
        <v>1080</v>
      </c>
    </row>
    <row r="461" spans="1:1" x14ac:dyDescent="0.35">
      <c r="A461" s="279" t="s">
        <v>1081</v>
      </c>
    </row>
    <row r="462" spans="1:1" x14ac:dyDescent="0.35">
      <c r="A462" s="279" t="s">
        <v>1082</v>
      </c>
    </row>
    <row r="463" spans="1:1" x14ac:dyDescent="0.35">
      <c r="A463" s="279" t="s">
        <v>1083</v>
      </c>
    </row>
    <row r="464" spans="1:1" x14ac:dyDescent="0.35">
      <c r="A464" s="279" t="s">
        <v>1084</v>
      </c>
    </row>
    <row r="465" spans="1:1" x14ac:dyDescent="0.35">
      <c r="A465" s="279" t="s">
        <v>1085</v>
      </c>
    </row>
    <row r="466" spans="1:1" x14ac:dyDescent="0.35">
      <c r="A466" s="279" t="s">
        <v>1086</v>
      </c>
    </row>
    <row r="467" spans="1:1" x14ac:dyDescent="0.35">
      <c r="A467" s="279" t="s">
        <v>1087</v>
      </c>
    </row>
    <row r="468" spans="1:1" x14ac:dyDescent="0.35">
      <c r="A468" s="279" t="s">
        <v>1088</v>
      </c>
    </row>
    <row r="469" spans="1:1" x14ac:dyDescent="0.35">
      <c r="A469" s="279" t="s">
        <v>1089</v>
      </c>
    </row>
    <row r="470" spans="1:1" x14ac:dyDescent="0.35">
      <c r="A470" s="279" t="s">
        <v>1090</v>
      </c>
    </row>
    <row r="471" spans="1:1" x14ac:dyDescent="0.35">
      <c r="A471" s="279" t="s">
        <v>1091</v>
      </c>
    </row>
    <row r="472" spans="1:1" x14ac:dyDescent="0.35">
      <c r="A472" s="279" t="s">
        <v>1092</v>
      </c>
    </row>
    <row r="473" spans="1:1" x14ac:dyDescent="0.35">
      <c r="A473" s="279" t="s">
        <v>1093</v>
      </c>
    </row>
    <row r="474" spans="1:1" x14ac:dyDescent="0.35">
      <c r="A474" s="279" t="s">
        <v>1094</v>
      </c>
    </row>
    <row r="475" spans="1:1" x14ac:dyDescent="0.35">
      <c r="A475" s="279" t="s">
        <v>1095</v>
      </c>
    </row>
    <row r="476" spans="1:1" x14ac:dyDescent="0.35">
      <c r="A476" s="279" t="s">
        <v>1096</v>
      </c>
    </row>
    <row r="477" spans="1:1" x14ac:dyDescent="0.35">
      <c r="A477" s="279" t="s">
        <v>1097</v>
      </c>
    </row>
    <row r="478" spans="1:1" x14ac:dyDescent="0.35">
      <c r="A478" s="279" t="s">
        <v>1098</v>
      </c>
    </row>
    <row r="479" spans="1:1" x14ac:dyDescent="0.35">
      <c r="A479" s="279" t="s">
        <v>1099</v>
      </c>
    </row>
    <row r="480" spans="1:1" x14ac:dyDescent="0.35">
      <c r="A480" s="279" t="s">
        <v>1100</v>
      </c>
    </row>
    <row r="481" spans="1:1" x14ac:dyDescent="0.35">
      <c r="A481" s="279" t="s">
        <v>1101</v>
      </c>
    </row>
    <row r="482" spans="1:1" x14ac:dyDescent="0.35">
      <c r="A482" s="279" t="s">
        <v>1102</v>
      </c>
    </row>
    <row r="483" spans="1:1" x14ac:dyDescent="0.35">
      <c r="A483" s="279" t="s">
        <v>1103</v>
      </c>
    </row>
    <row r="484" spans="1:1" x14ac:dyDescent="0.35">
      <c r="A484" s="279" t="s">
        <v>1104</v>
      </c>
    </row>
    <row r="485" spans="1:1" x14ac:dyDescent="0.35">
      <c r="A485" s="279" t="s">
        <v>1105</v>
      </c>
    </row>
    <row r="486" spans="1:1" x14ac:dyDescent="0.35">
      <c r="A486" s="279" t="s">
        <v>1106</v>
      </c>
    </row>
    <row r="487" spans="1:1" x14ac:dyDescent="0.35">
      <c r="A487" s="279" t="s">
        <v>1107</v>
      </c>
    </row>
    <row r="488" spans="1:1" x14ac:dyDescent="0.35">
      <c r="A488" s="279" t="s">
        <v>1108</v>
      </c>
    </row>
    <row r="489" spans="1:1" x14ac:dyDescent="0.35">
      <c r="A489" s="279" t="s">
        <v>1109</v>
      </c>
    </row>
    <row r="490" spans="1:1" x14ac:dyDescent="0.35">
      <c r="A490" s="279" t="s">
        <v>1110</v>
      </c>
    </row>
    <row r="491" spans="1:1" x14ac:dyDescent="0.35">
      <c r="A491" s="279" t="s">
        <v>1111</v>
      </c>
    </row>
    <row r="492" spans="1:1" x14ac:dyDescent="0.35">
      <c r="A492" s="279" t="s">
        <v>1112</v>
      </c>
    </row>
    <row r="493" spans="1:1" x14ac:dyDescent="0.35">
      <c r="A493" s="279" t="s">
        <v>1113</v>
      </c>
    </row>
    <row r="494" spans="1:1" x14ac:dyDescent="0.35">
      <c r="A494" s="279" t="s">
        <v>1114</v>
      </c>
    </row>
    <row r="495" spans="1:1" x14ac:dyDescent="0.35">
      <c r="A495" s="279" t="s">
        <v>1115</v>
      </c>
    </row>
    <row r="496" spans="1:1" x14ac:dyDescent="0.35">
      <c r="A496" s="279" t="s">
        <v>1116</v>
      </c>
    </row>
    <row r="497" spans="1:1" x14ac:dyDescent="0.35">
      <c r="A497" s="279" t="s">
        <v>1117</v>
      </c>
    </row>
    <row r="498" spans="1:1" x14ac:dyDescent="0.35">
      <c r="A498" s="279" t="s">
        <v>1118</v>
      </c>
    </row>
    <row r="499" spans="1:1" x14ac:dyDescent="0.35">
      <c r="A499" s="279" t="s">
        <v>1119</v>
      </c>
    </row>
    <row r="500" spans="1:1" x14ac:dyDescent="0.35">
      <c r="A500" s="279" t="s">
        <v>1120</v>
      </c>
    </row>
    <row r="501" spans="1:1" x14ac:dyDescent="0.35">
      <c r="A501" s="279" t="s">
        <v>1121</v>
      </c>
    </row>
    <row r="502" spans="1:1" x14ac:dyDescent="0.35">
      <c r="A502" s="279" t="s">
        <v>1122</v>
      </c>
    </row>
    <row r="503" spans="1:1" x14ac:dyDescent="0.35">
      <c r="A503" s="279" t="s">
        <v>1123</v>
      </c>
    </row>
    <row r="504" spans="1:1" x14ac:dyDescent="0.35">
      <c r="A504" s="279" t="s">
        <v>1124</v>
      </c>
    </row>
    <row r="505" spans="1:1" x14ac:dyDescent="0.35">
      <c r="A505" s="279" t="s">
        <v>1125</v>
      </c>
    </row>
    <row r="506" spans="1:1" x14ac:dyDescent="0.35">
      <c r="A506" s="279" t="s">
        <v>1126</v>
      </c>
    </row>
    <row r="507" spans="1:1" x14ac:dyDescent="0.35">
      <c r="A507" s="279" t="s">
        <v>1127</v>
      </c>
    </row>
    <row r="508" spans="1:1" x14ac:dyDescent="0.35">
      <c r="A508" s="279" t="s">
        <v>1128</v>
      </c>
    </row>
    <row r="509" spans="1:1" x14ac:dyDescent="0.35">
      <c r="A509" s="279" t="s">
        <v>1129</v>
      </c>
    </row>
    <row r="510" spans="1:1" x14ac:dyDescent="0.35">
      <c r="A510" s="279" t="s">
        <v>1130</v>
      </c>
    </row>
    <row r="511" spans="1:1" x14ac:dyDescent="0.35">
      <c r="A511" s="279" t="s">
        <v>1131</v>
      </c>
    </row>
    <row r="512" spans="1:1" x14ac:dyDescent="0.35">
      <c r="A512" s="279" t="s">
        <v>1132</v>
      </c>
    </row>
    <row r="513" spans="1:1" x14ac:dyDescent="0.35">
      <c r="A513" s="279" t="s">
        <v>1133</v>
      </c>
    </row>
    <row r="514" spans="1:1" x14ac:dyDescent="0.35">
      <c r="A514" s="279" t="s">
        <v>1134</v>
      </c>
    </row>
    <row r="515" spans="1:1" x14ac:dyDescent="0.35">
      <c r="A515" s="279" t="s">
        <v>1135</v>
      </c>
    </row>
    <row r="516" spans="1:1" x14ac:dyDescent="0.35">
      <c r="A516" s="279" t="s">
        <v>1136</v>
      </c>
    </row>
    <row r="517" spans="1:1" x14ac:dyDescent="0.35">
      <c r="A517" s="279" t="s">
        <v>1137</v>
      </c>
    </row>
    <row r="518" spans="1:1" x14ac:dyDescent="0.35">
      <c r="A518" s="279" t="s">
        <v>1138</v>
      </c>
    </row>
    <row r="519" spans="1:1" x14ac:dyDescent="0.35">
      <c r="A519" s="279" t="s">
        <v>1139</v>
      </c>
    </row>
    <row r="520" spans="1:1" x14ac:dyDescent="0.35">
      <c r="A520" s="279" t="s">
        <v>1140</v>
      </c>
    </row>
    <row r="521" spans="1:1" x14ac:dyDescent="0.35">
      <c r="A521" s="279" t="s">
        <v>1141</v>
      </c>
    </row>
    <row r="522" spans="1:1" x14ac:dyDescent="0.35">
      <c r="A522" s="279" t="s">
        <v>1142</v>
      </c>
    </row>
    <row r="523" spans="1:1" x14ac:dyDescent="0.35">
      <c r="A523" s="279" t="s">
        <v>1143</v>
      </c>
    </row>
    <row r="524" spans="1:1" x14ac:dyDescent="0.35">
      <c r="A524" s="279" t="s">
        <v>1144</v>
      </c>
    </row>
    <row r="525" spans="1:1" x14ac:dyDescent="0.35">
      <c r="A525" s="279" t="s">
        <v>1145</v>
      </c>
    </row>
    <row r="526" spans="1:1" x14ac:dyDescent="0.35">
      <c r="A526" s="279" t="s">
        <v>1146</v>
      </c>
    </row>
    <row r="527" spans="1:1" x14ac:dyDescent="0.35">
      <c r="A527" s="279" t="s">
        <v>1147</v>
      </c>
    </row>
    <row r="528" spans="1:1" x14ac:dyDescent="0.35">
      <c r="A528" s="279" t="s">
        <v>1148</v>
      </c>
    </row>
    <row r="529" spans="1:1" x14ac:dyDescent="0.35">
      <c r="A529" s="279" t="s">
        <v>1149</v>
      </c>
    </row>
    <row r="530" spans="1:1" x14ac:dyDescent="0.35">
      <c r="A530" s="279" t="s">
        <v>1150</v>
      </c>
    </row>
    <row r="531" spans="1:1" x14ac:dyDescent="0.35">
      <c r="A531" s="279" t="s">
        <v>1151</v>
      </c>
    </row>
    <row r="532" spans="1:1" x14ac:dyDescent="0.35">
      <c r="A532" s="279" t="s">
        <v>1152</v>
      </c>
    </row>
    <row r="533" spans="1:1" x14ac:dyDescent="0.35">
      <c r="A533" s="279" t="s">
        <v>1153</v>
      </c>
    </row>
    <row r="534" spans="1:1" x14ac:dyDescent="0.35">
      <c r="A534" s="279" t="s">
        <v>1154</v>
      </c>
    </row>
    <row r="535" spans="1:1" x14ac:dyDescent="0.35">
      <c r="A535" s="279" t="s">
        <v>1155</v>
      </c>
    </row>
    <row r="536" spans="1:1" x14ac:dyDescent="0.35">
      <c r="A536" s="279" t="s">
        <v>1156</v>
      </c>
    </row>
    <row r="537" spans="1:1" x14ac:dyDescent="0.35">
      <c r="A537" s="279" t="s">
        <v>1157</v>
      </c>
    </row>
    <row r="538" spans="1:1" x14ac:dyDescent="0.35">
      <c r="A538" s="279" t="s">
        <v>1158</v>
      </c>
    </row>
    <row r="539" spans="1:1" x14ac:dyDescent="0.35">
      <c r="A539" s="279" t="s">
        <v>1159</v>
      </c>
    </row>
    <row r="540" spans="1:1" x14ac:dyDescent="0.35">
      <c r="A540" s="279" t="s">
        <v>1160</v>
      </c>
    </row>
    <row r="541" spans="1:1" x14ac:dyDescent="0.35">
      <c r="A541" s="279" t="s">
        <v>1161</v>
      </c>
    </row>
    <row r="542" spans="1:1" x14ac:dyDescent="0.35">
      <c r="A542" s="279" t="s">
        <v>1162</v>
      </c>
    </row>
    <row r="543" spans="1:1" x14ac:dyDescent="0.35">
      <c r="A543" s="279" t="s">
        <v>1163</v>
      </c>
    </row>
    <row r="544" spans="1:1" x14ac:dyDescent="0.35">
      <c r="A544" s="279" t="s">
        <v>1164</v>
      </c>
    </row>
    <row r="545" spans="1:1" x14ac:dyDescent="0.35">
      <c r="A545" s="279" t="s">
        <v>1165</v>
      </c>
    </row>
    <row r="546" spans="1:1" x14ac:dyDescent="0.35">
      <c r="A546" s="279" t="s">
        <v>1166</v>
      </c>
    </row>
    <row r="547" spans="1:1" x14ac:dyDescent="0.35">
      <c r="A547" s="279" t="s">
        <v>1167</v>
      </c>
    </row>
    <row r="548" spans="1:1" x14ac:dyDescent="0.35">
      <c r="A548" s="279" t="s">
        <v>1168</v>
      </c>
    </row>
    <row r="549" spans="1:1" x14ac:dyDescent="0.35">
      <c r="A549" s="279" t="s">
        <v>1169</v>
      </c>
    </row>
    <row r="550" spans="1:1" x14ac:dyDescent="0.35">
      <c r="A550" s="279" t="s">
        <v>1170</v>
      </c>
    </row>
    <row r="551" spans="1:1" x14ac:dyDescent="0.35">
      <c r="A551" s="279" t="s">
        <v>1171</v>
      </c>
    </row>
    <row r="552" spans="1:1" x14ac:dyDescent="0.35">
      <c r="A552" s="279" t="s">
        <v>1172</v>
      </c>
    </row>
    <row r="553" spans="1:1" x14ac:dyDescent="0.35">
      <c r="A553" s="279" t="s">
        <v>1173</v>
      </c>
    </row>
    <row r="554" spans="1:1" x14ac:dyDescent="0.35">
      <c r="A554" s="279" t="s">
        <v>1174</v>
      </c>
    </row>
    <row r="555" spans="1:1" x14ac:dyDescent="0.35">
      <c r="A555" s="279" t="s">
        <v>1175</v>
      </c>
    </row>
    <row r="556" spans="1:1" x14ac:dyDescent="0.35">
      <c r="A556" s="279" t="s">
        <v>1176</v>
      </c>
    </row>
    <row r="557" spans="1:1" x14ac:dyDescent="0.35">
      <c r="A557" s="279" t="s">
        <v>1177</v>
      </c>
    </row>
    <row r="558" spans="1:1" x14ac:dyDescent="0.35">
      <c r="A558" s="279" t="s">
        <v>1178</v>
      </c>
    </row>
    <row r="559" spans="1:1" x14ac:dyDescent="0.35">
      <c r="A559" s="279" t="s">
        <v>1179</v>
      </c>
    </row>
    <row r="560" spans="1:1" x14ac:dyDescent="0.35">
      <c r="A560" s="279" t="s">
        <v>1180</v>
      </c>
    </row>
    <row r="561" spans="1:1" x14ac:dyDescent="0.35">
      <c r="A561" s="279" t="s">
        <v>1181</v>
      </c>
    </row>
    <row r="562" spans="1:1" x14ac:dyDescent="0.35">
      <c r="A562" s="279" t="s">
        <v>1182</v>
      </c>
    </row>
    <row r="563" spans="1:1" x14ac:dyDescent="0.35">
      <c r="A563" s="279" t="s">
        <v>1183</v>
      </c>
    </row>
    <row r="564" spans="1:1" x14ac:dyDescent="0.35">
      <c r="A564" s="279" t="s">
        <v>1184</v>
      </c>
    </row>
    <row r="565" spans="1:1" x14ac:dyDescent="0.35">
      <c r="A565" s="279" t="s">
        <v>1185</v>
      </c>
    </row>
    <row r="566" spans="1:1" x14ac:dyDescent="0.35">
      <c r="A566" s="279" t="s">
        <v>1186</v>
      </c>
    </row>
    <row r="567" spans="1:1" x14ac:dyDescent="0.35">
      <c r="A567" s="279" t="s">
        <v>1187</v>
      </c>
    </row>
    <row r="568" spans="1:1" x14ac:dyDescent="0.35">
      <c r="A568" s="279" t="s">
        <v>1188</v>
      </c>
    </row>
    <row r="569" spans="1:1" x14ac:dyDescent="0.35">
      <c r="A569" s="279" t="s">
        <v>1189</v>
      </c>
    </row>
    <row r="570" spans="1:1" x14ac:dyDescent="0.35">
      <c r="A570" s="279" t="s">
        <v>1190</v>
      </c>
    </row>
    <row r="571" spans="1:1" x14ac:dyDescent="0.35">
      <c r="A571" s="279" t="s">
        <v>1191</v>
      </c>
    </row>
    <row r="572" spans="1:1" x14ac:dyDescent="0.35">
      <c r="A572" s="279" t="s">
        <v>1192</v>
      </c>
    </row>
    <row r="573" spans="1:1" x14ac:dyDescent="0.35">
      <c r="A573" s="279" t="s">
        <v>1193</v>
      </c>
    </row>
    <row r="574" spans="1:1" x14ac:dyDescent="0.35">
      <c r="A574" s="279" t="s">
        <v>1194</v>
      </c>
    </row>
    <row r="575" spans="1:1" x14ac:dyDescent="0.35">
      <c r="A575" s="279" t="s">
        <v>1195</v>
      </c>
    </row>
    <row r="576" spans="1:1" x14ac:dyDescent="0.35">
      <c r="A576" s="279" t="s">
        <v>1196</v>
      </c>
    </row>
    <row r="577" spans="1:1" x14ac:dyDescent="0.35">
      <c r="A577" s="279" t="s">
        <v>1197</v>
      </c>
    </row>
    <row r="578" spans="1:1" x14ac:dyDescent="0.35">
      <c r="A578" s="279" t="s">
        <v>1198</v>
      </c>
    </row>
    <row r="579" spans="1:1" x14ac:dyDescent="0.35">
      <c r="A579" s="279" t="s">
        <v>1199</v>
      </c>
    </row>
    <row r="580" spans="1:1" x14ac:dyDescent="0.35">
      <c r="A580" s="279" t="s">
        <v>1200</v>
      </c>
    </row>
    <row r="581" spans="1:1" x14ac:dyDescent="0.35">
      <c r="A581" s="279" t="s">
        <v>1201</v>
      </c>
    </row>
    <row r="582" spans="1:1" x14ac:dyDescent="0.35">
      <c r="A582" s="279" t="s">
        <v>1202</v>
      </c>
    </row>
    <row r="583" spans="1:1" x14ac:dyDescent="0.35">
      <c r="A583" s="279" t="s">
        <v>1203</v>
      </c>
    </row>
    <row r="584" spans="1:1" x14ac:dyDescent="0.35">
      <c r="A584" s="279" t="s">
        <v>1204</v>
      </c>
    </row>
    <row r="585" spans="1:1" x14ac:dyDescent="0.35">
      <c r="A585" s="279" t="s">
        <v>1205</v>
      </c>
    </row>
    <row r="586" spans="1:1" x14ac:dyDescent="0.35">
      <c r="A586" s="279" t="s">
        <v>1206</v>
      </c>
    </row>
    <row r="587" spans="1:1" x14ac:dyDescent="0.35">
      <c r="A587" s="279" t="s">
        <v>1207</v>
      </c>
    </row>
    <row r="588" spans="1:1" x14ac:dyDescent="0.35">
      <c r="A588" s="279" t="s">
        <v>1208</v>
      </c>
    </row>
    <row r="589" spans="1:1" x14ac:dyDescent="0.35">
      <c r="A589" s="279" t="s">
        <v>1209</v>
      </c>
    </row>
    <row r="590" spans="1:1" x14ac:dyDescent="0.35">
      <c r="A590" s="279" t="s">
        <v>1210</v>
      </c>
    </row>
    <row r="591" spans="1:1" x14ac:dyDescent="0.35">
      <c r="A591" s="279" t="s">
        <v>1211</v>
      </c>
    </row>
    <row r="592" spans="1:1" x14ac:dyDescent="0.35">
      <c r="A592" s="279" t="s">
        <v>1212</v>
      </c>
    </row>
    <row r="593" spans="1:1" x14ac:dyDescent="0.35">
      <c r="A593" s="279" t="s">
        <v>1213</v>
      </c>
    </row>
    <row r="594" spans="1:1" x14ac:dyDescent="0.35">
      <c r="A594" s="279" t="s">
        <v>1214</v>
      </c>
    </row>
    <row r="595" spans="1:1" x14ac:dyDescent="0.35">
      <c r="A595" s="279" t="s">
        <v>1215</v>
      </c>
    </row>
    <row r="596" spans="1:1" x14ac:dyDescent="0.35">
      <c r="A596" s="279" t="s">
        <v>1216</v>
      </c>
    </row>
    <row r="597" spans="1:1" x14ac:dyDescent="0.35">
      <c r="A597" s="279" t="s">
        <v>1217</v>
      </c>
    </row>
    <row r="598" spans="1:1" x14ac:dyDescent="0.35">
      <c r="A598" s="279" t="s">
        <v>1218</v>
      </c>
    </row>
    <row r="599" spans="1:1" x14ac:dyDescent="0.35">
      <c r="A599" s="279" t="s">
        <v>1297</v>
      </c>
    </row>
    <row r="600" spans="1:1" x14ac:dyDescent="0.35">
      <c r="A600" s="279" t="s">
        <v>1298</v>
      </c>
    </row>
    <row r="601" spans="1:1" x14ac:dyDescent="0.35">
      <c r="A601" s="279" t="s">
        <v>1299</v>
      </c>
    </row>
    <row r="602" spans="1:1" x14ac:dyDescent="0.35">
      <c r="A602" s="279" t="s">
        <v>1300</v>
      </c>
    </row>
    <row r="603" spans="1:1" x14ac:dyDescent="0.35">
      <c r="A603" s="279" t="s">
        <v>1301</v>
      </c>
    </row>
    <row r="604" spans="1:1" x14ac:dyDescent="0.35">
      <c r="A604" s="279" t="s">
        <v>1302</v>
      </c>
    </row>
    <row r="605" spans="1:1" x14ac:dyDescent="0.35">
      <c r="A605" s="279" t="s">
        <v>1303</v>
      </c>
    </row>
    <row r="606" spans="1:1" x14ac:dyDescent="0.35">
      <c r="A606" s="279" t="s">
        <v>1304</v>
      </c>
    </row>
    <row r="607" spans="1:1" x14ac:dyDescent="0.35">
      <c r="A607" s="279" t="s">
        <v>1305</v>
      </c>
    </row>
    <row r="608" spans="1:1" x14ac:dyDescent="0.35">
      <c r="A608" s="279" t="s">
        <v>1306</v>
      </c>
    </row>
    <row r="609" spans="1:1" x14ac:dyDescent="0.35">
      <c r="A609" s="279" t="s">
        <v>1307</v>
      </c>
    </row>
    <row r="610" spans="1:1" x14ac:dyDescent="0.35">
      <c r="A610" s="279" t="s">
        <v>1308</v>
      </c>
    </row>
    <row r="611" spans="1:1" x14ac:dyDescent="0.35">
      <c r="A611" s="279" t="s">
        <v>1309</v>
      </c>
    </row>
    <row r="612" spans="1:1" x14ac:dyDescent="0.35">
      <c r="A612" s="279" t="s">
        <v>1310</v>
      </c>
    </row>
    <row r="613" spans="1:1" x14ac:dyDescent="0.35">
      <c r="A613" s="279" t="s">
        <v>1311</v>
      </c>
    </row>
    <row r="614" spans="1:1" x14ac:dyDescent="0.35">
      <c r="A614" s="279" t="s">
        <v>1312</v>
      </c>
    </row>
    <row r="615" spans="1:1" x14ac:dyDescent="0.35">
      <c r="A615" s="279" t="s">
        <v>1313</v>
      </c>
    </row>
    <row r="616" spans="1:1" x14ac:dyDescent="0.35">
      <c r="A616" s="279" t="s">
        <v>1314</v>
      </c>
    </row>
    <row r="617" spans="1:1" x14ac:dyDescent="0.35">
      <c r="A617" s="279" t="s">
        <v>1315</v>
      </c>
    </row>
    <row r="618" spans="1:1" x14ac:dyDescent="0.35">
      <c r="A618" s="279" t="s">
        <v>1316</v>
      </c>
    </row>
    <row r="619" spans="1:1" x14ac:dyDescent="0.35">
      <c r="A619" s="279" t="s">
        <v>1317</v>
      </c>
    </row>
    <row r="620" spans="1:1" x14ac:dyDescent="0.35">
      <c r="A620" s="279" t="s">
        <v>1318</v>
      </c>
    </row>
    <row r="621" spans="1:1" x14ac:dyDescent="0.35">
      <c r="A621" s="279" t="s">
        <v>1319</v>
      </c>
    </row>
    <row r="622" spans="1:1" x14ac:dyDescent="0.35">
      <c r="A622" s="279" t="s">
        <v>1320</v>
      </c>
    </row>
    <row r="623" spans="1:1" x14ac:dyDescent="0.35">
      <c r="A623" s="279" t="s">
        <v>1321</v>
      </c>
    </row>
    <row r="624" spans="1:1" x14ac:dyDescent="0.35">
      <c r="A624" s="279" t="s">
        <v>1322</v>
      </c>
    </row>
    <row r="625" spans="1:1" x14ac:dyDescent="0.35">
      <c r="A625" s="279" t="s">
        <v>1323</v>
      </c>
    </row>
    <row r="626" spans="1:1" x14ac:dyDescent="0.35">
      <c r="A626" s="279" t="s">
        <v>1324</v>
      </c>
    </row>
    <row r="627" spans="1:1" x14ac:dyDescent="0.35">
      <c r="A627" s="279" t="s">
        <v>1325</v>
      </c>
    </row>
    <row r="628" spans="1:1" x14ac:dyDescent="0.35">
      <c r="A628" s="279" t="s">
        <v>1326</v>
      </c>
    </row>
    <row r="629" spans="1:1" x14ac:dyDescent="0.35">
      <c r="A629" s="279" t="s">
        <v>1327</v>
      </c>
    </row>
    <row r="630" spans="1:1" x14ac:dyDescent="0.35">
      <c r="A630" s="279" t="s">
        <v>1328</v>
      </c>
    </row>
    <row r="631" spans="1:1" x14ac:dyDescent="0.35">
      <c r="A631" s="279" t="s">
        <v>1329</v>
      </c>
    </row>
    <row r="632" spans="1:1" x14ac:dyDescent="0.35">
      <c r="A632" s="279" t="s">
        <v>1330</v>
      </c>
    </row>
    <row r="633" spans="1:1" x14ac:dyDescent="0.35">
      <c r="A633" s="279" t="s">
        <v>1331</v>
      </c>
    </row>
    <row r="634" spans="1:1" x14ac:dyDescent="0.35">
      <c r="A634" s="279" t="s">
        <v>1332</v>
      </c>
    </row>
    <row r="635" spans="1:1" x14ac:dyDescent="0.35">
      <c r="A635" s="279" t="s">
        <v>1333</v>
      </c>
    </row>
    <row r="636" spans="1:1" x14ac:dyDescent="0.35">
      <c r="A636" s="279" t="s">
        <v>1334</v>
      </c>
    </row>
    <row r="637" spans="1:1" x14ac:dyDescent="0.35">
      <c r="A637" s="279" t="s">
        <v>1335</v>
      </c>
    </row>
    <row r="638" spans="1:1" x14ac:dyDescent="0.35">
      <c r="A638" s="279" t="s">
        <v>1336</v>
      </c>
    </row>
    <row r="639" spans="1:1" x14ac:dyDescent="0.35">
      <c r="A639" s="279" t="s">
        <v>1337</v>
      </c>
    </row>
    <row r="640" spans="1:1" x14ac:dyDescent="0.35">
      <c r="A640" s="279" t="s">
        <v>1338</v>
      </c>
    </row>
    <row r="641" spans="1:1" x14ac:dyDescent="0.35">
      <c r="A641" s="279" t="s">
        <v>1339</v>
      </c>
    </row>
    <row r="642" spans="1:1" x14ac:dyDescent="0.35">
      <c r="A642" s="279" t="s">
        <v>1340</v>
      </c>
    </row>
    <row r="643" spans="1:1" x14ac:dyDescent="0.35">
      <c r="A643" s="279" t="s">
        <v>1341</v>
      </c>
    </row>
    <row r="644" spans="1:1" x14ac:dyDescent="0.35">
      <c r="A644" s="279" t="s">
        <v>1342</v>
      </c>
    </row>
    <row r="645" spans="1:1" x14ac:dyDescent="0.35">
      <c r="A645" s="279" t="s">
        <v>1343</v>
      </c>
    </row>
    <row r="646" spans="1:1" x14ac:dyDescent="0.35">
      <c r="A646" s="279" t="s">
        <v>1344</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5" t="s">
        <v>1295</v>
      </c>
      <c r="B1" s="1026"/>
      <c r="C1" s="1026"/>
      <c r="D1" s="1026"/>
      <c r="E1" s="1026"/>
      <c r="F1" s="1026"/>
      <c r="G1" s="1026"/>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1345</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1235</v>
      </c>
      <c r="B5" s="719" t="s">
        <v>88</v>
      </c>
      <c r="C5" s="719" t="s">
        <v>635</v>
      </c>
      <c r="D5" s="720" t="s">
        <v>1236</v>
      </c>
      <c r="E5" s="719" t="s">
        <v>153</v>
      </c>
      <c r="F5" s="721" t="s">
        <v>1237</v>
      </c>
      <c r="G5" s="719" t="s">
        <v>154</v>
      </c>
      <c r="H5" s="721" t="s">
        <v>1238</v>
      </c>
      <c r="I5" s="719" t="s">
        <v>155</v>
      </c>
      <c r="J5" s="721" t="s">
        <v>1239</v>
      </c>
      <c r="K5" s="722" t="s">
        <v>156</v>
      </c>
      <c r="L5" s="721" t="s">
        <v>1240</v>
      </c>
      <c r="M5" s="723" t="s">
        <v>157</v>
      </c>
      <c r="N5" s="721" t="s">
        <v>1241</v>
      </c>
      <c r="O5" s="723" t="s">
        <v>158</v>
      </c>
      <c r="P5" s="721" t="s">
        <v>1242</v>
      </c>
      <c r="Q5" s="723" t="s">
        <v>159</v>
      </c>
      <c r="R5" s="721" t="s">
        <v>1243</v>
      </c>
      <c r="S5" s="723" t="s">
        <v>227</v>
      </c>
      <c r="T5" s="721" t="s">
        <v>1244</v>
      </c>
      <c r="U5" s="723" t="s">
        <v>228</v>
      </c>
      <c r="V5" s="721" t="s">
        <v>1245</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1246</v>
      </c>
      <c r="B6" s="726" t="s">
        <v>2204</v>
      </c>
      <c r="C6" s="727" t="d">
        <v>2024-01-04</v>
      </c>
      <c r="D6" s="728" t="s">
        <v>1346</v>
      </c>
      <c r="E6" s="729" t="s">
        <v>1347</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2107</v>
      </c>
      <c r="C7" s="732" t="d">
        <v>2024-01-05</v>
      </c>
      <c r="D7" s="728" t="s">
        <v>1370</v>
      </c>
      <c r="E7" s="730" t="s">
        <v>1371</v>
      </c>
      <c r="F7" s="728" t="s">
        <v>1372</v>
      </c>
      <c r="G7" s="730" t="s">
        <v>1373</v>
      </c>
      <c r="H7" s="728" t="s">
        <v>1374</v>
      </c>
      <c r="I7" s="730" t="s">
        <v>1375</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1247</v>
      </c>
      <c r="B8" s="726" t="s">
        <v>2205</v>
      </c>
      <c r="C8" s="732" t="d">
        <v>2024-01-05</v>
      </c>
      <c r="D8" s="728" t="s">
        <v>1348</v>
      </c>
      <c r="E8" s="729" t="s">
        <v>1349</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1248</v>
      </c>
      <c r="B9" s="726" t="s">
        <v>2206</v>
      </c>
      <c r="C9" s="732" t="d">
        <v>2024-01-05</v>
      </c>
      <c r="D9" s="728" t="s">
        <v>1350</v>
      </c>
      <c r="E9" s="730" t="s">
        <v>1351</v>
      </c>
      <c r="F9" s="728" t="s">
        <v>1352</v>
      </c>
      <c r="G9" s="730" t="s">
        <v>1353</v>
      </c>
      <c r="H9" s="728" t="s">
        <v>1354</v>
      </c>
      <c r="I9" s="730" t="s">
        <v>1355</v>
      </c>
      <c r="J9" s="728" t="s">
        <v>1356</v>
      </c>
      <c r="K9" s="730" t="s">
        <v>1357</v>
      </c>
      <c r="L9" s="728" t="s">
        <v>1358</v>
      </c>
      <c r="M9" s="730" t="s">
        <v>1359</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2108</v>
      </c>
      <c r="C10" s="732" t="d">
        <v>2024-01-07</v>
      </c>
      <c r="D10" s="728" t="s">
        <v>1376</v>
      </c>
      <c r="E10" s="730" t="s">
        <v>1377</v>
      </c>
      <c r="F10" s="728" t="s">
        <v>1378</v>
      </c>
      <c r="G10" s="730" t="s">
        <v>1379</v>
      </c>
      <c r="H10" s="728" t="s">
        <v>1380</v>
      </c>
      <c r="I10" s="730" t="s">
        <v>1381</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2109</v>
      </c>
      <c r="C11" s="732" t="d">
        <v>2024-02-01</v>
      </c>
      <c r="D11" s="728" t="s">
        <v>1382</v>
      </c>
      <c r="E11" s="730" t="s">
        <v>1383</v>
      </c>
      <c r="F11" s="728" t="s">
        <v>1384</v>
      </c>
      <c r="G11" s="730" t="s">
        <v>1385</v>
      </c>
      <c r="H11" s="728" t="s">
        <v>1386</v>
      </c>
      <c r="I11" s="730" t="s">
        <v>1387</v>
      </c>
      <c r="J11" s="728" t="s">
        <v>1388</v>
      </c>
      <c r="K11" s="730" t="s">
        <v>1389</v>
      </c>
      <c r="L11" s="728" t="s">
        <v>1390</v>
      </c>
      <c r="M11" s="730" t="s">
        <v>1391</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1280</v>
      </c>
      <c r="B12" s="726" t="s">
        <v>2223</v>
      </c>
      <c r="C12" s="732" t="d">
        <v>2024-02-01</v>
      </c>
      <c r="D12" s="728" t="s">
        <v>2068</v>
      </c>
      <c r="E12" s="730" t="s">
        <v>2069</v>
      </c>
      <c r="F12" s="728" t="s">
        <v>2070</v>
      </c>
      <c r="G12" s="730" t="s">
        <v>2071</v>
      </c>
      <c r="H12" s="728" t="s">
        <v>2072</v>
      </c>
      <c r="I12" s="730" t="s">
        <v>2073</v>
      </c>
      <c r="J12" s="728" t="s">
        <v>2074</v>
      </c>
      <c r="K12" s="729" t="s">
        <v>2075</v>
      </c>
      <c r="L12" s="728" t="s">
        <v>2076</v>
      </c>
      <c r="M12" s="730" t="s">
        <v>2077</v>
      </c>
      <c r="N12" s="728" t="s">
        <v>2078</v>
      </c>
      <c r="O12" s="730" t="s">
        <v>2079</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1249</v>
      </c>
      <c r="B13" s="726" t="s">
        <v>2207</v>
      </c>
      <c r="C13" s="732" t="d">
        <v>2024-02-06</v>
      </c>
      <c r="D13" s="728" t="s">
        <v>1360</v>
      </c>
      <c r="E13" s="730" t="s">
        <v>1361</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2184</v>
      </c>
      <c r="C14" s="732" t="d">
        <v>2024-03-01</v>
      </c>
      <c r="D14" s="728" t="s">
        <v>1982</v>
      </c>
      <c r="E14" s="730" t="s">
        <v>1843</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2185</v>
      </c>
      <c r="C15" s="732" t="d">
        <v>2024-03-01</v>
      </c>
      <c r="D15" s="728" t="s">
        <v>1983</v>
      </c>
      <c r="E15" s="729" t="s">
        <v>1843</v>
      </c>
      <c r="F15" s="728" t="s">
        <v>1984</v>
      </c>
      <c r="G15" s="729" t="s">
        <v>1985</v>
      </c>
      <c r="H15" s="728" t="s">
        <v>1986</v>
      </c>
      <c r="I15" s="729" t="s">
        <v>1813</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2186</v>
      </c>
      <c r="C16" s="732" t="d">
        <v>2024-03-01</v>
      </c>
      <c r="D16" s="728" t="s">
        <v>1987</v>
      </c>
      <c r="E16" s="730" t="s">
        <v>1499</v>
      </c>
      <c r="F16" s="728" t="s">
        <v>1988</v>
      </c>
      <c r="G16" s="730" t="s">
        <v>1989</v>
      </c>
      <c r="H16" s="728" t="s">
        <v>1990</v>
      </c>
      <c r="I16" s="730" t="s">
        <v>1900</v>
      </c>
      <c r="J16" s="728" t="s">
        <v>1991</v>
      </c>
      <c r="K16" s="730" t="s">
        <v>1866</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2187</v>
      </c>
      <c r="C17" s="732" t="d">
        <v>2024-03-01</v>
      </c>
      <c r="D17" s="728" t="s">
        <v>1992</v>
      </c>
      <c r="E17" s="730" t="s">
        <v>1843</v>
      </c>
      <c r="F17" s="728" t="s">
        <v>1993</v>
      </c>
      <c r="G17" s="730" t="s">
        <v>1501</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2188</v>
      </c>
      <c r="C18" s="732" t="d">
        <v>2024-03-01</v>
      </c>
      <c r="D18" s="728" t="s">
        <v>1994</v>
      </c>
      <c r="E18" s="730" t="s">
        <v>1843</v>
      </c>
      <c r="F18" s="728" t="s">
        <v>1995</v>
      </c>
      <c r="G18" s="730" t="s">
        <v>1501</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1281</v>
      </c>
      <c r="B19" s="726" t="s">
        <v>2224</v>
      </c>
      <c r="C19" s="732" t="d">
        <v>2024-03-01</v>
      </c>
      <c r="D19" s="728" t="s">
        <v>2080</v>
      </c>
      <c r="E19" s="730" t="s">
        <v>2081</v>
      </c>
      <c r="F19" s="728" t="s">
        <v>2082</v>
      </c>
      <c r="G19" s="730" t="s">
        <v>2083</v>
      </c>
      <c r="H19" s="728" t="s">
        <v>2084</v>
      </c>
      <c r="I19" s="730" t="s">
        <v>2085</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2110</v>
      </c>
      <c r="C20" s="732" t="d">
        <v>2024-03-15</v>
      </c>
      <c r="D20" s="728" t="s">
        <v>1392</v>
      </c>
      <c r="E20" s="730" t="s">
        <v>1393</v>
      </c>
      <c r="F20" s="728" t="s">
        <v>1394</v>
      </c>
      <c r="G20" s="730" t="s">
        <v>1395</v>
      </c>
      <c r="H20" s="728" t="s">
        <v>1396</v>
      </c>
      <c r="I20" s="730" t="s">
        <v>1397</v>
      </c>
      <c r="J20" s="728" t="s">
        <v>1398</v>
      </c>
      <c r="K20" s="730" t="s">
        <v>1399</v>
      </c>
      <c r="L20" s="728" t="s">
        <v>1400</v>
      </c>
      <c r="M20" s="730" t="s">
        <v>1401</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2111</v>
      </c>
      <c r="C21" s="732" t="d">
        <v>2024-03-15</v>
      </c>
      <c r="D21" s="728" t="s">
        <v>1402</v>
      </c>
      <c r="E21" s="729" t="s">
        <v>1403</v>
      </c>
      <c r="F21" s="728" t="s">
        <v>1404</v>
      </c>
      <c r="G21" s="730" t="s">
        <v>1405</v>
      </c>
      <c r="H21" s="728" t="s">
        <v>1406</v>
      </c>
      <c r="I21" s="730" t="s">
        <v>1407</v>
      </c>
      <c r="J21" s="728" t="s">
        <v>1408</v>
      </c>
      <c r="K21" s="730" t="s">
        <v>1409</v>
      </c>
      <c r="L21" s="728" t="s">
        <v>1410</v>
      </c>
      <c r="M21" s="730" t="s">
        <v>1411</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1251</v>
      </c>
      <c r="C22" s="732" t="d">
        <v>2024-03-15</v>
      </c>
      <c r="D22" s="728" t="s">
        <v>1435</v>
      </c>
      <c r="E22" s="730" t="s">
        <v>1436</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2128</v>
      </c>
      <c r="C23" s="732" t="d">
        <v>2024-03-15</v>
      </c>
      <c r="D23" s="728" t="s">
        <v>1488</v>
      </c>
      <c r="E23" s="730" t="s">
        <v>1377</v>
      </c>
      <c r="F23" s="728" t="s">
        <v>1489</v>
      </c>
      <c r="G23" s="730" t="s">
        <v>1379</v>
      </c>
      <c r="H23" s="728" t="s">
        <v>1490</v>
      </c>
      <c r="I23" s="730" t="s">
        <v>1491</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2112</v>
      </c>
      <c r="C24" s="732" t="d">
        <v>2024-04-01</v>
      </c>
      <c r="D24" s="728" t="s">
        <v>1412</v>
      </c>
      <c r="E24" s="730" t="s">
        <v>1413</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2113</v>
      </c>
      <c r="C25" s="732" t="d">
        <v>2024-04-01</v>
      </c>
      <c r="D25" s="728" t="s">
        <v>2114</v>
      </c>
      <c r="E25" s="730" t="s">
        <v>1414</v>
      </c>
      <c r="F25" s="728" t="s">
        <v>1415</v>
      </c>
      <c r="G25" s="730" t="s">
        <v>1416</v>
      </c>
      <c r="H25" s="728" t="s">
        <v>1417</v>
      </c>
      <c r="I25" s="730" t="s">
        <v>1418</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2115</v>
      </c>
      <c r="C26" s="732" t="d">
        <v>2024-04-01</v>
      </c>
      <c r="D26" s="728" t="s">
        <v>1419</v>
      </c>
      <c r="E26" s="730" t="s">
        <v>1420</v>
      </c>
      <c r="F26" s="728" t="s">
        <v>1421</v>
      </c>
      <c r="G26" s="730" t="s">
        <v>1379</v>
      </c>
      <c r="H26" s="728" t="s">
        <v>1422</v>
      </c>
      <c r="I26" s="730" t="s">
        <v>1423</v>
      </c>
      <c r="J26" s="728" t="s">
        <v>1424</v>
      </c>
      <c r="K26" s="730" t="s">
        <v>1425</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2116</v>
      </c>
      <c r="C27" s="732" t="d">
        <v>2024-04-01</v>
      </c>
      <c r="D27" s="728" t="s">
        <v>1426</v>
      </c>
      <c r="E27" s="730" t="s">
        <v>1414</v>
      </c>
      <c r="F27" s="728" t="s">
        <v>1427</v>
      </c>
      <c r="G27" s="730" t="s">
        <v>1428</v>
      </c>
      <c r="H27" s="728" t="s">
        <v>1429</v>
      </c>
      <c r="I27" s="730" t="s">
        <v>1430</v>
      </c>
      <c r="J27" s="728" t="s">
        <v>1431</v>
      </c>
      <c r="K27" s="730" t="s">
        <v>1432</v>
      </c>
      <c r="L27" s="728" t="s">
        <v>1433</v>
      </c>
      <c r="M27" s="730" t="s">
        <v>1434</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1253</v>
      </c>
      <c r="C28" s="732" t="d">
        <v>2024-04-01</v>
      </c>
      <c r="D28" s="728" t="s">
        <v>1552</v>
      </c>
      <c r="E28" s="730" t="s">
        <v>1377</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1272</v>
      </c>
      <c r="C29" s="732" t="d">
        <v>2024-04-01</v>
      </c>
      <c r="D29" s="728" t="s">
        <v>1780</v>
      </c>
      <c r="E29" s="730" t="s">
        <v>1499</v>
      </c>
      <c r="F29" s="728" t="s">
        <v>1781</v>
      </c>
      <c r="G29" s="730" t="s">
        <v>1501</v>
      </c>
      <c r="H29" s="728" t="s">
        <v>1782</v>
      </c>
      <c r="I29" s="730" t="s">
        <v>1783</v>
      </c>
      <c r="J29" s="728" t="s">
        <v>1784</v>
      </c>
      <c r="K29" s="730" t="s">
        <v>1785</v>
      </c>
      <c r="L29" s="728" t="s">
        <v>1786</v>
      </c>
      <c r="M29" s="730" t="s">
        <v>1787</v>
      </c>
      <c r="N29" s="728" t="s">
        <v>1788</v>
      </c>
      <c r="O29" s="730" t="s">
        <v>1789</v>
      </c>
      <c r="P29" s="728" t="s">
        <v>1790</v>
      </c>
      <c r="Q29" s="730" t="s">
        <v>1791</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2150</v>
      </c>
      <c r="C30" s="732" t="d">
        <v>2024-04-01</v>
      </c>
      <c r="D30" s="728" t="s">
        <v>1792</v>
      </c>
      <c r="E30" s="730" t="s">
        <v>1499</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2151</v>
      </c>
      <c r="C31" s="732" t="d">
        <v>2024-04-01</v>
      </c>
      <c r="D31" s="728" t="s">
        <v>1793</v>
      </c>
      <c r="E31" s="730" t="s">
        <v>1499</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2152</v>
      </c>
      <c r="C32" s="732" t="d">
        <v>2024-04-01</v>
      </c>
      <c r="D32" s="728" t="s">
        <v>1794</v>
      </c>
      <c r="E32" s="730" t="s">
        <v>1499</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2153</v>
      </c>
      <c r="C33" s="732" t="d">
        <v>2024-04-01</v>
      </c>
      <c r="D33" s="728" t="s">
        <v>1795</v>
      </c>
      <c r="E33" s="730" t="s">
        <v>1499</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2154</v>
      </c>
      <c r="C34" s="732" t="d">
        <v>2024-04-01</v>
      </c>
      <c r="D34" s="728" t="s">
        <v>1796</v>
      </c>
      <c r="E34" s="730" t="s">
        <v>1499</v>
      </c>
      <c r="F34" s="728" t="s">
        <v>1797</v>
      </c>
      <c r="G34" s="729" t="s">
        <v>1798</v>
      </c>
      <c r="H34" s="728" t="s">
        <v>1799</v>
      </c>
      <c r="I34" s="729" t="s">
        <v>1800</v>
      </c>
      <c r="J34" s="728" t="s">
        <v>1801</v>
      </c>
      <c r="K34" s="729" t="s">
        <v>1802</v>
      </c>
      <c r="L34" s="728" t="s">
        <v>1803</v>
      </c>
      <c r="M34" s="729" t="s">
        <v>1804</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2155</v>
      </c>
      <c r="C35" s="732" t="d">
        <v>2024-04-01</v>
      </c>
      <c r="D35" s="728" t="s">
        <v>1805</v>
      </c>
      <c r="E35" s="730" t="s">
        <v>1499</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2156</v>
      </c>
      <c r="C36" s="732" t="d">
        <v>2024-04-01</v>
      </c>
      <c r="D36" s="728" t="s">
        <v>1806</v>
      </c>
      <c r="E36" s="730" t="s">
        <v>1499</v>
      </c>
      <c r="F36" s="728" t="s">
        <v>1807</v>
      </c>
      <c r="G36" s="730" t="s">
        <v>1808</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2157</v>
      </c>
      <c r="C37" s="732" t="d">
        <v>2024-04-01</v>
      </c>
      <c r="D37" s="728" t="s">
        <v>1809</v>
      </c>
      <c r="E37" s="730" t="s">
        <v>1499</v>
      </c>
      <c r="F37" s="728" t="s">
        <v>1810</v>
      </c>
      <c r="G37" s="729" t="s">
        <v>1811</v>
      </c>
      <c r="H37" s="728" t="s">
        <v>1812</v>
      </c>
      <c r="I37" s="730" t="s">
        <v>1813</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2158</v>
      </c>
      <c r="C38" s="732" t="d">
        <v>2024-04-01</v>
      </c>
      <c r="D38" s="728" t="s">
        <v>1814</v>
      </c>
      <c r="E38" s="730" t="s">
        <v>1499</v>
      </c>
      <c r="F38" s="728" t="s">
        <v>1815</v>
      </c>
      <c r="G38" s="730" t="s">
        <v>1816</v>
      </c>
      <c r="H38" s="728" t="s">
        <v>1817</v>
      </c>
      <c r="I38" s="730" t="s">
        <v>1818</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2159</v>
      </c>
      <c r="C39" s="732" t="d">
        <v>2024-04-01</v>
      </c>
      <c r="D39" s="728" t="s">
        <v>1819</v>
      </c>
      <c r="E39" s="730" t="s">
        <v>1499</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2160</v>
      </c>
      <c r="C40" s="732" t="d">
        <v>2024-04-01</v>
      </c>
      <c r="D40" s="728" t="s">
        <v>1820</v>
      </c>
      <c r="E40" s="730" t="s">
        <v>1499</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2161</v>
      </c>
      <c r="C41" s="732" t="d">
        <v>2024-04-01</v>
      </c>
      <c r="D41" s="728" t="s">
        <v>1821</v>
      </c>
      <c r="E41" s="730" t="s">
        <v>1499</v>
      </c>
      <c r="F41" s="728" t="s">
        <v>1822</v>
      </c>
      <c r="G41" s="730" t="s">
        <v>1808</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2162</v>
      </c>
      <c r="C42" s="732" t="d">
        <v>2024-04-01</v>
      </c>
      <c r="D42" s="728" t="s">
        <v>1823</v>
      </c>
      <c r="E42" s="730" t="s">
        <v>1824</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2163</v>
      </c>
      <c r="C43" s="732" t="d">
        <v>2024-04-01</v>
      </c>
      <c r="D43" s="728" t="s">
        <v>1825</v>
      </c>
      <c r="E43" s="730" t="s">
        <v>1499</v>
      </c>
      <c r="F43" s="728" t="s">
        <v>1826</v>
      </c>
      <c r="G43" s="730" t="s">
        <v>1827</v>
      </c>
      <c r="H43" s="728" t="s">
        <v>1828</v>
      </c>
      <c r="I43" s="730" t="s">
        <v>1829</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2164</v>
      </c>
      <c r="C44" s="732" t="d">
        <v>2024-04-01</v>
      </c>
      <c r="D44" s="728" t="s">
        <v>1830</v>
      </c>
      <c r="E44" s="730" t="s">
        <v>1499</v>
      </c>
      <c r="F44" s="728" t="s">
        <v>1831</v>
      </c>
      <c r="G44" s="729" t="s">
        <v>1501</v>
      </c>
      <c r="H44" s="728" t="s">
        <v>1832</v>
      </c>
      <c r="I44" s="729" t="s">
        <v>1833</v>
      </c>
      <c r="J44" s="728" t="s">
        <v>1834</v>
      </c>
      <c r="K44" s="729" t="s">
        <v>1835</v>
      </c>
      <c r="L44" s="728" t="s">
        <v>1836</v>
      </c>
      <c r="M44" s="729" t="s">
        <v>1837</v>
      </c>
      <c r="N44" s="728" t="s">
        <v>1838</v>
      </c>
      <c r="O44" s="729" t="s">
        <v>1839</v>
      </c>
      <c r="P44" s="728" t="s">
        <v>1840</v>
      </c>
      <c r="Q44" s="729" t="s">
        <v>1841</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1273</v>
      </c>
      <c r="C45" s="732" t="d">
        <v>2024-04-01</v>
      </c>
      <c r="D45" s="728" t="s">
        <v>1842</v>
      </c>
      <c r="E45" s="729" t="s">
        <v>1843</v>
      </c>
      <c r="F45" s="728" t="s">
        <v>1844</v>
      </c>
      <c r="G45" s="729" t="s">
        <v>1501</v>
      </c>
      <c r="H45" s="728" t="s">
        <v>1845</v>
      </c>
      <c r="I45" s="729" t="s">
        <v>1818</v>
      </c>
      <c r="J45" s="728" t="s">
        <v>1846</v>
      </c>
      <c r="K45" s="729" t="s">
        <v>1847</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1270</v>
      </c>
      <c r="B46" s="726" t="s">
        <v>2220</v>
      </c>
      <c r="C46" s="732" t="d">
        <v>2024-04-01</v>
      </c>
      <c r="D46" s="728" t="s">
        <v>1763</v>
      </c>
      <c r="E46" s="730" t="s">
        <v>1629</v>
      </c>
      <c r="F46" s="728" t="s">
        <v>1764</v>
      </c>
      <c r="G46" s="730" t="s">
        <v>1765</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1271</v>
      </c>
      <c r="B47" s="726" t="s">
        <v>2221</v>
      </c>
      <c r="C47" s="732" t="d">
        <v>2024-04-01</v>
      </c>
      <c r="D47" s="728" t="s">
        <v>1766</v>
      </c>
      <c r="E47" s="730" t="s">
        <v>1499</v>
      </c>
      <c r="F47" s="728" t="s">
        <v>1767</v>
      </c>
      <c r="G47" s="730" t="s">
        <v>1501</v>
      </c>
      <c r="H47" s="728" t="s">
        <v>1768</v>
      </c>
      <c r="I47" s="730" t="s">
        <v>1769</v>
      </c>
      <c r="J47" s="728" t="s">
        <v>1770</v>
      </c>
      <c r="K47" s="730" t="s">
        <v>1771</v>
      </c>
      <c r="L47" s="728" t="s">
        <v>1772</v>
      </c>
      <c r="M47" s="730" t="s">
        <v>1773</v>
      </c>
      <c r="N47" s="728" t="s">
        <v>1774</v>
      </c>
      <c r="O47" s="730" t="s">
        <v>1775</v>
      </c>
      <c r="P47" s="728" t="s">
        <v>1776</v>
      </c>
      <c r="Q47" s="730" t="s">
        <v>1777</v>
      </c>
      <c r="R47" s="728" t="s">
        <v>1778</v>
      </c>
      <c r="S47" s="730" t="s">
        <v>1779</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2118</v>
      </c>
      <c r="C48" s="732" t="d">
        <v>2024-04-15</v>
      </c>
      <c r="D48" s="728" t="s">
        <v>1441</v>
      </c>
      <c r="E48" s="730" t="s">
        <v>1377</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2149</v>
      </c>
      <c r="C49" s="732" t="d">
        <v>2024-04-15</v>
      </c>
      <c r="D49" s="728" t="s">
        <v>1753</v>
      </c>
      <c r="E49" s="730" t="s">
        <v>1459</v>
      </c>
      <c r="F49" s="728" t="s">
        <v>1754</v>
      </c>
      <c r="G49" s="730" t="s">
        <v>1379</v>
      </c>
      <c r="H49" s="728" t="s">
        <v>1755</v>
      </c>
      <c r="I49" s="730" t="s">
        <v>1407</v>
      </c>
      <c r="J49" s="728" t="s">
        <v>1756</v>
      </c>
      <c r="K49" s="730" t="s">
        <v>1757</v>
      </c>
      <c r="L49" s="728" t="s">
        <v>1758</v>
      </c>
      <c r="M49" s="730" t="s">
        <v>1759</v>
      </c>
      <c r="N49" s="728" t="s">
        <v>1760</v>
      </c>
      <c r="O49" s="730" t="s">
        <v>1590</v>
      </c>
      <c r="P49" s="728" t="s">
        <v>1761</v>
      </c>
      <c r="Q49" s="730" t="s">
        <v>1762</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2189</v>
      </c>
      <c r="C50" s="732" t="d">
        <v>2024-04-15</v>
      </c>
      <c r="D50" s="728" t="s">
        <v>1996</v>
      </c>
      <c r="E50" s="730" t="s">
        <v>1843</v>
      </c>
      <c r="F50" s="728" t="s">
        <v>1997</v>
      </c>
      <c r="G50" s="730" t="s">
        <v>1501</v>
      </c>
      <c r="H50" s="728" t="s">
        <v>1998</v>
      </c>
      <c r="I50" s="730" t="s">
        <v>1999</v>
      </c>
      <c r="J50" s="728" t="s">
        <v>2000</v>
      </c>
      <c r="K50" s="730" t="s">
        <v>1919</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2190</v>
      </c>
      <c r="C51" s="732" t="d">
        <v>2024-04-15</v>
      </c>
      <c r="D51" s="728" t="s">
        <v>2001</v>
      </c>
      <c r="E51" s="730" t="s">
        <v>1843</v>
      </c>
      <c r="F51" s="728" t="s">
        <v>2002</v>
      </c>
      <c r="G51" s="730" t="s">
        <v>1501</v>
      </c>
      <c r="H51" s="728" t="s">
        <v>2003</v>
      </c>
      <c r="I51" s="730" t="s">
        <v>1900</v>
      </c>
      <c r="J51" s="728" t="s">
        <v>2004</v>
      </c>
      <c r="K51" s="730" t="s">
        <v>1835</v>
      </c>
      <c r="L51" s="728" t="s">
        <v>2005</v>
      </c>
      <c r="M51" s="730" t="s">
        <v>1837</v>
      </c>
      <c r="N51" s="728" t="s">
        <v>2006</v>
      </c>
      <c r="O51" s="730" t="s">
        <v>1839</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2191</v>
      </c>
      <c r="C52" s="732" t="d">
        <v>2024-04-15</v>
      </c>
      <c r="D52" s="728" t="s">
        <v>2007</v>
      </c>
      <c r="E52" s="730" t="s">
        <v>1843</v>
      </c>
      <c r="F52" s="728" t="s">
        <v>2008</v>
      </c>
      <c r="G52" s="730" t="s">
        <v>1501</v>
      </c>
      <c r="H52" s="728" t="s">
        <v>2009</v>
      </c>
      <c r="I52" s="730" t="s">
        <v>2010</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2192</v>
      </c>
      <c r="C53" s="732" t="d">
        <v>2024-04-15</v>
      </c>
      <c r="D53" s="728" t="s">
        <v>2011</v>
      </c>
      <c r="E53" s="730" t="s">
        <v>1843</v>
      </c>
      <c r="F53" s="728" t="s">
        <v>2012</v>
      </c>
      <c r="G53" s="730" t="s">
        <v>1501</v>
      </c>
      <c r="H53" s="728" t="s">
        <v>2013</v>
      </c>
      <c r="I53" s="730" t="s">
        <v>1813</v>
      </c>
      <c r="J53" s="728" t="s">
        <v>2014</v>
      </c>
      <c r="K53" s="729" t="s">
        <v>2015</v>
      </c>
      <c r="L53" s="728" t="s">
        <v>2016</v>
      </c>
      <c r="M53" s="730" t="s">
        <v>2017</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2193</v>
      </c>
      <c r="C54" s="732" t="d">
        <v>2024-04-15</v>
      </c>
      <c r="D54" s="728" t="s">
        <v>2018</v>
      </c>
      <c r="E54" s="730" t="s">
        <v>1843</v>
      </c>
      <c r="F54" s="728" t="s">
        <v>2019</v>
      </c>
      <c r="G54" s="730" t="s">
        <v>1501</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2194</v>
      </c>
      <c r="C55" s="732" t="d">
        <v>2024-04-15</v>
      </c>
      <c r="D55" s="728" t="s">
        <v>2020</v>
      </c>
      <c r="E55" s="730" t="s">
        <v>1843</v>
      </c>
      <c r="F55" s="728" t="s">
        <v>2021</v>
      </c>
      <c r="G55" s="730" t="s">
        <v>1501</v>
      </c>
      <c r="H55" s="728" t="s">
        <v>2022</v>
      </c>
      <c r="I55" s="730" t="s">
        <v>1813</v>
      </c>
      <c r="J55" s="728" t="s">
        <v>2023</v>
      </c>
      <c r="K55" s="730" t="s">
        <v>2024</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2195</v>
      </c>
      <c r="C56" s="732" t="d">
        <v>2024-04-15</v>
      </c>
      <c r="D56" s="728" t="s">
        <v>2025</v>
      </c>
      <c r="E56" s="730" t="s">
        <v>1843</v>
      </c>
      <c r="F56" s="728" t="s">
        <v>2026</v>
      </c>
      <c r="G56" s="730" t="s">
        <v>1501</v>
      </c>
      <c r="H56" s="728" t="s">
        <v>2027</v>
      </c>
      <c r="I56" s="730" t="s">
        <v>1813</v>
      </c>
      <c r="J56" s="728" t="s">
        <v>2028</v>
      </c>
      <c r="K56" s="730" t="s">
        <v>2029</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2196</v>
      </c>
      <c r="C57" s="732" t="d">
        <v>2024-04-15</v>
      </c>
      <c r="D57" s="728" t="s">
        <v>2030</v>
      </c>
      <c r="E57" s="730" t="s">
        <v>1843</v>
      </c>
      <c r="F57" s="728" t="s">
        <v>2031</v>
      </c>
      <c r="G57" s="729" t="s">
        <v>1501</v>
      </c>
      <c r="H57" s="728" t="s">
        <v>2032</v>
      </c>
      <c r="I57" s="730" t="s">
        <v>1917</v>
      </c>
      <c r="J57" s="728" t="s">
        <v>2033</v>
      </c>
      <c r="K57" s="729" t="s">
        <v>1866</v>
      </c>
      <c r="L57" s="728" t="s">
        <v>2034</v>
      </c>
      <c r="M57" s="730" t="s">
        <v>1925</v>
      </c>
      <c r="N57" s="728" t="s">
        <v>2035</v>
      </c>
      <c r="O57" s="730" t="s">
        <v>2036</v>
      </c>
      <c r="P57" s="728" t="s">
        <v>2037</v>
      </c>
      <c r="Q57" s="730" t="s">
        <v>2038</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2197</v>
      </c>
      <c r="C58" s="732" t="d">
        <v>2024-04-15</v>
      </c>
      <c r="D58" s="728" t="s">
        <v>2039</v>
      </c>
      <c r="E58" s="730" t="s">
        <v>1843</v>
      </c>
      <c r="F58" s="728" t="s">
        <v>2040</v>
      </c>
      <c r="G58" s="729" t="s">
        <v>2041</v>
      </c>
      <c r="H58" s="728" t="s">
        <v>2042</v>
      </c>
      <c r="I58" s="730" t="s">
        <v>1818</v>
      </c>
      <c r="J58" s="728" t="s">
        <v>2043</v>
      </c>
      <c r="K58" s="730" t="s">
        <v>2044</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2198</v>
      </c>
      <c r="C59" s="732" t="d">
        <v>2024-04-15</v>
      </c>
      <c r="D59" s="728" t="s">
        <v>2045</v>
      </c>
      <c r="E59" s="729" t="s">
        <v>2046</v>
      </c>
      <c r="F59" s="728" t="s">
        <v>2047</v>
      </c>
      <c r="G59" s="730" t="s">
        <v>1631</v>
      </c>
      <c r="H59" s="728" t="s">
        <v>2048</v>
      </c>
      <c r="I59" s="729" t="s">
        <v>2049</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2199</v>
      </c>
      <c r="C60" s="732" t="d">
        <v>2024-04-15</v>
      </c>
      <c r="D60" s="728" t="s">
        <v>2050</v>
      </c>
      <c r="E60" s="730" t="s">
        <v>1843</v>
      </c>
      <c r="F60" s="728" t="s">
        <v>2051</v>
      </c>
      <c r="G60" s="729" t="s">
        <v>1501</v>
      </c>
      <c r="H60" s="728" t="s">
        <v>2052</v>
      </c>
      <c r="I60" s="730" t="s">
        <v>1818</v>
      </c>
      <c r="J60" s="728" t="s">
        <v>2053</v>
      </c>
      <c r="K60" s="730" t="s">
        <v>1847</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1279</v>
      </c>
      <c r="C61" s="732" t="d">
        <v>2024-04-15</v>
      </c>
      <c r="D61" s="728" t="s">
        <v>2060</v>
      </c>
      <c r="E61" s="730" t="s">
        <v>1443</v>
      </c>
      <c r="F61" s="728" t="s">
        <v>2061</v>
      </c>
      <c r="G61" s="730" t="s">
        <v>1445</v>
      </c>
      <c r="H61" s="728" t="s">
        <v>2062</v>
      </c>
      <c r="I61" s="730" t="s">
        <v>2063</v>
      </c>
      <c r="J61" s="728" t="s">
        <v>2064</v>
      </c>
      <c r="K61" s="730" t="s">
        <v>2065</v>
      </c>
      <c r="L61" s="728" t="s">
        <v>2066</v>
      </c>
      <c r="M61" s="730" t="s">
        <v>1839</v>
      </c>
      <c r="N61" s="728" t="s">
        <v>2067</v>
      </c>
      <c r="O61" s="730" t="s">
        <v>1890</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2119</v>
      </c>
      <c r="C62" s="732" t="d">
        <v>2024-05-01</v>
      </c>
      <c r="D62" s="728" t="s">
        <v>1442</v>
      </c>
      <c r="E62" s="730" t="s">
        <v>1443</v>
      </c>
      <c r="F62" s="728" t="s">
        <v>1444</v>
      </c>
      <c r="G62" s="730" t="s">
        <v>1445</v>
      </c>
      <c r="H62" s="728" t="s">
        <v>1446</v>
      </c>
      <c r="I62" s="730" t="s">
        <v>1447</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1261</v>
      </c>
      <c r="C63" s="732" t="d">
        <v>2024-05-01</v>
      </c>
      <c r="D63" s="728" t="s">
        <v>1674</v>
      </c>
      <c r="E63" s="730" t="s">
        <v>1377</v>
      </c>
      <c r="F63" s="728" t="s">
        <v>1675</v>
      </c>
      <c r="G63" s="730" t="s">
        <v>1379</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2203</v>
      </c>
      <c r="C64" s="732" t="d">
        <v>2024-05-01</v>
      </c>
      <c r="D64" s="729" t="s">
        <v>2088</v>
      </c>
      <c r="E64" s="729" t="s">
        <v>2089</v>
      </c>
      <c r="F64" s="729" t="s">
        <v>2090</v>
      </c>
      <c r="G64" s="729" t="s">
        <v>2091</v>
      </c>
      <c r="H64" s="729" t="s">
        <v>2092</v>
      </c>
      <c r="I64" s="729" t="s">
        <v>2093</v>
      </c>
      <c r="J64" s="729" t="s">
        <v>2094</v>
      </c>
      <c r="K64" s="729" t="s">
        <v>2095</v>
      </c>
      <c r="L64" s="729" t="s">
        <v>2096</v>
      </c>
      <c r="M64" s="729" t="s">
        <v>2097</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2120</v>
      </c>
      <c r="C65" s="732" t="d">
        <v>2024-05-15</v>
      </c>
      <c r="D65" s="728" t="s">
        <v>1448</v>
      </c>
      <c r="E65" s="730" t="s">
        <v>1438</v>
      </c>
      <c r="F65" s="728" t="s">
        <v>1449</v>
      </c>
      <c r="G65" s="730" t="s">
        <v>1450</v>
      </c>
      <c r="H65" s="728" t="s">
        <v>1451</v>
      </c>
      <c r="I65" s="730" t="s">
        <v>1452</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2121</v>
      </c>
      <c r="C66" s="732" t="d">
        <v>2024-05-15</v>
      </c>
      <c r="D66" s="728" t="s">
        <v>1453</v>
      </c>
      <c r="E66" s="730" t="s">
        <v>1438</v>
      </c>
      <c r="F66" s="728" t="s">
        <v>1454</v>
      </c>
      <c r="G66" s="730" t="s">
        <v>1455</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2122</v>
      </c>
      <c r="C67" s="732" t="d">
        <v>2024-05-15</v>
      </c>
      <c r="D67" s="728" t="s">
        <v>1456</v>
      </c>
      <c r="E67" s="730" t="s">
        <v>1457</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2165</v>
      </c>
      <c r="C68" s="732" t="d">
        <v>2024-05-15</v>
      </c>
      <c r="D68" s="728" t="s">
        <v>1848</v>
      </c>
      <c r="E68" s="730" t="s">
        <v>1843</v>
      </c>
      <c r="F68" s="728" t="s">
        <v>1849</v>
      </c>
      <c r="G68" s="730" t="s">
        <v>1850</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2166</v>
      </c>
      <c r="C69" s="732" t="d">
        <v>2024-05-15</v>
      </c>
      <c r="D69" s="728" t="s">
        <v>1851</v>
      </c>
      <c r="E69" s="730" t="s">
        <v>1499</v>
      </c>
      <c r="F69" s="728" t="s">
        <v>1852</v>
      </c>
      <c r="G69" s="730" t="s">
        <v>1827</v>
      </c>
      <c r="H69" s="728" t="s">
        <v>1853</v>
      </c>
      <c r="I69" s="730" t="s">
        <v>1854</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2167</v>
      </c>
      <c r="C70" s="732" t="d">
        <v>2024-05-15</v>
      </c>
      <c r="D70" s="728" t="s">
        <v>1855</v>
      </c>
      <c r="E70" s="730" t="s">
        <v>1499</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2168</v>
      </c>
      <c r="C71" s="732" t="d">
        <v>2024-05-15</v>
      </c>
      <c r="D71" s="728" t="s">
        <v>1856</v>
      </c>
      <c r="E71" s="730" t="s">
        <v>1499</v>
      </c>
      <c r="F71" s="728" t="s">
        <v>1857</v>
      </c>
      <c r="G71" s="730" t="s">
        <v>1501</v>
      </c>
      <c r="H71" s="728" t="s">
        <v>1858</v>
      </c>
      <c r="I71" s="730" t="s">
        <v>1859</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2169</v>
      </c>
      <c r="C72" s="732" t="d">
        <v>2024-05-15</v>
      </c>
      <c r="D72" s="728" t="s">
        <v>1860</v>
      </c>
      <c r="E72" s="730" t="s">
        <v>1499</v>
      </c>
      <c r="F72" s="728" t="s">
        <v>1861</v>
      </c>
      <c r="G72" s="729" t="s">
        <v>1862</v>
      </c>
      <c r="H72" s="728" t="s">
        <v>1863</v>
      </c>
      <c r="I72" s="729" t="s">
        <v>1864</v>
      </c>
      <c r="J72" s="728" t="s">
        <v>1865</v>
      </c>
      <c r="K72" s="730" t="s">
        <v>1866</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2170</v>
      </c>
      <c r="C73" s="732" t="d">
        <v>2024-05-15</v>
      </c>
      <c r="D73" s="728" t="s">
        <v>1867</v>
      </c>
      <c r="E73" s="730" t="s">
        <v>1499</v>
      </c>
      <c r="F73" s="728" t="s">
        <v>1868</v>
      </c>
      <c r="G73" s="729" t="s">
        <v>1798</v>
      </c>
      <c r="H73" s="728" t="s">
        <v>1869</v>
      </c>
      <c r="I73" s="729" t="s">
        <v>1800</v>
      </c>
      <c r="J73" s="728" t="s">
        <v>1870</v>
      </c>
      <c r="K73" s="729" t="s">
        <v>1802</v>
      </c>
      <c r="L73" s="728" t="s">
        <v>1871</v>
      </c>
      <c r="M73" s="729" t="s">
        <v>1804</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1274</v>
      </c>
      <c r="C74" s="732" t="d">
        <v>2024-05-15</v>
      </c>
      <c r="D74" s="728" t="s">
        <v>1872</v>
      </c>
      <c r="E74" s="729" t="s">
        <v>1873</v>
      </c>
      <c r="F74" s="728" t="s">
        <v>1874</v>
      </c>
      <c r="G74" s="729" t="s">
        <v>1875</v>
      </c>
      <c r="H74" s="728" t="s">
        <v>1876</v>
      </c>
      <c r="I74" s="729" t="s">
        <v>1877</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2171</v>
      </c>
      <c r="C75" s="732" t="d">
        <v>2024-05-15</v>
      </c>
      <c r="D75" s="728" t="s">
        <v>1878</v>
      </c>
      <c r="E75" s="730" t="s">
        <v>1499</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2172</v>
      </c>
      <c r="C76" s="732" t="d">
        <v>2024-05-15</v>
      </c>
      <c r="D76" s="728" t="s">
        <v>1879</v>
      </c>
      <c r="E76" s="730" t="s">
        <v>1499</v>
      </c>
      <c r="F76" s="728" t="s">
        <v>1880</v>
      </c>
      <c r="G76" s="730" t="s">
        <v>1501</v>
      </c>
      <c r="H76" s="728" t="s">
        <v>1881</v>
      </c>
      <c r="I76" s="729" t="s">
        <v>1882</v>
      </c>
      <c r="J76" s="728" t="s">
        <v>1883</v>
      </c>
      <c r="K76" s="729" t="s">
        <v>1884</v>
      </c>
      <c r="L76" s="728" t="s">
        <v>1885</v>
      </c>
      <c r="M76" s="730" t="s">
        <v>1886</v>
      </c>
      <c r="N76" s="728" t="s">
        <v>1887</v>
      </c>
      <c r="O76" s="730" t="s">
        <v>1888</v>
      </c>
      <c r="P76" s="728" t="s">
        <v>1889</v>
      </c>
      <c r="Q76" s="730" t="s">
        <v>1890</v>
      </c>
      <c r="R76" s="728" t="s">
        <v>1891</v>
      </c>
      <c r="S76" s="730" t="s">
        <v>1892</v>
      </c>
      <c r="T76" s="728" t="s">
        <v>1893</v>
      </c>
      <c r="U76" s="730" t="s">
        <v>1894</v>
      </c>
      <c r="V76" s="728" t="s">
        <v>1895</v>
      </c>
      <c r="W76" s="731" t="s">
        <v>1896</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2173</v>
      </c>
      <c r="C77" s="732" t="d">
        <v>2024-05-15</v>
      </c>
      <c r="D77" s="728" t="s">
        <v>1897</v>
      </c>
      <c r="E77" s="730" t="s">
        <v>1499</v>
      </c>
      <c r="F77" s="728" t="s">
        <v>1898</v>
      </c>
      <c r="G77" s="730" t="s">
        <v>1850</v>
      </c>
      <c r="H77" s="728" t="s">
        <v>1899</v>
      </c>
      <c r="I77" s="730" t="s">
        <v>1900</v>
      </c>
      <c r="J77" s="728" t="s">
        <v>1901</v>
      </c>
      <c r="K77" s="730" t="s">
        <v>1866</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2174</v>
      </c>
      <c r="C78" s="732" t="d">
        <v>2024-05-15</v>
      </c>
      <c r="D78" s="728" t="s">
        <v>1904</v>
      </c>
      <c r="E78" s="730" t="s">
        <v>1499</v>
      </c>
      <c r="F78" s="728" t="s">
        <v>1905</v>
      </c>
      <c r="G78" s="730" t="s">
        <v>1501</v>
      </c>
      <c r="H78" s="728" t="s">
        <v>1906</v>
      </c>
      <c r="I78" s="729" t="s">
        <v>1818</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2175</v>
      </c>
      <c r="C79" s="732" t="d">
        <v>2024-05-15</v>
      </c>
      <c r="D79" s="728" t="s">
        <v>1907</v>
      </c>
      <c r="E79" s="730" t="s">
        <v>1499</v>
      </c>
      <c r="F79" s="728" t="s">
        <v>1908</v>
      </c>
      <c r="G79" s="730" t="s">
        <v>1501</v>
      </c>
      <c r="H79" s="728" t="s">
        <v>1909</v>
      </c>
      <c r="I79" s="730" t="s">
        <v>1813</v>
      </c>
      <c r="J79" s="728" t="s">
        <v>1910</v>
      </c>
      <c r="K79" s="730" t="s">
        <v>1911</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2176</v>
      </c>
      <c r="C80" s="732" t="d">
        <v>2024-05-15</v>
      </c>
      <c r="D80" s="728" t="s">
        <v>1912</v>
      </c>
      <c r="E80" s="730" t="s">
        <v>1499</v>
      </c>
      <c r="F80" s="728" t="s">
        <v>1913</v>
      </c>
      <c r="G80" s="730" t="s">
        <v>1501</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2177</v>
      </c>
      <c r="C81" s="732" t="d">
        <v>2024-05-15</v>
      </c>
      <c r="D81" s="728" t="s">
        <v>1914</v>
      </c>
      <c r="E81" s="730" t="s">
        <v>1499</v>
      </c>
      <c r="F81" s="728" t="s">
        <v>1915</v>
      </c>
      <c r="G81" s="730" t="s">
        <v>1501</v>
      </c>
      <c r="H81" s="728" t="s">
        <v>1916</v>
      </c>
      <c r="I81" s="730" t="s">
        <v>1917</v>
      </c>
      <c r="J81" s="728" t="s">
        <v>1918</v>
      </c>
      <c r="K81" s="730" t="s">
        <v>1919</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2178</v>
      </c>
      <c r="C82" s="732" t="d">
        <v>2024-05-15</v>
      </c>
      <c r="D82" s="728" t="s">
        <v>1920</v>
      </c>
      <c r="E82" s="730" t="s">
        <v>1499</v>
      </c>
      <c r="F82" s="728" t="s">
        <v>1921</v>
      </c>
      <c r="G82" s="730" t="s">
        <v>1501</v>
      </c>
      <c r="H82" s="728" t="s">
        <v>1922</v>
      </c>
      <c r="I82" s="730" t="s">
        <v>1917</v>
      </c>
      <c r="J82" s="728" t="s">
        <v>1923</v>
      </c>
      <c r="K82" s="730" t="s">
        <v>1866</v>
      </c>
      <c r="L82" s="728" t="s">
        <v>1924</v>
      </c>
      <c r="M82" s="730" t="s">
        <v>1925</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1276</v>
      </c>
      <c r="C83" s="732" t="d">
        <v>2024-05-15</v>
      </c>
      <c r="D83" s="728" t="s">
        <v>1926</v>
      </c>
      <c r="E83" s="730" t="s">
        <v>1499</v>
      </c>
      <c r="F83" s="728" t="s">
        <v>1927</v>
      </c>
      <c r="G83" s="730" t="s">
        <v>1928</v>
      </c>
      <c r="H83" s="728" t="s">
        <v>1929</v>
      </c>
      <c r="I83" s="730" t="s">
        <v>1930</v>
      </c>
      <c r="J83" s="728" t="s">
        <v>1931</v>
      </c>
      <c r="K83" s="730" t="s">
        <v>1932</v>
      </c>
      <c r="L83" s="728" t="s">
        <v>1933</v>
      </c>
      <c r="M83" s="730" t="s">
        <v>1934</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2179</v>
      </c>
      <c r="C84" s="732" t="d">
        <v>2024-05-15</v>
      </c>
      <c r="D84" s="728" t="s">
        <v>1935</v>
      </c>
      <c r="E84" s="730" t="s">
        <v>1499</v>
      </c>
      <c r="F84" s="728" t="s">
        <v>1936</v>
      </c>
      <c r="G84" s="730" t="s">
        <v>1501</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1277</v>
      </c>
      <c r="C85" s="732" t="d">
        <v>2024-05-15</v>
      </c>
      <c r="D85" s="728" t="s">
        <v>1937</v>
      </c>
      <c r="E85" s="730" t="s">
        <v>1499</v>
      </c>
      <c r="F85" s="728" t="s">
        <v>1938</v>
      </c>
      <c r="G85" s="730" t="s">
        <v>1501</v>
      </c>
      <c r="H85" s="728" t="s">
        <v>1939</v>
      </c>
      <c r="I85" s="730" t="s">
        <v>1940</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2180</v>
      </c>
      <c r="C86" s="732" t="d">
        <v>2024-05-15</v>
      </c>
      <c r="D86" s="728" t="s">
        <v>1941</v>
      </c>
      <c r="E86" s="730" t="s">
        <v>1499</v>
      </c>
      <c r="F86" s="728" t="s">
        <v>1942</v>
      </c>
      <c r="G86" s="730" t="s">
        <v>1501</v>
      </c>
      <c r="H86" s="728" t="s">
        <v>1943</v>
      </c>
      <c r="I86" s="730" t="s">
        <v>1944</v>
      </c>
      <c r="J86" s="728" t="s">
        <v>1945</v>
      </c>
      <c r="K86" s="730" t="s">
        <v>1835</v>
      </c>
      <c r="L86" s="728" t="s">
        <v>1946</v>
      </c>
      <c r="M86" s="730" t="s">
        <v>1837</v>
      </c>
      <c r="N86" s="728" t="s">
        <v>1947</v>
      </c>
      <c r="O86" s="730" t="s">
        <v>1839</v>
      </c>
      <c r="P86" s="728" t="s">
        <v>1948</v>
      </c>
      <c r="Q86" s="730" t="s">
        <v>1841</v>
      </c>
      <c r="R86" s="728" t="s">
        <v>1949</v>
      </c>
      <c r="S86" s="730" t="s">
        <v>1950</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1278</v>
      </c>
      <c r="C87" s="732" t="d">
        <v>2024-05-15</v>
      </c>
      <c r="D87" s="728" t="s">
        <v>1951</v>
      </c>
      <c r="E87" s="730" t="s">
        <v>1499</v>
      </c>
      <c r="F87" s="728" t="s">
        <v>1952</v>
      </c>
      <c r="G87" s="730" t="s">
        <v>1501</v>
      </c>
      <c r="H87" s="728" t="s">
        <v>1953</v>
      </c>
      <c r="I87" s="730" t="s">
        <v>1917</v>
      </c>
      <c r="J87" s="728" t="s">
        <v>1954</v>
      </c>
      <c r="K87" s="730" t="s">
        <v>1955</v>
      </c>
      <c r="L87" s="728" t="s">
        <v>1956</v>
      </c>
      <c r="M87" s="730" t="s">
        <v>1925</v>
      </c>
      <c r="N87" s="728" t="s">
        <v>1957</v>
      </c>
      <c r="O87" s="730" t="s">
        <v>1958</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2181</v>
      </c>
      <c r="C88" s="732" t="d">
        <v>2024-05-15</v>
      </c>
      <c r="D88" s="728" t="s">
        <v>1959</v>
      </c>
      <c r="E88" s="730" t="s">
        <v>1499</v>
      </c>
      <c r="F88" s="728" t="s">
        <v>1960</v>
      </c>
      <c r="G88" s="730" t="s">
        <v>1501</v>
      </c>
      <c r="H88" s="728" t="s">
        <v>1961</v>
      </c>
      <c r="I88" s="730" t="s">
        <v>1917</v>
      </c>
      <c r="J88" s="728" t="s">
        <v>1962</v>
      </c>
      <c r="K88" s="730" t="s">
        <v>1963</v>
      </c>
      <c r="L88" s="728" t="s">
        <v>1964</v>
      </c>
      <c r="M88" s="730" t="s">
        <v>1965</v>
      </c>
      <c r="N88" s="728" t="s">
        <v>1966</v>
      </c>
      <c r="O88" s="730" t="s">
        <v>1967</v>
      </c>
      <c r="P88" s="728" t="s">
        <v>1968</v>
      </c>
      <c r="Q88" s="730" t="s">
        <v>1777</v>
      </c>
      <c r="R88" s="728" t="s">
        <v>1969</v>
      </c>
      <c r="S88" s="729" t="s">
        <v>1779</v>
      </c>
      <c r="T88" s="728" t="s">
        <v>1970</v>
      </c>
      <c r="U88" s="730" t="s">
        <v>1971</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2182</v>
      </c>
      <c r="C89" s="732" t="d">
        <v>2024-05-15</v>
      </c>
      <c r="D89" s="728" t="s">
        <v>1972</v>
      </c>
      <c r="E89" s="730" t="s">
        <v>1499</v>
      </c>
      <c r="F89" s="728" t="s">
        <v>1973</v>
      </c>
      <c r="G89" s="730" t="s">
        <v>1501</v>
      </c>
      <c r="H89" s="728" t="s">
        <v>1974</v>
      </c>
      <c r="I89" s="730" t="s">
        <v>1944</v>
      </c>
      <c r="J89" s="728" t="s">
        <v>1975</v>
      </c>
      <c r="K89" s="730" t="s">
        <v>1919</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2183</v>
      </c>
      <c r="C90" s="732" t="d">
        <v>2024-05-15</v>
      </c>
      <c r="D90" s="728" t="s">
        <v>1976</v>
      </c>
      <c r="E90" s="730" t="s">
        <v>1843</v>
      </c>
      <c r="F90" s="728" t="s">
        <v>1977</v>
      </c>
      <c r="G90" s="730" t="s">
        <v>1501</v>
      </c>
      <c r="H90" s="728" t="s">
        <v>1978</v>
      </c>
      <c r="I90" s="730" t="s">
        <v>1979</v>
      </c>
      <c r="J90" s="728" t="s">
        <v>1980</v>
      </c>
      <c r="K90" s="730" t="s">
        <v>1866</v>
      </c>
      <c r="L90" s="728" t="s">
        <v>1981</v>
      </c>
      <c r="M90" s="730" t="s">
        <v>1925</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1275</v>
      </c>
      <c r="B91" s="726" t="s">
        <v>2222</v>
      </c>
      <c r="C91" s="732" t="d">
        <v>2024-05-15</v>
      </c>
      <c r="D91" s="728" t="s">
        <v>1902</v>
      </c>
      <c r="E91" s="730" t="s">
        <v>1499</v>
      </c>
      <c r="F91" s="728" t="s">
        <v>1903</v>
      </c>
      <c r="G91" s="730" t="s">
        <v>1816</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2123</v>
      </c>
      <c r="C92" s="732" t="d">
        <v>2024-06-01</v>
      </c>
      <c r="D92" s="728" t="s">
        <v>1458</v>
      </c>
      <c r="E92" s="730" t="s">
        <v>1459</v>
      </c>
      <c r="F92" s="728" t="s">
        <v>1460</v>
      </c>
      <c r="G92" s="730" t="s">
        <v>1461</v>
      </c>
      <c r="H92" s="728" t="s">
        <v>1462</v>
      </c>
      <c r="I92" s="730" t="s">
        <v>1463</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2124</v>
      </c>
      <c r="C93" s="732" t="d">
        <v>2024-06-01</v>
      </c>
      <c r="D93" s="728" t="s">
        <v>1464</v>
      </c>
      <c r="E93" s="730" t="s">
        <v>1377</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2125</v>
      </c>
      <c r="C94" s="732" t="d">
        <v>2024-06-01</v>
      </c>
      <c r="D94" s="728" t="s">
        <v>1465</v>
      </c>
      <c r="E94" s="730" t="s">
        <v>1459</v>
      </c>
      <c r="F94" s="728" t="s">
        <v>1466</v>
      </c>
      <c r="G94" s="730" t="s">
        <v>1379</v>
      </c>
      <c r="H94" s="728" t="s">
        <v>1467</v>
      </c>
      <c r="I94" s="730" t="s">
        <v>1468</v>
      </c>
      <c r="J94" s="728" t="s">
        <v>1469</v>
      </c>
      <c r="K94" s="730" t="s">
        <v>1470</v>
      </c>
      <c r="L94" s="728" t="s">
        <v>1471</v>
      </c>
      <c r="M94" s="730" t="s">
        <v>1472</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2126</v>
      </c>
      <c r="C95" s="732" t="d">
        <v>2024-06-01</v>
      </c>
      <c r="D95" s="728" t="s">
        <v>1473</v>
      </c>
      <c r="E95" s="730" t="s">
        <v>1420</v>
      </c>
      <c r="F95" s="728" t="s">
        <v>1474</v>
      </c>
      <c r="G95" s="730" t="s">
        <v>1475</v>
      </c>
      <c r="H95" s="728" t="s">
        <v>1476</v>
      </c>
      <c r="I95" s="730" t="s">
        <v>1477</v>
      </c>
      <c r="J95" s="728" t="s">
        <v>1478</v>
      </c>
      <c r="K95" s="730" t="s">
        <v>1470</v>
      </c>
      <c r="L95" s="728" t="s">
        <v>1479</v>
      </c>
      <c r="M95" s="730" t="s">
        <v>1472</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2127</v>
      </c>
      <c r="C96" s="732" t="d">
        <v>2024-06-01</v>
      </c>
      <c r="D96" s="728" t="s">
        <v>1480</v>
      </c>
      <c r="E96" s="729" t="s">
        <v>1481</v>
      </c>
      <c r="F96" s="728" t="s">
        <v>1482</v>
      </c>
      <c r="G96" s="730" t="s">
        <v>1483</v>
      </c>
      <c r="H96" s="728" t="s">
        <v>1484</v>
      </c>
      <c r="I96" s="730" t="s">
        <v>1387</v>
      </c>
      <c r="J96" s="728" t="s">
        <v>1485</v>
      </c>
      <c r="K96" s="730" t="s">
        <v>1486</v>
      </c>
      <c r="L96" s="728" t="s">
        <v>1487</v>
      </c>
      <c r="M96" s="730" t="s">
        <v>1472</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2140</v>
      </c>
      <c r="C97" s="732" t="d">
        <v>2024-06-01</v>
      </c>
      <c r="D97" s="728" t="s">
        <v>1585</v>
      </c>
      <c r="E97" s="730" t="s">
        <v>1586</v>
      </c>
      <c r="F97" s="728" t="s">
        <v>1587</v>
      </c>
      <c r="G97" s="730" t="s">
        <v>1588</v>
      </c>
      <c r="H97" s="728" t="s">
        <v>1589</v>
      </c>
      <c r="I97" s="730" t="s">
        <v>1590</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2202</v>
      </c>
      <c r="C98" s="732" t="d">
        <v>2024-06-01</v>
      </c>
      <c r="D98" s="728" t="s">
        <v>2086</v>
      </c>
      <c r="E98" s="730" t="s">
        <v>2087</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1269</v>
      </c>
      <c r="B99" s="726" t="s">
        <v>2219</v>
      </c>
      <c r="C99" s="732" t="d">
        <v>2024-06-01</v>
      </c>
      <c r="D99" s="728" t="s">
        <v>1737</v>
      </c>
      <c r="E99" s="730" t="s">
        <v>1669</v>
      </c>
      <c r="F99" s="728" t="s">
        <v>1738</v>
      </c>
      <c r="G99" s="730" t="s">
        <v>1588</v>
      </c>
      <c r="H99" s="728" t="s">
        <v>1739</v>
      </c>
      <c r="I99" s="730" t="s">
        <v>1740</v>
      </c>
      <c r="J99" s="728" t="s">
        <v>1741</v>
      </c>
      <c r="K99" s="730" t="s">
        <v>1742</v>
      </c>
      <c r="L99" s="728" t="s">
        <v>1743</v>
      </c>
      <c r="M99" s="730" t="s">
        <v>1719</v>
      </c>
      <c r="N99" s="728" t="s">
        <v>1744</v>
      </c>
      <c r="O99" s="730" t="s">
        <v>1711</v>
      </c>
      <c r="P99" s="728" t="s">
        <v>1745</v>
      </c>
      <c r="Q99" s="730" t="s">
        <v>1667</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2117</v>
      </c>
      <c r="C100" s="732" t="d">
        <v>2024-06-15</v>
      </c>
      <c r="D100" s="728" t="s">
        <v>1437</v>
      </c>
      <c r="E100" s="730" t="s">
        <v>1438</v>
      </c>
      <c r="F100" s="728" t="s">
        <v>1439</v>
      </c>
      <c r="G100" s="729" t="s">
        <v>1440</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2143</v>
      </c>
      <c r="C101" s="732" t="d">
        <v>2024-07-01</v>
      </c>
      <c r="D101" s="728" t="s">
        <v>1609</v>
      </c>
      <c r="E101" s="730" t="s">
        <v>1459</v>
      </c>
      <c r="F101" s="728" t="s">
        <v>1610</v>
      </c>
      <c r="G101" s="730" t="s">
        <v>1611</v>
      </c>
      <c r="H101" s="728" t="s">
        <v>1612</v>
      </c>
      <c r="I101" s="730" t="s">
        <v>1613</v>
      </c>
      <c r="J101" s="728" t="s">
        <v>1614</v>
      </c>
      <c r="K101" s="730" t="s">
        <v>1486</v>
      </c>
      <c r="L101" s="728" t="s">
        <v>1615</v>
      </c>
      <c r="M101" s="730" t="s">
        <v>1576</v>
      </c>
      <c r="N101" s="728" t="s">
        <v>1616</v>
      </c>
      <c r="O101" s="730" t="s">
        <v>1617</v>
      </c>
      <c r="P101" s="728" t="s">
        <v>1618</v>
      </c>
      <c r="Q101" s="730" t="s">
        <v>1619</v>
      </c>
      <c r="R101" s="728" t="s">
        <v>1620</v>
      </c>
      <c r="S101" s="730" t="s">
        <v>1561</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2148</v>
      </c>
      <c r="C102" s="732" t="d">
        <v>2024-07-15</v>
      </c>
      <c r="D102" s="728" t="s">
        <v>1746</v>
      </c>
      <c r="E102" s="730" t="s">
        <v>1459</v>
      </c>
      <c r="F102" s="728" t="s">
        <v>1747</v>
      </c>
      <c r="G102" s="730" t="s">
        <v>1379</v>
      </c>
      <c r="H102" s="728" t="s">
        <v>1748</v>
      </c>
      <c r="I102" s="730" t="s">
        <v>1511</v>
      </c>
      <c r="J102" s="728" t="s">
        <v>1749</v>
      </c>
      <c r="K102" s="730" t="s">
        <v>1513</v>
      </c>
      <c r="L102" s="728" t="s">
        <v>1750</v>
      </c>
      <c r="M102" s="730" t="s">
        <v>1472</v>
      </c>
      <c r="N102" s="728" t="s">
        <v>1751</v>
      </c>
      <c r="O102" s="730" t="s">
        <v>1752</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2129</v>
      </c>
      <c r="C103" s="732" t="d">
        <v>2024-08-01</v>
      </c>
      <c r="D103" s="728" t="s">
        <v>1492</v>
      </c>
      <c r="E103" s="730" t="s">
        <v>1459</v>
      </c>
      <c r="F103" s="728" t="s">
        <v>1493</v>
      </c>
      <c r="G103" s="730" t="s">
        <v>1379</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2130</v>
      </c>
      <c r="C104" s="732" t="d">
        <v>2024-08-01</v>
      </c>
      <c r="D104" s="728" t="s">
        <v>1494</v>
      </c>
      <c r="E104" s="730" t="s">
        <v>1377</v>
      </c>
      <c r="F104" s="728" t="s">
        <v>1495</v>
      </c>
      <c r="G104" s="730" t="s">
        <v>1379</v>
      </c>
      <c r="H104" s="728" t="s">
        <v>1496</v>
      </c>
      <c r="I104" s="730" t="s">
        <v>1497</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2131</v>
      </c>
      <c r="C105" s="732" t="d">
        <v>2024-08-01</v>
      </c>
      <c r="D105" s="728" t="s">
        <v>1498</v>
      </c>
      <c r="E105" s="730" t="s">
        <v>1499</v>
      </c>
      <c r="F105" s="728" t="s">
        <v>1500</v>
      </c>
      <c r="G105" s="730" t="s">
        <v>1501</v>
      </c>
      <c r="H105" s="728" t="s">
        <v>1502</v>
      </c>
      <c r="I105" s="730" t="s">
        <v>1503</v>
      </c>
      <c r="J105" s="728" t="s">
        <v>1504</v>
      </c>
      <c r="K105" s="729" t="s">
        <v>1505</v>
      </c>
      <c r="L105" s="728" t="s">
        <v>1506</v>
      </c>
      <c r="M105" s="730" t="s">
        <v>1507</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1252</v>
      </c>
      <c r="C106" s="732" t="d">
        <v>2024-08-01</v>
      </c>
      <c r="D106" s="728" t="s">
        <v>1508</v>
      </c>
      <c r="E106" s="730" t="s">
        <v>1459</v>
      </c>
      <c r="F106" s="728" t="s">
        <v>1509</v>
      </c>
      <c r="G106" s="730" t="s">
        <v>1379</v>
      </c>
      <c r="H106" s="728" t="s">
        <v>1510</v>
      </c>
      <c r="I106" s="730" t="s">
        <v>1511</v>
      </c>
      <c r="J106" s="728" t="s">
        <v>1512</v>
      </c>
      <c r="K106" s="730" t="s">
        <v>1513</v>
      </c>
      <c r="L106" s="728" t="s">
        <v>1514</v>
      </c>
      <c r="M106" s="729" t="s">
        <v>1515</v>
      </c>
      <c r="N106" s="728" t="s">
        <v>1516</v>
      </c>
      <c r="O106" s="730" t="s">
        <v>1517</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2132</v>
      </c>
      <c r="C107" s="732" t="d">
        <v>2024-08-01</v>
      </c>
      <c r="D107" s="728" t="s">
        <v>1518</v>
      </c>
      <c r="E107" s="729" t="s">
        <v>1519</v>
      </c>
      <c r="F107" s="728" t="s">
        <v>1520</v>
      </c>
      <c r="G107" s="730" t="s">
        <v>1379</v>
      </c>
      <c r="H107" s="728" t="s">
        <v>1521</v>
      </c>
      <c r="I107" s="730" t="s">
        <v>1522</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2133</v>
      </c>
      <c r="C108" s="732" t="d">
        <v>2024-08-01</v>
      </c>
      <c r="D108" s="728" t="s">
        <v>1523</v>
      </c>
      <c r="E108" s="730" t="s">
        <v>1459</v>
      </c>
      <c r="F108" s="728" t="s">
        <v>1524</v>
      </c>
      <c r="G108" s="730" t="s">
        <v>1379</v>
      </c>
      <c r="H108" s="728" t="s">
        <v>1525</v>
      </c>
      <c r="I108" s="730" t="s">
        <v>1407</v>
      </c>
      <c r="J108" s="728" t="s">
        <v>1526</v>
      </c>
      <c r="K108" s="730" t="s">
        <v>1527</v>
      </c>
      <c r="L108" s="728" t="s">
        <v>1528</v>
      </c>
      <c r="M108" s="730" t="s">
        <v>1529</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2134</v>
      </c>
      <c r="C109" s="732" t="d">
        <v>2024-08-01</v>
      </c>
      <c r="D109" s="728" t="s">
        <v>1530</v>
      </c>
      <c r="E109" s="730" t="s">
        <v>1531</v>
      </c>
      <c r="F109" s="728" t="s">
        <v>1532</v>
      </c>
      <c r="G109" s="730" t="s">
        <v>1533</v>
      </c>
      <c r="H109" s="728" t="s">
        <v>1534</v>
      </c>
      <c r="I109" s="730" t="s">
        <v>1535</v>
      </c>
      <c r="J109" s="728" t="s">
        <v>1536</v>
      </c>
      <c r="K109" s="729" t="s">
        <v>1537</v>
      </c>
      <c r="L109" s="728" t="s">
        <v>1538</v>
      </c>
      <c r="M109" s="730" t="s">
        <v>1539</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2135</v>
      </c>
      <c r="C110" s="732" t="d">
        <v>2024-08-01</v>
      </c>
      <c r="D110" s="728" t="s">
        <v>1540</v>
      </c>
      <c r="E110" s="730" t="s">
        <v>1541</v>
      </c>
      <c r="F110" s="728" t="s">
        <v>1542</v>
      </c>
      <c r="G110" s="730" t="s">
        <v>1543</v>
      </c>
      <c r="H110" s="728" t="s">
        <v>1544</v>
      </c>
      <c r="I110" s="730" t="s">
        <v>1545</v>
      </c>
      <c r="J110" s="728" t="s">
        <v>1546</v>
      </c>
      <c r="K110" s="730" t="s">
        <v>1547</v>
      </c>
      <c r="L110" s="728" t="s">
        <v>1548</v>
      </c>
      <c r="M110" s="730" t="s">
        <v>1549</v>
      </c>
      <c r="N110" s="728" t="s">
        <v>1550</v>
      </c>
      <c r="O110" s="730" t="s">
        <v>1551</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2136</v>
      </c>
      <c r="C111" s="732" t="d">
        <v>2024-09-01</v>
      </c>
      <c r="D111" s="728" t="s">
        <v>1553</v>
      </c>
      <c r="E111" s="730" t="s">
        <v>1554</v>
      </c>
      <c r="F111" s="728" t="s">
        <v>1555</v>
      </c>
      <c r="G111" s="730" t="s">
        <v>1556</v>
      </c>
      <c r="H111" s="728" t="s">
        <v>1557</v>
      </c>
      <c r="I111" s="730" t="s">
        <v>1407</v>
      </c>
      <c r="J111" s="728" t="s">
        <v>1558</v>
      </c>
      <c r="K111" s="730" t="s">
        <v>1559</v>
      </c>
      <c r="L111" s="728" t="s">
        <v>1560</v>
      </c>
      <c r="M111" s="730" t="s">
        <v>1561</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2137</v>
      </c>
      <c r="C112" s="732" t="d">
        <v>2024-09-15</v>
      </c>
      <c r="D112" s="728" t="s">
        <v>1562</v>
      </c>
      <c r="E112" s="730" t="s">
        <v>1563</v>
      </c>
      <c r="F112" s="728" t="s">
        <v>1564</v>
      </c>
      <c r="G112" s="730" t="s">
        <v>1565</v>
      </c>
      <c r="H112" s="728" t="s">
        <v>1566</v>
      </c>
      <c r="I112" s="730" t="s">
        <v>1407</v>
      </c>
      <c r="J112" s="728" t="s">
        <v>1567</v>
      </c>
      <c r="K112" s="730" t="s">
        <v>1568</v>
      </c>
      <c r="L112" s="728" t="s">
        <v>1569</v>
      </c>
      <c r="M112" s="730" t="s">
        <v>1561</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2200</v>
      </c>
      <c r="C113" s="732" t="d">
        <v>2024-09-15</v>
      </c>
      <c r="D113" s="728" t="s">
        <v>2054</v>
      </c>
      <c r="E113" s="730" t="s">
        <v>2055</v>
      </c>
      <c r="F113" s="728" t="s">
        <v>2056</v>
      </c>
      <c r="G113" s="730" t="s">
        <v>2057</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2201</v>
      </c>
      <c r="C114" s="732" t="d">
        <v>2024-09-15</v>
      </c>
      <c r="D114" s="728" t="s">
        <v>2058</v>
      </c>
      <c r="E114" s="730" t="s">
        <v>2055</v>
      </c>
      <c r="F114" s="728" t="s">
        <v>2059</v>
      </c>
      <c r="G114" s="730" t="s">
        <v>2057</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2139</v>
      </c>
      <c r="C115" s="732" t="d">
        <v>2024-10-01</v>
      </c>
      <c r="D115" s="728" t="s">
        <v>1578</v>
      </c>
      <c r="E115" s="730" t="s">
        <v>1459</v>
      </c>
      <c r="F115" s="728" t="s">
        <v>1579</v>
      </c>
      <c r="G115" s="730" t="s">
        <v>1580</v>
      </c>
      <c r="H115" s="728" t="s">
        <v>1581</v>
      </c>
      <c r="I115" s="730" t="s">
        <v>1582</v>
      </c>
      <c r="J115" s="728" t="s">
        <v>1583</v>
      </c>
      <c r="K115" s="730" t="s">
        <v>1559</v>
      </c>
      <c r="L115" s="728" t="s">
        <v>1584</v>
      </c>
      <c r="M115" s="730" t="s">
        <v>1561</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2138</v>
      </c>
      <c r="C116" s="732" t="d">
        <v>2024-10-15</v>
      </c>
      <c r="D116" s="728" t="s">
        <v>1570</v>
      </c>
      <c r="E116" s="730" t="s">
        <v>1420</v>
      </c>
      <c r="F116" s="728" t="s">
        <v>1571</v>
      </c>
      <c r="G116" s="730" t="s">
        <v>1379</v>
      </c>
      <c r="H116" s="728" t="s">
        <v>1572</v>
      </c>
      <c r="I116" s="730" t="s">
        <v>1573</v>
      </c>
      <c r="J116" s="728" t="s">
        <v>1574</v>
      </c>
      <c r="K116" s="730" t="s">
        <v>1486</v>
      </c>
      <c r="L116" s="728" t="s">
        <v>1575</v>
      </c>
      <c r="M116" s="730" t="s">
        <v>1576</v>
      </c>
      <c r="N116" s="728" t="s">
        <v>1577</v>
      </c>
      <c r="O116" s="730" t="s">
        <v>1559</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2141</v>
      </c>
      <c r="C117" s="732" t="d">
        <v>2024-11-01</v>
      </c>
      <c r="D117" s="728" t="s">
        <v>1591</v>
      </c>
      <c r="E117" s="730" t="s">
        <v>1592</v>
      </c>
      <c r="F117" s="728" t="s">
        <v>1593</v>
      </c>
      <c r="G117" s="730" t="s">
        <v>1594</v>
      </c>
      <c r="H117" s="728" t="s">
        <v>1595</v>
      </c>
      <c r="I117" s="730" t="s">
        <v>1596</v>
      </c>
      <c r="J117" s="728" t="s">
        <v>1597</v>
      </c>
      <c r="K117" s="730" t="s">
        <v>1598</v>
      </c>
      <c r="L117" s="728" t="s">
        <v>1599</v>
      </c>
      <c r="M117" s="730" t="s">
        <v>1600</v>
      </c>
      <c r="N117" s="728" t="s">
        <v>1601</v>
      </c>
      <c r="O117" s="730" t="s">
        <v>1602</v>
      </c>
      <c r="P117" s="728" t="s">
        <v>1603</v>
      </c>
      <c r="Q117" s="730" t="s">
        <v>1604</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2144</v>
      </c>
      <c r="C118" s="732" t="d">
        <v>2024-11-01</v>
      </c>
      <c r="D118" s="728" t="s">
        <v>1648</v>
      </c>
      <c r="E118" s="730" t="s">
        <v>1459</v>
      </c>
      <c r="F118" s="728" t="s">
        <v>1649</v>
      </c>
      <c r="G118" s="730" t="s">
        <v>1379</v>
      </c>
      <c r="H118" s="728" t="s">
        <v>1650</v>
      </c>
      <c r="I118" s="730" t="s">
        <v>1511</v>
      </c>
      <c r="J118" s="728" t="s">
        <v>1651</v>
      </c>
      <c r="K118" s="730" t="s">
        <v>1652</v>
      </c>
      <c r="L118" s="728" t="s">
        <v>1653</v>
      </c>
      <c r="M118" s="730" t="s">
        <v>1654</v>
      </c>
      <c r="N118" s="728" t="s">
        <v>1655</v>
      </c>
      <c r="O118" s="730" t="s">
        <v>1590</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2147</v>
      </c>
      <c r="C119" s="732" t="d">
        <v>2024-11-01</v>
      </c>
      <c r="D119" s="728" t="s">
        <v>1731</v>
      </c>
      <c r="E119" s="730" t="s">
        <v>1732</v>
      </c>
      <c r="F119" s="728" t="s">
        <v>1733</v>
      </c>
      <c r="G119" s="729" t="s">
        <v>1734</v>
      </c>
      <c r="H119" s="728" t="s">
        <v>1735</v>
      </c>
      <c r="I119" s="730" t="s">
        <v>1736</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1254</v>
      </c>
      <c r="B120" s="726" t="s">
        <v>2209</v>
      </c>
      <c r="C120" s="732" t="d">
        <v>2024-11-01</v>
      </c>
      <c r="D120" s="728" t="s">
        <v>1621</v>
      </c>
      <c r="E120" s="730" t="s">
        <v>1622</v>
      </c>
      <c r="F120" s="728" t="s">
        <v>1623</v>
      </c>
      <c r="G120" s="730" t="s">
        <v>1405</v>
      </c>
      <c r="H120" s="728" t="s">
        <v>1623</v>
      </c>
      <c r="I120" s="730" t="s">
        <v>1624</v>
      </c>
      <c r="J120" s="728" t="s">
        <v>1625</v>
      </c>
      <c r="K120" s="730" t="s">
        <v>1590</v>
      </c>
      <c r="L120" s="728" t="s">
        <v>1626</v>
      </c>
      <c r="M120" s="730" t="s">
        <v>1627</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1255</v>
      </c>
      <c r="B121" s="726" t="s">
        <v>2210</v>
      </c>
      <c r="C121" s="732" t="d">
        <v>2024-11-01</v>
      </c>
      <c r="D121" s="728" t="s">
        <v>1628</v>
      </c>
      <c r="E121" s="730" t="s">
        <v>1629</v>
      </c>
      <c r="F121" s="728" t="s">
        <v>1630</v>
      </c>
      <c r="G121" s="730" t="s">
        <v>1631</v>
      </c>
      <c r="H121" s="728" t="s">
        <v>1632</v>
      </c>
      <c r="I121" s="730" t="s">
        <v>1633</v>
      </c>
      <c r="J121" s="728" t="s">
        <v>1634</v>
      </c>
      <c r="K121" s="730" t="s">
        <v>1635</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1256</v>
      </c>
      <c r="B122" s="726" t="s">
        <v>2211</v>
      </c>
      <c r="C122" s="732" t="d">
        <v>2024-11-01</v>
      </c>
      <c r="D122" s="728" t="s">
        <v>1636</v>
      </c>
      <c r="E122" s="730" t="s">
        <v>1414</v>
      </c>
      <c r="F122" s="728" t="s">
        <v>1637</v>
      </c>
      <c r="G122" s="730" t="s">
        <v>1533</v>
      </c>
      <c r="H122" s="728" t="s">
        <v>1638</v>
      </c>
      <c r="I122" s="730" t="s">
        <v>1639</v>
      </c>
      <c r="J122" s="728" t="s">
        <v>1640</v>
      </c>
      <c r="K122" s="730" t="s">
        <v>1641</v>
      </c>
      <c r="L122" s="728" t="s">
        <v>1642</v>
      </c>
      <c r="M122" s="730" t="s">
        <v>1643</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1257</v>
      </c>
      <c r="B123" s="726" t="s">
        <v>2212</v>
      </c>
      <c r="C123" s="732" t="d">
        <v>2024-11-01</v>
      </c>
      <c r="D123" s="728" t="s">
        <v>1644</v>
      </c>
      <c r="E123" s="729" t="s">
        <v>1645</v>
      </c>
      <c r="F123" s="728" t="s">
        <v>1646</v>
      </c>
      <c r="G123" s="730" t="s">
        <v>1647</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1258</v>
      </c>
      <c r="B124" s="726" t="s">
        <v>2213</v>
      </c>
      <c r="C124" s="732" t="d">
        <v>2024-11-01</v>
      </c>
      <c r="D124" s="728" t="s">
        <v>1656</v>
      </c>
      <c r="E124" s="730" t="s">
        <v>1377</v>
      </c>
      <c r="F124" s="728" t="s">
        <v>1657</v>
      </c>
      <c r="G124" s="730" t="s">
        <v>1379</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1259</v>
      </c>
      <c r="B125" s="726" t="s">
        <v>2214</v>
      </c>
      <c r="C125" s="732" t="d">
        <v>2024-11-01</v>
      </c>
      <c r="D125" s="728" t="s">
        <v>1658</v>
      </c>
      <c r="E125" s="730" t="s">
        <v>1659</v>
      </c>
      <c r="F125" s="728" t="s">
        <v>1660</v>
      </c>
      <c r="G125" s="730" t="s">
        <v>1533</v>
      </c>
      <c r="H125" s="728" t="s">
        <v>1661</v>
      </c>
      <c r="I125" s="730" t="s">
        <v>1407</v>
      </c>
      <c r="J125" s="728" t="s">
        <v>1662</v>
      </c>
      <c r="K125" s="730" t="s">
        <v>1663</v>
      </c>
      <c r="L125" s="728" t="s">
        <v>1664</v>
      </c>
      <c r="M125" s="730" t="s">
        <v>1529</v>
      </c>
      <c r="N125" s="728" t="s">
        <v>1665</v>
      </c>
      <c r="O125" s="730" t="s">
        <v>1590</v>
      </c>
      <c r="P125" s="728" t="s">
        <v>1666</v>
      </c>
      <c r="Q125" s="730" t="s">
        <v>1667</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2142</v>
      </c>
      <c r="C126" s="732" t="d">
        <v>2024-11-15</v>
      </c>
      <c r="D126" s="728" t="s">
        <v>1605</v>
      </c>
      <c r="E126" s="730" t="s">
        <v>1459</v>
      </c>
      <c r="F126" s="728" t="s">
        <v>1606</v>
      </c>
      <c r="G126" s="730" t="s">
        <v>1379</v>
      </c>
      <c r="H126" s="728" t="s">
        <v>1607</v>
      </c>
      <c r="I126" s="730" t="s">
        <v>1407</v>
      </c>
      <c r="J126" s="728" t="s">
        <v>1608</v>
      </c>
      <c r="K126" s="730" t="s">
        <v>1559</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1260</v>
      </c>
      <c r="C127" s="732" t="d">
        <v>2024-11-15</v>
      </c>
      <c r="D127" s="728" t="s">
        <v>1668</v>
      </c>
      <c r="E127" s="730" t="s">
        <v>1669</v>
      </c>
      <c r="F127" s="728" t="s">
        <v>1670</v>
      </c>
      <c r="G127" s="730" t="s">
        <v>1671</v>
      </c>
      <c r="H127" s="728" t="s">
        <v>1672</v>
      </c>
      <c r="I127" s="730" t="s">
        <v>1590</v>
      </c>
      <c r="J127" s="728" t="s">
        <v>1673</v>
      </c>
      <c r="K127" s="730" t="s">
        <v>1667</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1262</v>
      </c>
      <c r="C128" s="732" t="d">
        <v>2024-11-15</v>
      </c>
      <c r="D128" s="728" t="s">
        <v>1676</v>
      </c>
      <c r="E128" s="730" t="s">
        <v>1677</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2145</v>
      </c>
      <c r="C129" s="732" t="d">
        <v>2024-11-15</v>
      </c>
      <c r="D129" s="728" t="s">
        <v>1678</v>
      </c>
      <c r="E129" s="730" t="s">
        <v>1459</v>
      </c>
      <c r="F129" s="728" t="s">
        <v>1679</v>
      </c>
      <c r="G129" s="730" t="s">
        <v>1379</v>
      </c>
      <c r="H129" s="728" t="s">
        <v>1680</v>
      </c>
      <c r="I129" s="730" t="s">
        <v>1407</v>
      </c>
      <c r="J129" s="728" t="s">
        <v>1681</v>
      </c>
      <c r="K129" s="730" t="s">
        <v>1682</v>
      </c>
      <c r="L129" s="728" t="s">
        <v>1683</v>
      </c>
      <c r="M129" s="730" t="s">
        <v>1529</v>
      </c>
      <c r="N129" s="728" t="s">
        <v>1684</v>
      </c>
      <c r="O129" s="730" t="s">
        <v>1685</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2146</v>
      </c>
      <c r="C130" s="732" t="d">
        <v>2024-12-01</v>
      </c>
      <c r="D130" s="728" t="s">
        <v>1697</v>
      </c>
      <c r="E130" s="730" t="s">
        <v>1698</v>
      </c>
      <c r="F130" s="728" t="s">
        <v>1699</v>
      </c>
      <c r="G130" s="730" t="s">
        <v>1700</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1263</v>
      </c>
      <c r="B131" s="726" t="s">
        <v>1264</v>
      </c>
      <c r="C131" s="732" t="d">
        <v>2024-12-01</v>
      </c>
      <c r="D131" s="728" t="s">
        <v>1686</v>
      </c>
      <c r="E131" s="729" t="s">
        <v>1687</v>
      </c>
      <c r="F131" s="728" t="s">
        <v>1688</v>
      </c>
      <c r="G131" s="729" t="s">
        <v>1689</v>
      </c>
      <c r="H131" s="728" t="s">
        <v>1690</v>
      </c>
      <c r="I131" s="729" t="s">
        <v>1691</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1265</v>
      </c>
      <c r="B132" s="726" t="s">
        <v>2215</v>
      </c>
      <c r="C132" s="732" t="d">
        <v>2024-12-01</v>
      </c>
      <c r="D132" s="728" t="s">
        <v>1692</v>
      </c>
      <c r="E132" s="730" t="s">
        <v>1693</v>
      </c>
      <c r="F132" s="728" t="s">
        <v>1694</v>
      </c>
      <c r="G132" s="730" t="s">
        <v>1695</v>
      </c>
      <c r="H132" s="728" t="s">
        <v>1696</v>
      </c>
      <c r="I132" s="730" t="s">
        <v>1365</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1266</v>
      </c>
      <c r="B133" s="726" t="s">
        <v>2216</v>
      </c>
      <c r="C133" s="732" t="d">
        <v>2024-12-01</v>
      </c>
      <c r="D133" s="728" t="s">
        <v>1701</v>
      </c>
      <c r="E133" s="730" t="s">
        <v>1459</v>
      </c>
      <c r="F133" s="728" t="s">
        <v>1702</v>
      </c>
      <c r="G133" s="730" t="s">
        <v>1379</v>
      </c>
      <c r="H133" s="728" t="s">
        <v>1703</v>
      </c>
      <c r="I133" s="730" t="s">
        <v>1590</v>
      </c>
      <c r="J133" s="728" t="s">
        <v>1704</v>
      </c>
      <c r="K133" s="730" t="s">
        <v>1667</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1267</v>
      </c>
      <c r="B134" s="726" t="s">
        <v>2217</v>
      </c>
      <c r="C134" s="732" t="d">
        <v>2024-12-01</v>
      </c>
      <c r="D134" s="728" t="s">
        <v>1705</v>
      </c>
      <c r="E134" s="730" t="s">
        <v>1414</v>
      </c>
      <c r="F134" s="728" t="s">
        <v>1706</v>
      </c>
      <c r="G134" s="730" t="s">
        <v>1533</v>
      </c>
      <c r="H134" s="728" t="s">
        <v>1707</v>
      </c>
      <c r="I134" s="730" t="s">
        <v>1407</v>
      </c>
      <c r="J134" s="728" t="s">
        <v>1708</v>
      </c>
      <c r="K134" s="730" t="s">
        <v>1709</v>
      </c>
      <c r="L134" s="728" t="s">
        <v>1710</v>
      </c>
      <c r="M134" s="730" t="s">
        <v>1711</v>
      </c>
      <c r="N134" s="728" t="s">
        <v>1712</v>
      </c>
      <c r="O134" s="730" t="s">
        <v>1713</v>
      </c>
      <c r="P134" s="728" t="s">
        <v>1714</v>
      </c>
      <c r="Q134" s="730" t="s">
        <v>1715</v>
      </c>
      <c r="R134" s="728" t="s">
        <v>1716</v>
      </c>
      <c r="S134" s="730" t="s">
        <v>1717</v>
      </c>
      <c r="T134" s="728" t="s">
        <v>1718</v>
      </c>
      <c r="U134" s="730" t="s">
        <v>1719</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1268</v>
      </c>
      <c r="B135" s="726" t="s">
        <v>2218</v>
      </c>
      <c r="C135" s="732" t="d">
        <v>2024-12-01</v>
      </c>
      <c r="D135" s="728" t="s">
        <v>1720</v>
      </c>
      <c r="E135" s="730" t="s">
        <v>1459</v>
      </c>
      <c r="F135" s="728" t="s">
        <v>1721</v>
      </c>
      <c r="G135" s="730" t="s">
        <v>1379</v>
      </c>
      <c r="H135" s="728" t="s">
        <v>1722</v>
      </c>
      <c r="I135" s="730" t="s">
        <v>1723</v>
      </c>
      <c r="J135" s="728" t="s">
        <v>1724</v>
      </c>
      <c r="K135" s="730" t="s">
        <v>1513</v>
      </c>
      <c r="L135" s="728" t="s">
        <v>1725</v>
      </c>
      <c r="M135" s="730" t="s">
        <v>1726</v>
      </c>
      <c r="N135" s="728" t="s">
        <v>1727</v>
      </c>
      <c r="O135" s="730" t="s">
        <v>1728</v>
      </c>
      <c r="P135" s="728" t="s">
        <v>1729</v>
      </c>
      <c r="Q135" s="730" t="s">
        <v>1590</v>
      </c>
      <c r="R135" s="728" t="s">
        <v>1730</v>
      </c>
      <c r="S135" s="730" t="s">
        <v>1667</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1250</v>
      </c>
      <c r="B136" s="726" t="s">
        <v>2208</v>
      </c>
      <c r="C136" s="732" t="d">
        <v>2025-02-05</v>
      </c>
      <c r="D136" s="728" t="s">
        <v>1362</v>
      </c>
      <c r="E136" s="730" t="s">
        <v>1363</v>
      </c>
      <c r="F136" s="728" t="s">
        <v>1364</v>
      </c>
      <c r="G136" s="730" t="s">
        <v>1365</v>
      </c>
      <c r="H136" s="728" t="s">
        <v>1366</v>
      </c>
      <c r="I136" s="730" t="s">
        <v>1367</v>
      </c>
      <c r="J136" s="728" t="s">
        <v>1368</v>
      </c>
      <c r="K136" s="730" t="s">
        <v>1369</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2023-10-26T19:24:46Z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