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<sst xmlns="http://schemas.openxmlformats.org/spreadsheetml/2006/main" count="456" uniqueCount="275">
  <si>
    <t xml:space="preserve">Status: 2017-06-12</t>
  </si>
  <si>
    <t xml:space="preserve">annotation</t>
  </si>
  <si>
    <t xml:space="preserve">Name</t>
  </si>
  <si>
    <t xml:space="preserve">L [nt]</t>
  </si>
  <si>
    <t xml:space="preserve">MW 
[g/mol]</t>
  </si>
  <si>
    <t xml:space="preserve">molarity in SIRV mix 
[fmoles/µl]</t>
  </si>
  <si>
    <t xml:space="preserve">GC content [%]</t>
  </si>
  <si>
    <t xml:space="preserve">number of exons</t>
  </si>
  <si>
    <t xml:space="preserve">Alternative first exon</t>
  </si>
  <si>
    <t xml:space="preserve">Start site variation</t>
  </si>
  <si>
    <t xml:space="preserve">Alternative 5' splice site</t>
  </si>
  <si>
    <t xml:space="preserve">Alternative 3' splice site</t>
  </si>
  <si>
    <t xml:space="preserve">Exon skipping (ex. 1./last ex.)</t>
  </si>
  <si>
    <t xml:space="preserve">Exon splitting</t>
  </si>
  <si>
    <t xml:space="preserve">End site variation</t>
  </si>
  <si>
    <t xml:space="preserve">Alternative last exon (ALE)</t>
  </si>
  <si>
    <t xml:space="preserve">5' or 3' overlapping or (i)nternal</t>
  </si>
  <si>
    <t xml:space="preserve">overlapping sense (s) or antisense (as)</t>
  </si>
  <si>
    <t xml:space="preserve">transcript in addition (add) to ENSEMBL templates</t>
  </si>
  <si>
    <t xml:space="preserve">orientation</t>
  </si>
  <si>
    <t xml:space="preserve">Sequence (5'-3')</t>
  </si>
  <si>
    <t xml:space="preserve">minus A30 tail</t>
  </si>
  <si>
    <t xml:space="preserve">plus A30 tail</t>
  </si>
  <si>
    <t xml:space="preserve">c</t>
  </si>
  <si>
    <t xml:space="preserve">i</t>
  </si>
  <si>
    <t xml:space="preserve">E0</t>
  </si>
  <si>
    <t xml:space="preserve">E1</t>
  </si>
  <si>
    <t xml:space="preserve">E2</t>
  </si>
  <si>
    <t xml:space="preserve">A</t>
  </si>
  <si>
    <t xml:space="preserve">C</t>
  </si>
  <si>
    <t xml:space="preserve">G</t>
  </si>
  <si>
    <t xml:space="preserve">T</t>
  </si>
  <si>
    <t xml:space="preserve">Summe</t>
  </si>
  <si>
    <t xml:space="preserve">GC [%]</t>
  </si>
  <si>
    <t xml:space="preserve">CHCKSM</t>
  </si>
  <si>
    <t xml:space="preserve">MW [g/mol]</t>
  </si>
  <si>
    <t xml:space="preserve">SIRV101</t>
  </si>
  <si>
    <t xml:space="preserve">R</t>
  </si>
  <si>
    <t xml:space="preserve"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</si>
  <si>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 xml:space="preserve">SIRV102</t>
  </si>
  <si>
    <t xml:space="preserve"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</si>
  <si>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 xml:space="preserve">SIRV103</t>
  </si>
  <si>
    <t xml:space="preserve"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</si>
  <si>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 xml:space="preserve">SIRV105</t>
  </si>
  <si>
    <t xml:space="preserve"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</si>
  <si>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 xml:space="preserve">SIRV106</t>
  </si>
  <si>
    <t xml:space="preserve">add</t>
  </si>
  <si>
    <t xml:space="preserve"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</si>
  <si>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 xml:space="preserve">SIRV107</t>
  </si>
  <si>
    <t xml:space="preserve">5'</t>
  </si>
  <si>
    <t xml:space="preserve">s</t>
  </si>
  <si>
    <t xml:space="preserve"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AAAAAAAAAAAAAAAAAAAAAAAAAAAAAA</t>
  </si>
  <si>
    <t xml:space="preserve">SIRV108</t>
  </si>
  <si>
    <t xml:space="preserve">as</t>
  </si>
  <si>
    <t xml:space="preserve">F</t>
  </si>
  <si>
    <t xml:space="preserve"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AAAAAAAAAAAAAAAAAAAAAAAAAAAAAA</t>
  </si>
  <si>
    <t xml:space="preserve">SIRV109</t>
  </si>
  <si>
    <t xml:space="preserve"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AAAAAAAAAAAAAAAAAAAAAAAAAAAAAA</t>
  </si>
  <si>
    <t xml:space="preserve">SIRV104</t>
  </si>
  <si>
    <t xml:space="preserve"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</si>
  <si>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 xml:space="preserve">SIRV110</t>
  </si>
  <si>
    <t xml:space="preserve"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AAAAAAAAAAAAAAAAAAAAAAAAAAAAAA</t>
  </si>
  <si>
    <t xml:space="preserve">SIRV111</t>
  </si>
  <si>
    <t xml:space="preserve"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</si>
  <si>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 xml:space="preserve">SIRV112</t>
  </si>
  <si>
    <t xml:space="preserve"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</si>
  <si>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 xml:space="preserve">SIRV201</t>
  </si>
  <si>
    <t xml:space="preserve"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</si>
  <si>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 xml:space="preserve">SIRV202</t>
  </si>
  <si>
    <t xml:space="preserve"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AAAAAAAAAAAAAAAAAAAAAAAAAAAAA</t>
  </si>
  <si>
    <t xml:space="preserve">SIRV203</t>
  </si>
  <si>
    <t xml:space="preserve"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</si>
  <si>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 xml:space="preserve">SIRV204</t>
  </si>
  <si>
    <t xml:space="preserve"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AAAAAAAAAAAAAAAAAAAAAAAAAAAAAA</t>
  </si>
  <si>
    <t xml:space="preserve">SIRV205</t>
  </si>
  <si>
    <t xml:space="preserve"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AAAAAAAAAAAAAAAAAAAAAAAAAAAAAA</t>
  </si>
  <si>
    <t xml:space="preserve">SIRV206</t>
  </si>
  <si>
    <t xml:space="preserve"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AAAAAAAAAAAAAAAAAAAAAAAAAAAAAA</t>
  </si>
  <si>
    <t xml:space="preserve">SIRV207</t>
  </si>
  <si>
    <t xml:space="preserve"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</si>
  <si>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 xml:space="preserve">SIRV208</t>
  </si>
  <si>
    <t xml:space="preserve"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</si>
  <si>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 xml:space="preserve">SIRV209</t>
  </si>
  <si>
    <t xml:space="preserve"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</si>
  <si>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 xml:space="preserve">SIRV301</t>
  </si>
  <si>
    <t xml:space="preserve"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</si>
  <si>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 xml:space="preserve">SIRV302</t>
  </si>
  <si>
    <t xml:space="preserve"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</si>
  <si>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 xml:space="preserve">SIRV303</t>
  </si>
  <si>
    <t xml:space="preserve"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</si>
  <si>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 xml:space="preserve">SIRV304</t>
  </si>
  <si>
    <t xml:space="preserve"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AAAAAAAAAAAAAAAAAAAAAAAAAAAAAA</t>
  </si>
  <si>
    <t xml:space="preserve">SIRV305</t>
  </si>
  <si>
    <t xml:space="preserve"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AAAAAAAAAAAAAAAAAAAAAAAAAAAAAA</t>
  </si>
  <si>
    <t xml:space="preserve">SIRV306</t>
  </si>
  <si>
    <t xml:space="preserve"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</si>
  <si>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 xml:space="preserve">SIRV307</t>
  </si>
  <si>
    <t xml:space="preserve"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AAAAAAAAAAAAAAAAAAAAAAAAAAAAAA</t>
  </si>
  <si>
    <t xml:space="preserve">SIRV308</t>
  </si>
  <si>
    <t xml:space="preserve"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AAAAAAAAAAAAAAAAAAAAAAAAAAAAAA</t>
  </si>
  <si>
    <t xml:space="preserve">SIRV309</t>
  </si>
  <si>
    <t xml:space="preserve">3'</t>
  </si>
  <si>
    <t xml:space="preserve"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AAAAAAAAAAAAAAAAAAAAAAAAAAAAAA</t>
  </si>
  <si>
    <t xml:space="preserve">SIRV310</t>
  </si>
  <si>
    <t xml:space="preserve"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AAAAAAAAAAAAAAAAAAAAAAAAAAAAAA</t>
  </si>
  <si>
    <t xml:space="preserve">SIRV311</t>
  </si>
  <si>
    <t xml:space="preserve">GCTGACCACACGTTTTCCTCAACTATCAGAACGTCTGGCAGAACAAAAAGCTCTTAAACTTTTACTACTGAAATGTCATTTACTTTAAAAACTCCTTTTATTAGGACTATATAAAAAACTATCATGACAGAACAGTCGCGAATAACGTAGTACATCGAACCAAAAAAAAAAAAAAAAAAAAAAAAAAAAAA</t>
  </si>
  <si>
    <t xml:space="preserve">SIRV312</t>
  </si>
  <si>
    <t xml:space="preserve"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AAAAAAAAAAAAAAAAAAAAAAAAAAAAAA</t>
  </si>
  <si>
    <t xml:space="preserve">SIRV313</t>
  </si>
  <si>
    <t xml:space="preserve"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AAAAAAAAAAAAAAAAAAAAAAAAAAAAAA</t>
  </si>
  <si>
    <t xml:space="preserve">SIRV314</t>
  </si>
  <si>
    <t xml:space="preserve"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</si>
  <si>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 xml:space="preserve">SIRV315</t>
  </si>
  <si>
    <t xml:space="preserve"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</si>
  <si>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 xml:space="preserve">SIRV403</t>
  </si>
  <si>
    <t xml:space="preserve"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</si>
  <si>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 xml:space="preserve">SIRV404</t>
  </si>
  <si>
    <t xml:space="preserve"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</si>
  <si>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 xml:space="preserve">SIRV405</t>
  </si>
  <si>
    <t xml:space="preserve"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AAAAAAAAAAAAAAAAAAAAAAAAAAAAAA</t>
  </si>
  <si>
    <t xml:space="preserve">SIRV406</t>
  </si>
  <si>
    <t xml:space="preserve"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AAAAAAAAAAAAAAAAAAAAAAAAAAAAAA</t>
  </si>
  <si>
    <t xml:space="preserve">SIRV408</t>
  </si>
  <si>
    <t xml:space="preserve"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AAAAAAAAAAAAAAAAAAAAAAAAAAAAAA</t>
  </si>
  <si>
    <t xml:space="preserve">SIRV409</t>
  </si>
  <si>
    <t xml:space="preserve"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</si>
  <si>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 xml:space="preserve">SIRV410</t>
  </si>
  <si>
    <t xml:space="preserve"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AAAAAAAAAAAAAAAAAAAAAAAAAAAAAA</t>
  </si>
  <si>
    <t xml:space="preserve">SIRV401</t>
  </si>
  <si>
    <t xml:space="preserve"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AAAAAAAAAAAAAAAAAAAAAAAAAAAAAA</t>
  </si>
  <si>
    <t xml:space="preserve">SIRV402</t>
  </si>
  <si>
    <t xml:space="preserve"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AAAAAAAAAAAAAAAAAAAAAAAAAAAAAA</t>
  </si>
  <si>
    <t xml:space="preserve">SIRV407</t>
  </si>
  <si>
    <t xml:space="preserve"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AAAAAAAAAAAAAAAAAAAAAAAAAAAAAA</t>
  </si>
  <si>
    <t xml:space="preserve">SIRV411</t>
  </si>
  <si>
    <t xml:space="preserve"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</si>
  <si>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 xml:space="preserve">SIRV501</t>
  </si>
  <si>
    <t xml:space="preserve"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</si>
  <si>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 xml:space="preserve">SIRV502</t>
  </si>
  <si>
    <t xml:space="preserve"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</si>
  <si>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 xml:space="preserve">SIRV503</t>
  </si>
  <si>
    <t xml:space="preserve"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AAAAAAAAAAAAAAAAAAAAAAAAAAAAAA</t>
  </si>
  <si>
    <t xml:space="preserve">SIRV504</t>
  </si>
  <si>
    <t xml:space="preserve"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</si>
  <si>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 xml:space="preserve">SIRV505</t>
  </si>
  <si>
    <t xml:space="preserve"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</si>
  <si>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 xml:space="preserve">SIRV506</t>
  </si>
  <si>
    <t xml:space="preserve"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</si>
  <si>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 xml:space="preserve">SIRV507</t>
  </si>
  <si>
    <t xml:space="preserve"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AAAAAAAAAAAAAAAAAAAAAAAAAAAAAA</t>
  </si>
  <si>
    <t xml:space="preserve">SIRV508</t>
  </si>
  <si>
    <t xml:space="preserve"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</si>
  <si>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 xml:space="preserve">SIRV509</t>
  </si>
  <si>
    <t xml:space="preserve"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</si>
  <si>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 xml:space="preserve">SIRV510</t>
  </si>
  <si>
    <t xml:space="preserve"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AAAAAAAAAAAAAAAAAAAAAAAAAAAAAA</t>
  </si>
  <si>
    <t xml:space="preserve">SIRV511</t>
  </si>
  <si>
    <t xml:space="preserve"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</si>
  <si>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 xml:space="preserve">SIRV512</t>
  </si>
  <si>
    <t xml:space="preserve">GTACCAAAGCCGCTTGCACGGCGTTTCATTCGTCGCGGACTCTGACCTTAAACGCTTGTTGTTATGGCGGAAACGCCGCCACCCGCGATACGGCGACCTTCGCTAAATAGTCCCGCGCACGCGCCGACTAACGCTCCTACTTCTTTAATCAATGTGGCAAATAGTCAGAATGGAACTGGTTGACGGCCATCCGGTCTTGCCAATATAGGACGGCGACTAACTGGAAAGTAAAAAAAAAAAAAAAAAAAAAAAAAAAAAA</t>
  </si>
  <si>
    <t xml:space="preserve">SIRV513</t>
  </si>
  <si>
    <t xml:space="preserve"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</si>
  <si>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 xml:space="preserve">SIRV514</t>
  </si>
  <si>
    <t xml:space="preserve"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</si>
  <si>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 xml:space="preserve">SIRV515</t>
  </si>
  <si>
    <t xml:space="preserve"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AAAAAAAAAAAAAAAAAAAAAAAAAAAAA</t>
  </si>
  <si>
    <t xml:space="preserve">SIRV516</t>
  </si>
  <si>
    <t xml:space="preserve"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</si>
  <si>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 xml:space="preserve">SIRV517</t>
  </si>
  <si>
    <t xml:space="preserve"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</si>
  <si>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 xml:space="preserve">SIRV601</t>
  </si>
  <si>
    <t xml:space="preserve"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</si>
  <si>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 xml:space="preserve">SIRV602</t>
  </si>
  <si>
    <t xml:space="preserve"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AAAAAAAAAAAAAAAAAAAAAAAAAAAAAA</t>
  </si>
  <si>
    <t xml:space="preserve">SIRV603</t>
  </si>
  <si>
    <t xml:space="preserve"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AAAAAAAAAAAAAAAAAAAAAAAAAAAAAA</t>
  </si>
  <si>
    <t xml:space="preserve">SIRV604</t>
  </si>
  <si>
    <t xml:space="preserve"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</si>
  <si>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 xml:space="preserve">SIRV605</t>
  </si>
  <si>
    <t xml:space="preserve"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AAAAAAAAAAAAAAAAAAAAAAAAAAAAAA</t>
  </si>
  <si>
    <t xml:space="preserve">SIRV606</t>
  </si>
  <si>
    <t xml:space="preserve"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AAAAAAAAAAAAAAAAAAAAAAAAAAAAAA</t>
  </si>
  <si>
    <t xml:space="preserve">SIRV607</t>
  </si>
  <si>
    <t xml:space="preserve"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AAAAAAAAAAAAAAAAAAAAAAAAAAAAAA</t>
  </si>
  <si>
    <t xml:space="preserve">SIRV608</t>
  </si>
  <si>
    <t xml:space="preserve"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</si>
  <si>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 xml:space="preserve">SIRV609</t>
  </si>
  <si>
    <t xml:space="preserve"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AAAAAAAAAAAAAAAAAAAAAAAAAAAAAA</t>
  </si>
  <si>
    <t xml:space="preserve">SIRV610</t>
  </si>
  <si>
    <t xml:space="preserve"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AAAAAAAAAAAAAAAAAAAAAAAAAAAAAA</t>
  </si>
  <si>
    <t xml:space="preserve">SIRV611</t>
  </si>
  <si>
    <t xml:space="preserve"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AAAAAAAAAAAAAAAAAAAAAAAAAAAAAA</t>
  </si>
  <si>
    <t xml:space="preserve">SIRV612</t>
  </si>
  <si>
    <t xml:space="preserve"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</si>
  <si>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 xml:space="preserve">SIRV613</t>
  </si>
  <si>
    <t xml:space="preserve"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AAAAAAAAAAAAAAAAAAAAAAAAAAAAAA</t>
  </si>
  <si>
    <t xml:space="preserve">SIRV614</t>
  </si>
  <si>
    <t xml:space="preserve"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AAAAAAAAAAAAAAAAAAAAAAAAAAAAAA</t>
  </si>
  <si>
    <t xml:space="preserve">SIRV615</t>
  </si>
  <si>
    <t xml:space="preserve"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</si>
  <si>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 xml:space="preserve">SIRV616</t>
  </si>
  <si>
    <t xml:space="preserve"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AAAAAAAAAAAAAAAAAAAAAAAAAAAAAA</t>
  </si>
  <si>
    <t xml:space="preserve">SIRV617</t>
  </si>
  <si>
    <t xml:space="preserve">GAGATTTCTACGTTGCTGACAAAGAGGATGACCGTGACGCAAGGTCTTTGAGTGAGACACATGAGGCTAACGGCGTCCACTATACCATGTGGTGTGGAAGCGTCTTTGACCGTAGCGTATAGACGTTTTGCAATGGCGTCTTGTTCATTGGGGCTGGTTTCGACTGTCGCTCAGTCTACTCTTTCAACAGTACTTCGACTACCTTCTTCCATTTGACCGACTTTAGCGAAAGCCATACCGATGAAGGTAGCGACTTTCCGTCGTTCCCAAATTAGTAAAAAAAAAAAAAAAAAAAAAAAAAAAAAA</t>
  </si>
  <si>
    <t xml:space="preserve">SIRV618</t>
  </si>
  <si>
    <t xml:space="preserve">GCAGATACTACCGATTGCTTCAAGACGAACCTTAGTTGGCACTTTAGCAACTGCACTAGTTGAAATGGCGAGCACAACTATTTTGACCATACTGAGTCTGGCAACCAAGATCACCACCACATAAACTGGACGTTCTGGGCTAACTATGAGCGCCACGACCAACCCGACCACTTAGGAAGTTCAGAGAATAAAAAAAAAAAAAAAAAAAAAAAAAAAAAA</t>
  </si>
  <si>
    <t xml:space="preserve">SIRV619</t>
  </si>
  <si>
    <t xml:space="preserve"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AAAAAAAAAAAA</t>
  </si>
  <si>
    <t xml:space="preserve">SIRV620</t>
  </si>
  <si>
    <t xml:space="preserve"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</si>
  <si>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 xml:space="preserve">SIRV621</t>
  </si>
  <si>
    <t xml:space="preserve"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</si>
  <si>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 xml:space="preserve">SIRV622</t>
  </si>
  <si>
    <t xml:space="preserve"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</si>
  <si>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 xml:space="preserve">SIRV623</t>
  </si>
  <si>
    <t xml:space="preserve"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</si>
  <si>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 xml:space="preserve">SIRV624</t>
  </si>
  <si>
    <t xml:space="preserve"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AAAAAAAAAAAAAAAAAAAAAAAAAAAAAA</t>
  </si>
  <si>
    <t xml:space="preserve">SIRV625</t>
  </si>
  <si>
    <t xml:space="preserve"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</si>
  <si>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 xml:space="preserve">SIRV701</t>
  </si>
  <si>
    <t xml:space="preserve"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</si>
  <si>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 xml:space="preserve">SIRV702</t>
  </si>
  <si>
    <t xml:space="preserve"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</si>
  <si>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 xml:space="preserve">SIRV703</t>
  </si>
  <si>
    <t xml:space="preserve"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</si>
  <si>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 xml:space="preserve">SIRV704</t>
  </si>
  <si>
    <t xml:space="preserve"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</si>
  <si>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 xml:space="preserve">SIRV705</t>
  </si>
  <si>
    <t xml:space="preserve"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AAAAAAAAAAAAAAAAAAAAAAAAAAAAAA</t>
  </si>
  <si>
    <t xml:space="preserve">SIRV706</t>
  </si>
  <si>
    <t xml:space="preserve"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AAAAAAAAAAAAAAAAAAAAAAAAAAAAAA</t>
  </si>
  <si>
    <t xml:space="preserve">SIRV708</t>
  </si>
  <si>
    <t xml:space="preserve"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AAAAAAAAAAAAAAAAAAAAAAAAAAAAAA</t>
  </si>
  <si>
    <t xml:space="preserve">SIRV707</t>
  </si>
  <si>
    <t xml:space="preserve"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AAAAAAAAAAAAAAAAAAAAAAAAAAAAAA</t>
  </si>
  <si>
    <t xml:space="preserve">SIRV709</t>
  </si>
  <si>
    <t xml:space="preserve"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</si>
  <si>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 xml:space="preserve">SIRV710</t>
  </si>
  <si>
    <t xml:space="preserve"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</si>
  <si>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 xml:space="preserve">SIRV711</t>
  </si>
  <si>
    <t xml:space="preserve"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</si>
  <si>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 xml:space="preserve">means</t>
  </si>
  <si>
    <t xml:space="preserve">relative contents in</t>
  </si>
  <si>
    <t xml:space="preserve">counted in the extisting SIRVs of annotation C</t>
  </si>
  <si>
    <t xml:space="preserve">length</t>
  </si>
  <si>
    <t xml:space="preserve">MW</t>
  </si>
  <si>
    <t xml:space="preserve">AFE</t>
  </si>
  <si>
    <t xml:space="preserve">TSS</t>
  </si>
  <si>
    <t xml:space="preserve">5'ss</t>
  </si>
  <si>
    <t xml:space="preserve">3'ss</t>
  </si>
  <si>
    <t xml:space="preserve">Eskip</t>
  </si>
  <si>
    <t xml:space="preserve">Esplit</t>
  </si>
  <si>
    <t xml:space="preserve">TES</t>
  </si>
  <si>
    <t xml:space="preserve">ALE</t>
  </si>
  <si>
    <t xml:space="preserve">overl.</t>
  </si>
  <si>
    <t xml:space="preserve">added</t>
  </si>
  <si>
    <t xml:space="preserve">SIRV1</t>
  </si>
  <si>
    <t xml:space="preserve">SIRV2</t>
  </si>
  <si>
    <t xml:space="preserve">SIRV3</t>
  </si>
  <si>
    <t xml:space="preserve">SIRV4</t>
  </si>
  <si>
    <t xml:space="preserve">SIRV5</t>
  </si>
  <si>
    <t xml:space="preserve">SIRV6</t>
  </si>
  <si>
    <t xml:space="preserve">SIRV7</t>
  </si>
  <si>
    <t xml:space="preserve">Definitions:</t>
  </si>
  <si>
    <r>
      <rPr>
        <b val="true"/>
        <sz val="8"/>
        <color rgb="FF000000"/>
        <rFont val="Calibri"/>
        <family val="2"/>
        <charset val="1"/>
      </rPr>
      <t xml:space="preserve">Alternative first exon (AFE):</t>
    </r>
    <r>
      <rPr>
        <sz val="8"/>
        <color rgb="FF000000"/>
        <rFont val="Calibri"/>
        <family val="2"/>
        <charset val="1"/>
      </rPr>
      <t xml:space="preserve"> If an exon other than the first one in the master transcript is used.</t>
    </r>
  </si>
  <si>
    <r>
      <rPr>
        <b val="true"/>
        <sz val="8"/>
        <color rgb="FF000000"/>
        <rFont val="Calibri"/>
        <family val="2"/>
        <charset val="1"/>
      </rPr>
      <t xml:space="preserve">Start-site variation (TSS):</t>
    </r>
    <r>
      <rPr>
        <sz val="8"/>
        <color rgb="FF000000"/>
        <rFont val="Calibri"/>
        <family val="2"/>
        <charset val="1"/>
      </rPr>
      <t xml:space="preserve"> If the transcript does not start with the first nucleotide of the master transcript's exon (also in AFE cases)</t>
    </r>
  </si>
  <si>
    <r>
      <rPr>
        <b val="true"/>
        <sz val="8"/>
        <color rgb="FF000000"/>
        <rFont val="Calibri"/>
        <family val="2"/>
        <charset val="1"/>
      </rPr>
      <t xml:space="preserve">Alternative 5' splice site (5'ss): </t>
    </r>
    <r>
      <rPr>
        <sz val="8"/>
        <color rgb="FF000000"/>
        <rFont val="Calibri"/>
        <family val="2"/>
        <charset val="1"/>
      </rPr>
      <t xml:space="preserve">If the 5' exon does not end with the 3'-most nucleotide of the master transcript's exon</t>
    </r>
  </si>
  <si>
    <t xml:space="preserve">maximum of sum of added  SIRV transcript shares:</t>
  </si>
  <si>
    <r>
      <rPr>
        <b val="true"/>
        <sz val="8"/>
        <color rgb="FF000000"/>
        <rFont val="Calibri"/>
        <family val="2"/>
        <charset val="1"/>
      </rPr>
      <t xml:space="preserve">Alternative 3' splice site (3'ss): </t>
    </r>
    <r>
      <rPr>
        <sz val="8"/>
        <color rgb="FF000000"/>
        <rFont val="Calibri"/>
        <family val="2"/>
        <charset val="1"/>
      </rPr>
      <t xml:space="preserve">If the 3' exon does not start with the 5'-most nucleotide of the master transcript's exon</t>
    </r>
  </si>
  <si>
    <r>
      <rPr>
        <b val="true"/>
        <sz val="8"/>
        <color rgb="FF000000"/>
        <rFont val="Calibri"/>
        <family val="2"/>
        <charset val="1"/>
      </rPr>
      <t xml:space="preserve">Exon skipping (Eskip): </t>
    </r>
    <r>
      <rPr>
        <sz val="8"/>
        <color rgb="FF000000"/>
        <rFont val="Calibri"/>
        <family val="2"/>
        <charset val="1"/>
      </rPr>
      <t xml:space="preserve">If a cassette exon is skipped (excluding AFE and ALE)</t>
    </r>
  </si>
  <si>
    <r>
      <rPr>
        <b val="true"/>
        <sz val="8"/>
        <color rgb="FF000000"/>
        <rFont val="Calibri"/>
        <family val="2"/>
        <charset val="1"/>
      </rPr>
      <t xml:space="preserve">Exon splitting (Esplit):</t>
    </r>
    <r>
      <rPr>
        <sz val="8"/>
        <color rgb="FF000000"/>
        <rFont val="Calibri"/>
        <family val="2"/>
        <charset val="1"/>
      </rPr>
      <t xml:space="preserve"> If an intron is introduced in a master transcript exon sequence, thereby creating two exons</t>
    </r>
  </si>
  <si>
    <r>
      <rPr>
        <b val="true"/>
        <sz val="8"/>
        <color rgb="FF000000"/>
        <rFont val="Calibri"/>
        <family val="2"/>
        <charset val="1"/>
      </rPr>
      <t xml:space="preserve">End-site variation (TES): </t>
    </r>
    <r>
      <rPr>
        <sz val="8"/>
        <color rgb="FF000000"/>
        <rFont val="Calibri"/>
        <family val="2"/>
        <charset val="1"/>
      </rPr>
      <t xml:space="preserve"> If the transcript does not end with the last nucleotide of the master transcript's exon (also in ALE  cases)</t>
    </r>
  </si>
  <si>
    <r>
      <rPr>
        <b val="true"/>
        <sz val="8"/>
        <color rgb="FF000000"/>
        <rFont val="Calibri"/>
        <family val="2"/>
        <charset val="1"/>
      </rPr>
      <t xml:space="preserve">Alternative last exon (ALE): </t>
    </r>
    <r>
      <rPr>
        <sz val="8"/>
        <color rgb="FF000000"/>
        <rFont val="Calibri"/>
        <family val="2"/>
        <charset val="1"/>
      </rPr>
      <t xml:space="preserve">If an exon other than the  master transcript's last one is used.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</si>
</sst>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-;\-* #,##0.00_-;_-* \-??_-;_-@_-"/>
    <numFmt numFmtId="166" formatCode="# ?/?"/>
    <numFmt numFmtId="167" formatCode="0.00"/>
    <numFmt numFmtId="168" formatCode="_-* #,##0_-;\-* #,##0_-;_-* \-??_-;_-@_-"/>
    <numFmt numFmtId="169" formatCode="0"/>
    <numFmt numFmtId="170" formatCode="0.0"/>
    <numFmt numFmtId="171" formatCode="0%"/>
    <numFmt numFmtId="172" formatCode="# ??/??"/>
    <numFmt numFmtId="173" formatCode="0.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000000"/>
      <name val="Courier New"/>
      <family val="3"/>
      <charset val="1"/>
    </font>
    <font>
      <sz val="8"/>
      <color rgb="FFFF0000"/>
      <name val="Calibri"/>
      <family val="2"/>
      <charset val="1"/>
    </font>
    <font>
      <b val="true"/>
      <sz val="8"/>
      <color rgb="FF00425F"/>
      <name val="Calibri"/>
      <family val="2"/>
      <charset val="1"/>
    </font>
    <font>
      <sz val="8"/>
      <color rgb="FF000000"/>
      <name val="Courier New"/>
      <family val="3"/>
      <charset val="1"/>
    </font>
    <font>
      <b val="true"/>
      <sz val="8"/>
      <color rgb="FFC00000"/>
      <name val="Calibri"/>
      <family val="2"/>
      <charset val="1"/>
    </font>
    <font>
      <b val="true"/>
      <sz val="8"/>
      <color rgb="FFFFC000"/>
      <name val="Calibri"/>
      <family val="2"/>
      <charset val="1"/>
    </font>
    <font>
      <b val="true"/>
      <sz val="8"/>
      <color rgb="FF95C00F"/>
      <name val="Calibri"/>
      <family val="2"/>
      <charset val="1"/>
    </font>
    <font>
      <sz val="8"/>
      <name val="Courier New"/>
      <family val="3"/>
      <charset val="1"/>
    </font>
    <font>
      <b val="true"/>
      <sz val="10"/>
      <color rgb="FFBFBFBF"/>
      <name val="Calibri"/>
      <family val="2"/>
      <charset val="1"/>
    </font>
    <font>
      <sz val="8"/>
      <color rgb="FFBFBFBF"/>
      <name val="Calibri"/>
      <family val="2"/>
      <charset val="1"/>
    </font>
    <font>
      <b val="true"/>
      <u val="single"/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5C00F"/>
        <bgColor rgb="FF808000"/>
      </patternFill>
    </fill>
    <fill>
      <patternFill patternType="solid">
        <fgColor rgb="FF00425F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33CCFF"/>
        <bgColor rgb="FF00CCFF"/>
      </patternFill>
    </fill>
    <fill>
      <patternFill patternType="solid">
        <fgColor rgb="FF7F7F7F"/>
        <bgColor rgb="FF969696"/>
      </patternFill>
    </fill>
    <fill>
      <patternFill patternType="solid">
        <fgColor rgb="FF006600"/>
        <bgColor rgb="FF003300"/>
      </patternFill>
    </fill>
  </fills>
  <borders count="7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thin"/>
      <top/>
      <bottom style="medium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0" borderId="3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3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3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4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4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4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4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3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3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1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3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5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4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4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4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5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6" fillId="5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0" borderId="5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5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5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5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6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5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6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6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6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6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7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7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7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7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8" borderId="4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8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8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8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4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5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5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5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5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2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2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6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6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6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D9D9D9"/>
      </font>
    </dxf>
    <dxf>
      <fill>
        <patternFill>
          <bgColor rgb="FFDBDBDB"/>
        </patternFill>
      </fill>
    </dxf>
    <dxf>
      <fill>
        <patternFill>
          <bgColor rgb="FFFFE265"/>
        </patternFill>
      </fill>
    </dxf>
    <dxf>
      <fill>
        <patternFill>
          <bgColor rgb="FFFFA3A5"/>
        </patternFill>
      </fill>
    </dxf>
    <dxf>
      <fill>
        <patternFill>
          <bgColor rgb="FFD6DCE5"/>
        </patternFill>
      </fill>
    </dxf>
    <dxf>
      <fill>
        <patternFill>
          <bgColor rgb="FFDBDBDB"/>
        </patternFill>
      </fill>
    </dxf>
    <dxf>
      <fill>
        <patternFill>
          <bgColor rgb="FFFFE265"/>
        </patternFill>
      </fill>
    </dxf>
    <dxf>
      <fill>
        <patternFill>
          <bgColor rgb="FFFFA3A3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BDBDB"/>
        </patternFill>
      </fill>
    </dxf>
    <dxf>
      <fill>
        <patternFill>
          <bgColor rgb="FFFFE265"/>
        </patternFill>
      </fill>
    </dxf>
    <dxf>
      <fill>
        <patternFill>
          <bgColor rgb="FFFFA3A3"/>
        </patternFill>
      </fill>
    </dxf>
    <dxf>
      <fill>
        <patternFill>
          <bgColor rgb="FFD6DC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D9D9D9"/>
      <rgbColor rgb="FF660066"/>
      <rgbColor rgb="FFFFA3A3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A3A5"/>
      <rgbColor rgb="FFCC99FF"/>
      <rgbColor rgb="FFFFE265"/>
      <rgbColor rgb="FF3366FF"/>
      <rgbColor rgb="FF33CCFF"/>
      <rgbColor rgb="FF95C00F"/>
      <rgbColor rgb="FFFFC000"/>
      <rgbColor rgb="FFFF9900"/>
      <rgbColor rgb="FFFF6600"/>
      <rgbColor rgb="FF666699"/>
      <rgbColor rgb="FF969696"/>
      <rgbColor rgb="FF00425F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K127"/>
  <sheetViews>
    <sheetView showFormulas="false" showGridLines="true" showRowColHeaders="true" showZeros="true" rightToLeft="false" tabSelected="true" showOutlineSymbols="true" defaultGridColor="true" view="normal" topLeftCell="B46" colorId="64" zoomScale="145" zoomScaleNormal="145" zoomScalePageLayoutView="100" workbookViewId="0">
      <selection pane="topLeft" activeCell="O59" activeCellId="0" sqref="O59"/>
    </sheetView>
  </sheetViews>
  <sheetFormatPr defaultRowHeight="13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2" width="3.66"/>
    <col collapsed="false" customWidth="true" hidden="false" outlineLevel="0" max="5" min="3" style="1" width="3.66"/>
    <col collapsed="false" customWidth="true" hidden="false" outlineLevel="0" max="6" min="6" style="1" width="1.66"/>
    <col collapsed="false" customWidth="true" hidden="false" outlineLevel="0" max="7" min="7" style="1" width="6.44"/>
    <col collapsed="false" customWidth="true" hidden="false" outlineLevel="0" max="8" min="8" style="1" width="4.66"/>
    <col collapsed="false" customWidth="true" hidden="false" outlineLevel="0" max="9" min="9" style="1" width="9"/>
    <col collapsed="false" customWidth="true" hidden="false" outlineLevel="0" max="10" min="10" style="1" width="1.66"/>
    <col collapsed="false" customWidth="true" hidden="false" outlineLevel="0" max="13" min="11" style="1" width="5.66"/>
    <col collapsed="false" customWidth="true" hidden="false" outlineLevel="0" max="14" min="14" style="1" width="4.66"/>
    <col collapsed="false" customWidth="true" hidden="false" outlineLevel="0" max="15" min="15" style="3" width="4.66"/>
    <col collapsed="false" customWidth="true" hidden="false" outlineLevel="0" max="25" min="16" style="1" width="4.66"/>
    <col collapsed="false" customWidth="true" hidden="false" outlineLevel="0" max="26" min="26" style="4" width="4.66"/>
    <col collapsed="false" customWidth="true" hidden="false" outlineLevel="0" max="27" min="27" style="1" width="1.66"/>
    <col collapsed="false" customWidth="true" hidden="false" outlineLevel="0" max="28" min="28" style="1" width="4.44"/>
    <col collapsed="false" customWidth="true" hidden="false" outlineLevel="0" max="29" min="29" style="1" width="36.11"/>
    <col collapsed="false" customWidth="true" hidden="true" outlineLevel="0" max="36" min="30" style="1" width="6.66"/>
    <col collapsed="false" customWidth="true" hidden="true" outlineLevel="0" max="37" min="37" style="1" width="10.11"/>
    <col collapsed="false" customWidth="false" hidden="false" outlineLevel="0" max="1025" min="38" style="1" width="11.45"/>
  </cols>
  <sheetData>
    <row r="2" customFormat="false" ht="9.9" hidden="false" customHeight="true" outlineLevel="0" collapsed="false">
      <c r="C2" s="5" t="s">
        <v>0</v>
      </c>
      <c r="D2" s="6"/>
      <c r="E2" s="6"/>
      <c r="F2" s="6"/>
      <c r="G2" s="6"/>
      <c r="H2" s="6"/>
      <c r="I2" s="6"/>
      <c r="J2" s="6"/>
      <c r="K2" s="3"/>
      <c r="L2" s="7"/>
      <c r="M2" s="3"/>
      <c r="N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6"/>
      <c r="AB2" s="8"/>
      <c r="AC2" s="9"/>
    </row>
    <row r="3" customFormat="false" ht="9.75" hidden="false" customHeight="true" outlineLevel="0" collapsed="false">
      <c r="D3" s="10"/>
      <c r="E3" s="10"/>
      <c r="F3" s="10"/>
      <c r="G3" s="10"/>
      <c r="H3" s="10"/>
      <c r="I3" s="10"/>
      <c r="J3" s="10"/>
      <c r="K3" s="11"/>
      <c r="L3" s="12"/>
      <c r="M3" s="11"/>
      <c r="N3" s="13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10"/>
      <c r="AB3" s="17"/>
      <c r="AC3" s="18"/>
    </row>
    <row r="4" customFormat="false" ht="57" hidden="false" customHeight="true" outlineLevel="0" collapsed="false">
      <c r="B4" s="19"/>
      <c r="C4" s="20" t="s">
        <v>1</v>
      </c>
      <c r="D4" s="20"/>
      <c r="E4" s="20"/>
      <c r="F4" s="21"/>
      <c r="G4" s="22" t="s">
        <v>2</v>
      </c>
      <c r="H4" s="23" t="s">
        <v>3</v>
      </c>
      <c r="I4" s="24" t="s">
        <v>4</v>
      </c>
      <c r="J4" s="21"/>
      <c r="K4" s="25" t="s">
        <v>5</v>
      </c>
      <c r="L4" s="25"/>
      <c r="M4" s="25"/>
      <c r="N4" s="26" t="s">
        <v>6</v>
      </c>
      <c r="O4" s="27" t="s">
        <v>7</v>
      </c>
      <c r="P4" s="28" t="s">
        <v>8</v>
      </c>
      <c r="Q4" s="29" t="s">
        <v>9</v>
      </c>
      <c r="R4" s="29" t="s">
        <v>10</v>
      </c>
      <c r="S4" s="29" t="s">
        <v>11</v>
      </c>
      <c r="T4" s="29" t="s">
        <v>12</v>
      </c>
      <c r="U4" s="29" t="s">
        <v>13</v>
      </c>
      <c r="V4" s="29" t="s">
        <v>14</v>
      </c>
      <c r="W4" s="30" t="s">
        <v>15</v>
      </c>
      <c r="X4" s="29" t="s">
        <v>16</v>
      </c>
      <c r="Y4" s="30" t="s">
        <v>17</v>
      </c>
      <c r="Z4" s="30" t="s">
        <v>18</v>
      </c>
      <c r="AA4" s="21"/>
      <c r="AB4" s="30" t="s">
        <v>19</v>
      </c>
      <c r="AC4" s="31" t="s">
        <v>20</v>
      </c>
      <c r="AD4" s="1" t="s">
        <v>21</v>
      </c>
      <c r="AK4" s="1" t="s">
        <v>22</v>
      </c>
    </row>
    <row r="5" customFormat="false" ht="97.5" hidden="false" customHeight="true" outlineLevel="0" collapsed="false">
      <c r="B5" s="32"/>
      <c r="C5" s="33" t="s">
        <v>23</v>
      </c>
      <c r="D5" s="34" t="s">
        <v>24</v>
      </c>
      <c r="E5" s="35" t="n">
        <v>0</v>
      </c>
      <c r="F5" s="21"/>
      <c r="G5" s="22"/>
      <c r="H5" s="23"/>
      <c r="I5" s="24"/>
      <c r="J5" s="21"/>
      <c r="K5" s="36" t="s">
        <v>25</v>
      </c>
      <c r="L5" s="36" t="s">
        <v>26</v>
      </c>
      <c r="M5" s="37" t="s">
        <v>27</v>
      </c>
      <c r="N5" s="26"/>
      <c r="O5" s="27" t="s">
        <v>7</v>
      </c>
      <c r="P5" s="28"/>
      <c r="Q5" s="29"/>
      <c r="R5" s="29"/>
      <c r="S5" s="29"/>
      <c r="T5" s="29"/>
      <c r="U5" s="29"/>
      <c r="V5" s="29"/>
      <c r="W5" s="30"/>
      <c r="X5" s="29"/>
      <c r="Y5" s="30"/>
      <c r="Z5" s="30"/>
      <c r="AA5" s="21"/>
      <c r="AB5" s="30"/>
      <c r="AC5" s="31"/>
      <c r="AD5" s="38" t="s">
        <v>28</v>
      </c>
      <c r="AE5" s="38" t="s">
        <v>29</v>
      </c>
      <c r="AF5" s="38" t="s">
        <v>30</v>
      </c>
      <c r="AG5" s="39" t="s">
        <v>31</v>
      </c>
      <c r="AH5" s="38" t="s">
        <v>32</v>
      </c>
      <c r="AI5" s="40" t="s">
        <v>33</v>
      </c>
      <c r="AJ5" s="38" t="s">
        <v>34</v>
      </c>
      <c r="AK5" s="38" t="s">
        <v>35</v>
      </c>
    </row>
    <row r="6" customFormat="false" ht="9.9" hidden="false" customHeight="true" outlineLevel="0" collapsed="false">
      <c r="B6" s="41" t="n">
        <v>1</v>
      </c>
      <c r="C6" s="42" t="n">
        <v>1</v>
      </c>
      <c r="D6" s="43" t="n">
        <v>1</v>
      </c>
      <c r="E6" s="44" t="n">
        <v>1</v>
      </c>
      <c r="F6" s="45"/>
      <c r="G6" s="46" t="s">
        <v>36</v>
      </c>
      <c r="H6" s="47" t="n">
        <v>1591</v>
      </c>
      <c r="I6" s="48" t="n">
        <f aca="false">AK6</f>
        <v>512587.2</v>
      </c>
      <c r="J6" s="45"/>
      <c r="K6" s="49" t="n">
        <v>1</v>
      </c>
      <c r="L6" s="50" t="n">
        <v>1</v>
      </c>
      <c r="M6" s="51" t="n">
        <v>1</v>
      </c>
      <c r="N6" s="52" t="n">
        <f aca="false">AI6</f>
        <v>46.7008327994875</v>
      </c>
      <c r="O6" s="53" t="n">
        <v>6</v>
      </c>
      <c r="P6" s="54" t="n">
        <v>1</v>
      </c>
      <c r="Q6" s="55" t="n">
        <v>1</v>
      </c>
      <c r="R6" s="55"/>
      <c r="S6" s="55"/>
      <c r="T6" s="55"/>
      <c r="U6" s="55" t="n">
        <v>1</v>
      </c>
      <c r="V6" s="55"/>
      <c r="W6" s="56"/>
      <c r="X6" s="55"/>
      <c r="Y6" s="55"/>
      <c r="Z6" s="56"/>
      <c r="AA6" s="57"/>
      <c r="AB6" s="58" t="s">
        <v>37</v>
      </c>
      <c r="AC6" s="59" t="s">
        <v>38</v>
      </c>
      <c r="AD6" s="60" t="n">
        <f aca="false">LEN($AC6) -LEN( SUBSTITUTE($AC6,AD$5,""))-30</f>
        <v>441</v>
      </c>
      <c r="AE6" s="60" t="n">
        <f aca="false">LEN($AC6) -LEN( SUBSTITUTE($AC6,AE$5,""))</f>
        <v>350</v>
      </c>
      <c r="AF6" s="60" t="n">
        <f aca="false">LEN($AC6) -LEN( SUBSTITUTE($AC6,AF$5,""))</f>
        <v>379</v>
      </c>
      <c r="AG6" s="60" t="n">
        <f aca="false">LEN($AC6) -LEN( SUBSTITUTE($AC6,AG$5,""))</f>
        <v>391</v>
      </c>
      <c r="AH6" s="39" t="n">
        <f aca="false">SUM(AD6:AG6)</f>
        <v>1561</v>
      </c>
      <c r="AI6" s="61" t="n">
        <f aca="false">SUM(AE6:AF6)/AH6*100</f>
        <v>46.7008327994875</v>
      </c>
      <c r="AJ6" s="38" t="n">
        <f aca="false">LEN(AC6)-AH6-30</f>
        <v>0</v>
      </c>
      <c r="AK6" s="60" t="n">
        <f aca="false">(30+AD6)*329.2+AG6*306.2+AE6*305.2+AF6*345.2+159</f>
        <v>512587.2</v>
      </c>
    </row>
    <row r="7" customFormat="false" ht="9.9" hidden="false" customHeight="true" outlineLevel="0" collapsed="false">
      <c r="B7" s="41"/>
      <c r="C7" s="62" t="n">
        <v>1</v>
      </c>
      <c r="D7" s="63" t="n">
        <v>1</v>
      </c>
      <c r="E7" s="64" t="n">
        <v>1</v>
      </c>
      <c r="F7" s="45"/>
      <c r="G7" s="65" t="s">
        <v>39</v>
      </c>
      <c r="H7" s="66" t="n">
        <v>1330</v>
      </c>
      <c r="I7" s="48" t="n">
        <f aca="false">AK7</f>
        <v>429039</v>
      </c>
      <c r="J7" s="45"/>
      <c r="K7" s="67" t="n">
        <v>1</v>
      </c>
      <c r="L7" s="68" t="n">
        <v>0.5</v>
      </c>
      <c r="M7" s="69" t="n">
        <v>0.25</v>
      </c>
      <c r="N7" s="52" t="n">
        <f aca="false">AI7</f>
        <v>45.7692307692308</v>
      </c>
      <c r="O7" s="70" t="n">
        <v>4</v>
      </c>
      <c r="P7" s="71" t="n">
        <v>1</v>
      </c>
      <c r="Q7" s="72"/>
      <c r="R7" s="72"/>
      <c r="S7" s="72"/>
      <c r="T7" s="72"/>
      <c r="U7" s="72"/>
      <c r="V7" s="72" t="n">
        <v>1</v>
      </c>
      <c r="W7" s="73"/>
      <c r="X7" s="72"/>
      <c r="Y7" s="72"/>
      <c r="Z7" s="73"/>
      <c r="AA7" s="45"/>
      <c r="AB7" s="74" t="s">
        <v>37</v>
      </c>
      <c r="AC7" s="75" t="s">
        <v>40</v>
      </c>
      <c r="AD7" s="60" t="n">
        <f aca="false">LEN($AC7) -LEN( SUBSTITUTE($AC7,AD$5,""))-30</f>
        <v>373</v>
      </c>
      <c r="AE7" s="60" t="n">
        <f aca="false">LEN($AC7) -LEN( SUBSTITUTE($AC7,AE$5,""))</f>
        <v>271</v>
      </c>
      <c r="AF7" s="60" t="n">
        <f aca="false">LEN($AC7) -LEN( SUBSTITUTE($AC7,AF$5,""))</f>
        <v>324</v>
      </c>
      <c r="AG7" s="60" t="n">
        <f aca="false">LEN($AC7) -LEN( SUBSTITUTE($AC7,AG$5,""))</f>
        <v>332</v>
      </c>
      <c r="AH7" s="39" t="n">
        <f aca="false">SUM(AD7:AG7)</f>
        <v>1300</v>
      </c>
      <c r="AI7" s="61" t="n">
        <f aca="false">SUM(AE7:AF7)/AH7*100</f>
        <v>45.7692307692308</v>
      </c>
      <c r="AJ7" s="38" t="n">
        <f aca="false">LEN(AC7)-AH7-30</f>
        <v>0</v>
      </c>
      <c r="AK7" s="60" t="n">
        <f aca="false">(30+AD7)*329.2+AG7*306.2+AE7*305.2+AF7*345.2+159</f>
        <v>429039</v>
      </c>
    </row>
    <row r="8" customFormat="false" ht="9.9" hidden="false" customHeight="true" outlineLevel="0" collapsed="false">
      <c r="B8" s="41"/>
      <c r="C8" s="62" t="n">
        <v>1</v>
      </c>
      <c r="D8" s="63"/>
      <c r="E8" s="64" t="n">
        <v>1</v>
      </c>
      <c r="F8" s="45"/>
      <c r="G8" s="65" t="s">
        <v>41</v>
      </c>
      <c r="H8" s="66" t="n">
        <v>1393</v>
      </c>
      <c r="I8" s="48" t="n">
        <f aca="false">AK8</f>
        <v>449212.6</v>
      </c>
      <c r="J8" s="45"/>
      <c r="K8" s="76" t="n">
        <v>1</v>
      </c>
      <c r="L8" s="77" t="n">
        <v>1</v>
      </c>
      <c r="M8" s="78" t="n">
        <v>1</v>
      </c>
      <c r="N8" s="52" t="n">
        <f aca="false">AI8</f>
        <v>45.7813646368305</v>
      </c>
      <c r="O8" s="70" t="n">
        <v>6</v>
      </c>
      <c r="P8" s="71" t="n">
        <v>1</v>
      </c>
      <c r="Q8" s="72"/>
      <c r="R8" s="72" t="n">
        <v>1</v>
      </c>
      <c r="S8" s="72"/>
      <c r="T8" s="72"/>
      <c r="U8" s="72" t="n">
        <v>1</v>
      </c>
      <c r="V8" s="72"/>
      <c r="W8" s="73"/>
      <c r="X8" s="72"/>
      <c r="Y8" s="72"/>
      <c r="Z8" s="73"/>
      <c r="AA8" s="45"/>
      <c r="AB8" s="74" t="s">
        <v>37</v>
      </c>
      <c r="AC8" s="75" t="s">
        <v>42</v>
      </c>
      <c r="AD8" s="60" t="n">
        <f aca="false">LEN($AC8) -LEN( SUBSTITUTE($AC8,AD$5,""))-30</f>
        <v>397</v>
      </c>
      <c r="AE8" s="60" t="n">
        <f aca="false">LEN($AC8) -LEN( SUBSTITUTE($AC8,AE$5,""))</f>
        <v>291</v>
      </c>
      <c r="AF8" s="60" t="n">
        <f aca="false">LEN($AC8) -LEN( SUBSTITUTE($AC8,AF$5,""))</f>
        <v>333</v>
      </c>
      <c r="AG8" s="60" t="n">
        <f aca="false">LEN($AC8) -LEN( SUBSTITUTE($AC8,AG$5,""))</f>
        <v>342</v>
      </c>
      <c r="AH8" s="39" t="n">
        <f aca="false">SUM(AD8:AG8)</f>
        <v>1363</v>
      </c>
      <c r="AI8" s="61" t="n">
        <f aca="false">SUM(AE8:AF8)/AH8*100</f>
        <v>45.7813646368305</v>
      </c>
      <c r="AJ8" s="38" t="n">
        <f aca="false">LEN(AC8)-AH8-30</f>
        <v>0</v>
      </c>
      <c r="AK8" s="60" t="n">
        <f aca="false">(30+AD8)*329.2+AG8*306.2+AE8*305.2+AF8*345.2+159</f>
        <v>449212.6</v>
      </c>
    </row>
    <row r="9" customFormat="false" ht="9.9" hidden="false" customHeight="true" outlineLevel="0" collapsed="false">
      <c r="B9" s="41"/>
      <c r="C9" s="62" t="n">
        <v>1</v>
      </c>
      <c r="D9" s="63" t="n">
        <v>1</v>
      </c>
      <c r="E9" s="64" t="n">
        <v>1</v>
      </c>
      <c r="F9" s="45"/>
      <c r="G9" s="65" t="s">
        <v>43</v>
      </c>
      <c r="H9" s="66" t="n">
        <v>700</v>
      </c>
      <c r="I9" s="48" t="n">
        <f aca="false">AK9</f>
        <v>225755</v>
      </c>
      <c r="J9" s="45"/>
      <c r="K9" s="79" t="n">
        <v>1</v>
      </c>
      <c r="L9" s="80" t="n">
        <v>0.25</v>
      </c>
      <c r="M9" s="81" t="n">
        <v>4</v>
      </c>
      <c r="N9" s="52" t="n">
        <f aca="false">AI9</f>
        <v>45.9701492537313</v>
      </c>
      <c r="O9" s="70" t="n">
        <v>5</v>
      </c>
      <c r="P9" s="71" t="n">
        <v>1</v>
      </c>
      <c r="Q9" s="72" t="n">
        <v>1</v>
      </c>
      <c r="R9" s="72" t="n">
        <v>1</v>
      </c>
      <c r="S9" s="72"/>
      <c r="T9" s="72"/>
      <c r="U9" s="72" t="n">
        <v>1</v>
      </c>
      <c r="V9" s="72" t="n">
        <v>1</v>
      </c>
      <c r="W9" s="73" t="n">
        <v>1</v>
      </c>
      <c r="X9" s="72"/>
      <c r="Y9" s="72"/>
      <c r="Z9" s="73"/>
      <c r="AA9" s="45"/>
      <c r="AB9" s="74" t="s">
        <v>37</v>
      </c>
      <c r="AC9" s="75" t="s">
        <v>44</v>
      </c>
      <c r="AD9" s="60" t="n">
        <f aca="false">LEN($AC9) -LEN( SUBSTITUTE($AC9,AD$5,""))-30</f>
        <v>198</v>
      </c>
      <c r="AE9" s="60" t="n">
        <f aca="false">LEN($AC9) -LEN( SUBSTITUTE($AC9,AE$5,""))</f>
        <v>150</v>
      </c>
      <c r="AF9" s="60" t="n">
        <f aca="false">LEN($AC9) -LEN( SUBSTITUTE($AC9,AF$5,""))</f>
        <v>158</v>
      </c>
      <c r="AG9" s="60" t="n">
        <f aca="false">LEN($AC9) -LEN( SUBSTITUTE($AC9,AG$5,""))</f>
        <v>164</v>
      </c>
      <c r="AH9" s="39" t="n">
        <f aca="false">SUM(AD9:AG9)</f>
        <v>670</v>
      </c>
      <c r="AI9" s="61" t="n">
        <f aca="false">SUM(AE9:AF9)/AH9*100</f>
        <v>45.9701492537313</v>
      </c>
      <c r="AJ9" s="38" t="n">
        <f aca="false">LEN(AC9)-AH9-30</f>
        <v>0</v>
      </c>
      <c r="AK9" s="60" t="n">
        <f aca="false">(30+AD9)*329.2+AG9*306.2+AE9*305.2+AF9*345.2+159</f>
        <v>225755</v>
      </c>
    </row>
    <row r="10" customFormat="false" ht="9.9" hidden="false" customHeight="true" outlineLevel="0" collapsed="false">
      <c r="B10" s="41"/>
      <c r="C10" s="62" t="n">
        <v>1</v>
      </c>
      <c r="D10" s="63"/>
      <c r="E10" s="64" t="n">
        <v>1</v>
      </c>
      <c r="F10" s="45"/>
      <c r="G10" s="65" t="s">
        <v>45</v>
      </c>
      <c r="H10" s="66" t="n">
        <v>1003</v>
      </c>
      <c r="I10" s="48" t="n">
        <f aca="false">AK10</f>
        <v>323127.6</v>
      </c>
      <c r="J10" s="45"/>
      <c r="K10" s="76" t="n">
        <v>1</v>
      </c>
      <c r="L10" s="77" t="n">
        <v>1</v>
      </c>
      <c r="M10" s="78" t="n">
        <v>1</v>
      </c>
      <c r="N10" s="52" t="n">
        <f aca="false">AI10</f>
        <v>46.4542651593011</v>
      </c>
      <c r="O10" s="70" t="n">
        <v>3</v>
      </c>
      <c r="P10" s="71" t="n">
        <v>1</v>
      </c>
      <c r="Q10" s="72" t="n">
        <v>1</v>
      </c>
      <c r="R10" s="72" t="n">
        <v>1</v>
      </c>
      <c r="S10" s="72"/>
      <c r="T10" s="72" t="n">
        <v>2</v>
      </c>
      <c r="U10" s="72"/>
      <c r="V10" s="72"/>
      <c r="W10" s="73"/>
      <c r="X10" s="72"/>
      <c r="Y10" s="72"/>
      <c r="Z10" s="73" t="s">
        <v>46</v>
      </c>
      <c r="AA10" s="45"/>
      <c r="AB10" s="74" t="s">
        <v>37</v>
      </c>
      <c r="AC10" s="75" t="s">
        <v>47</v>
      </c>
      <c r="AD10" s="60" t="n">
        <f aca="false">LEN($AC10) -LEN( SUBSTITUTE($AC10,AD$5,""))-30</f>
        <v>284</v>
      </c>
      <c r="AE10" s="60" t="n">
        <f aca="false">LEN($AC10) -LEN( SUBSTITUTE($AC10,AE$5,""))</f>
        <v>225</v>
      </c>
      <c r="AF10" s="60" t="n">
        <f aca="false">LEN($AC10) -LEN( SUBSTITUTE($AC10,AF$5,""))</f>
        <v>227</v>
      </c>
      <c r="AG10" s="60" t="n">
        <f aca="false">LEN($AC10) -LEN( SUBSTITUTE($AC10,AG$5,""))</f>
        <v>237</v>
      </c>
      <c r="AH10" s="39" t="n">
        <f aca="false">SUM(AD10:AG10)</f>
        <v>973</v>
      </c>
      <c r="AI10" s="61" t="n">
        <f aca="false">SUM(AE10:AF10)/AH10*100</f>
        <v>46.4542651593011</v>
      </c>
      <c r="AJ10" s="38" t="n">
        <f aca="false">LEN(AC10)-AH10-30</f>
        <v>0</v>
      </c>
      <c r="AK10" s="60" t="n">
        <f aca="false">(30+AD10)*329.2+AG10*306.2+AE10*305.2+AF10*345.2+159</f>
        <v>323127.6</v>
      </c>
    </row>
    <row r="11" customFormat="false" ht="9.9" hidden="false" customHeight="true" outlineLevel="0" collapsed="false">
      <c r="B11" s="41"/>
      <c r="C11" s="62" t="n">
        <v>1</v>
      </c>
      <c r="D11" s="63" t="n">
        <v>1</v>
      </c>
      <c r="E11" s="64" t="n">
        <v>1</v>
      </c>
      <c r="F11" s="45"/>
      <c r="G11" s="65" t="s">
        <v>48</v>
      </c>
      <c r="H11" s="66" t="n">
        <v>774</v>
      </c>
      <c r="I11" s="48" t="n">
        <f aca="false">AK11</f>
        <v>247864.8</v>
      </c>
      <c r="J11" s="45"/>
      <c r="K11" s="79" t="n">
        <v>1</v>
      </c>
      <c r="L11" s="80" t="n">
        <v>0.25</v>
      </c>
      <c r="M11" s="81" t="n">
        <v>4</v>
      </c>
      <c r="N11" s="52" t="n">
        <f aca="false">AI11</f>
        <v>46.6397849462366</v>
      </c>
      <c r="O11" s="70" t="n">
        <v>3</v>
      </c>
      <c r="P11" s="71"/>
      <c r="Q11" s="72"/>
      <c r="R11" s="72"/>
      <c r="S11" s="72"/>
      <c r="T11" s="72"/>
      <c r="U11" s="72"/>
      <c r="V11" s="72" t="n">
        <v>1</v>
      </c>
      <c r="W11" s="73" t="n">
        <v>1</v>
      </c>
      <c r="X11" s="72" t="s">
        <v>49</v>
      </c>
      <c r="Y11" s="72" t="s">
        <v>50</v>
      </c>
      <c r="Z11" s="73" t="s">
        <v>46</v>
      </c>
      <c r="AA11" s="45"/>
      <c r="AB11" s="74" t="s">
        <v>37</v>
      </c>
      <c r="AC11" s="75" t="s">
        <v>51</v>
      </c>
      <c r="AD11" s="60" t="n">
        <f aca="false">LEN($AC11) -LEN( SUBSTITUTE($AC11,AD$5,""))-30</f>
        <v>188</v>
      </c>
      <c r="AE11" s="60" t="n">
        <f aca="false">LEN($AC11) -LEN( SUBSTITUTE($AC11,AE$5,""))</f>
        <v>196</v>
      </c>
      <c r="AF11" s="60" t="n">
        <f aca="false">LEN($AC11) -LEN( SUBSTITUTE($AC11,AF$5,""))</f>
        <v>151</v>
      </c>
      <c r="AG11" s="60" t="n">
        <f aca="false">LEN($AC11) -LEN( SUBSTITUTE($AC11,AG$5,""))</f>
        <v>209</v>
      </c>
      <c r="AH11" s="39" t="n">
        <f aca="false">SUM(AD11:AG11)</f>
        <v>744</v>
      </c>
      <c r="AI11" s="61" t="n">
        <f aca="false">SUM(AE11:AF11)/AH11*100</f>
        <v>46.6397849462366</v>
      </c>
      <c r="AJ11" s="38" t="n">
        <f aca="false">LEN(AC11)-AH11-30</f>
        <v>0</v>
      </c>
      <c r="AK11" s="60" t="n">
        <f aca="false">(30+AD11)*329.2+AG11*306.2+AE11*305.2+AF11*345.2+159</f>
        <v>247864.8</v>
      </c>
    </row>
    <row r="12" customFormat="false" ht="9.9" hidden="false" customHeight="true" outlineLevel="0" collapsed="false">
      <c r="B12" s="41"/>
      <c r="C12" s="62" t="n">
        <v>1</v>
      </c>
      <c r="D12" s="63"/>
      <c r="E12" s="64" t="n">
        <v>1</v>
      </c>
      <c r="F12" s="45"/>
      <c r="G12" s="65" t="s">
        <v>52</v>
      </c>
      <c r="H12" s="66" t="n">
        <v>732</v>
      </c>
      <c r="I12" s="48" t="n">
        <f aca="false">AK12</f>
        <v>236291.4</v>
      </c>
      <c r="J12" s="45"/>
      <c r="K12" s="67" t="n">
        <v>1</v>
      </c>
      <c r="L12" s="68" t="n">
        <v>0.5</v>
      </c>
      <c r="M12" s="69" t="n">
        <v>0.25</v>
      </c>
      <c r="N12" s="52" t="n">
        <f aca="false">AI12</f>
        <v>47.5783475783476</v>
      </c>
      <c r="O12" s="70" t="n">
        <v>3</v>
      </c>
      <c r="P12" s="71"/>
      <c r="Q12" s="72"/>
      <c r="R12" s="72" t="n">
        <v>1</v>
      </c>
      <c r="S12" s="72" t="n">
        <v>1</v>
      </c>
      <c r="T12" s="72"/>
      <c r="U12" s="72"/>
      <c r="V12" s="72" t="n">
        <v>1</v>
      </c>
      <c r="W12" s="73"/>
      <c r="X12" s="72" t="s">
        <v>49</v>
      </c>
      <c r="Y12" s="72" t="s">
        <v>53</v>
      </c>
      <c r="Z12" s="73" t="s">
        <v>46</v>
      </c>
      <c r="AA12" s="45"/>
      <c r="AB12" s="74" t="s">
        <v>54</v>
      </c>
      <c r="AC12" s="75" t="s">
        <v>55</v>
      </c>
      <c r="AD12" s="60" t="n">
        <f aca="false">LEN($AC12) -LEN( SUBSTITUTE($AC12,AD$5,""))-30</f>
        <v>186</v>
      </c>
      <c r="AE12" s="60" t="n">
        <f aca="false">LEN($AC12) -LEN( SUBSTITUTE($AC12,AE$5,""))</f>
        <v>150</v>
      </c>
      <c r="AF12" s="60" t="n">
        <f aca="false">LEN($AC12) -LEN( SUBSTITUTE($AC12,AF$5,""))</f>
        <v>184</v>
      </c>
      <c r="AG12" s="60" t="n">
        <f aca="false">LEN($AC12) -LEN( SUBSTITUTE($AC12,AG$5,""))</f>
        <v>182</v>
      </c>
      <c r="AH12" s="39" t="n">
        <f aca="false">SUM(AD12:AG12)</f>
        <v>702</v>
      </c>
      <c r="AI12" s="61" t="n">
        <f aca="false">SUM(AE12:AF12)/AH12*100</f>
        <v>47.5783475783476</v>
      </c>
      <c r="AJ12" s="38" t="n">
        <f aca="false">LEN(AC12)-AH12-30</f>
        <v>0</v>
      </c>
      <c r="AK12" s="60" t="n">
        <f aca="false">(30+AD12)*329.2+AG12*306.2+AE12*305.2+AF12*345.2+159</f>
        <v>236291.4</v>
      </c>
    </row>
    <row r="13" customFormat="false" ht="9.9" hidden="false" customHeight="true" outlineLevel="0" collapsed="false">
      <c r="B13" s="41"/>
      <c r="C13" s="82" t="n">
        <v>1</v>
      </c>
      <c r="D13" s="83" t="n">
        <v>1</v>
      </c>
      <c r="E13" s="84" t="n">
        <v>1</v>
      </c>
      <c r="F13" s="45"/>
      <c r="G13" s="85" t="s">
        <v>56</v>
      </c>
      <c r="H13" s="86" t="n">
        <v>494</v>
      </c>
      <c r="I13" s="87" t="n">
        <f aca="false">AK13</f>
        <v>160245.8</v>
      </c>
      <c r="J13" s="45"/>
      <c r="K13" s="88" t="n">
        <v>1</v>
      </c>
      <c r="L13" s="89" t="n">
        <v>2</v>
      </c>
      <c r="M13" s="90" t="n">
        <v>0.03125</v>
      </c>
      <c r="N13" s="91" t="n">
        <f aca="false">AI13</f>
        <v>48.0603448275862</v>
      </c>
      <c r="O13" s="92" t="n">
        <v>3</v>
      </c>
      <c r="P13" s="93"/>
      <c r="Q13" s="94" t="n">
        <v>1</v>
      </c>
      <c r="R13" s="94" t="n">
        <v>1</v>
      </c>
      <c r="S13" s="94" t="n">
        <v>1</v>
      </c>
      <c r="T13" s="94"/>
      <c r="U13" s="94"/>
      <c r="V13" s="94"/>
      <c r="W13" s="95"/>
      <c r="X13" s="72" t="s">
        <v>49</v>
      </c>
      <c r="Y13" s="72" t="s">
        <v>53</v>
      </c>
      <c r="Z13" s="73" t="s">
        <v>46</v>
      </c>
      <c r="AA13" s="96"/>
      <c r="AB13" s="97" t="s">
        <v>54</v>
      </c>
      <c r="AC13" s="98" t="s">
        <v>57</v>
      </c>
      <c r="AD13" s="60" t="n">
        <f aca="false">LEN($AC13) -LEN( SUBSTITUTE($AC13,AD$5,""))-30</f>
        <v>139</v>
      </c>
      <c r="AE13" s="60" t="n">
        <f aca="false">LEN($AC13) -LEN( SUBSTITUTE($AC13,AE$5,""))</f>
        <v>94</v>
      </c>
      <c r="AF13" s="60" t="n">
        <f aca="false">LEN($AC13) -LEN( SUBSTITUTE($AC13,AF$5,""))</f>
        <v>129</v>
      </c>
      <c r="AG13" s="60" t="n">
        <f aca="false">LEN($AC13) -LEN( SUBSTITUTE($AC13,AG$5,""))</f>
        <v>102</v>
      </c>
      <c r="AH13" s="39" t="n">
        <f aca="false">SUM(AD13:AG13)</f>
        <v>464</v>
      </c>
      <c r="AI13" s="61" t="n">
        <f aca="false">SUM(AE13:AF13)/AH13*100</f>
        <v>48.0603448275862</v>
      </c>
      <c r="AJ13" s="38" t="n">
        <f aca="false">LEN(AC13)-AH13-30</f>
        <v>0</v>
      </c>
      <c r="AK13" s="60" t="n">
        <f aca="false">(30+AD13)*329.2+AG13*306.2+AE13*305.2+AF13*345.2+159</f>
        <v>160245.8</v>
      </c>
    </row>
    <row r="14" customFormat="false" ht="9.9" hidden="false" customHeight="true" outlineLevel="0" collapsed="false">
      <c r="B14" s="41"/>
      <c r="C14" s="99"/>
      <c r="D14" s="100"/>
      <c r="E14" s="101" t="n">
        <v>1</v>
      </c>
      <c r="F14" s="102"/>
      <c r="G14" s="103" t="s">
        <v>58</v>
      </c>
      <c r="H14" s="104" t="n">
        <v>1429</v>
      </c>
      <c r="I14" s="105" t="n">
        <f aca="false">AK14</f>
        <v>460393.8</v>
      </c>
      <c r="J14" s="102"/>
      <c r="K14" s="106"/>
      <c r="L14" s="107"/>
      <c r="M14" s="108"/>
      <c r="N14" s="52" t="n">
        <f aca="false">AI14</f>
        <v>45.6040028591851</v>
      </c>
      <c r="O14" s="109" t="n">
        <v>7</v>
      </c>
      <c r="P14" s="110" t="n">
        <v>1</v>
      </c>
      <c r="Q14" s="111" t="n">
        <v>1</v>
      </c>
      <c r="R14" s="111"/>
      <c r="S14" s="111"/>
      <c r="T14" s="111"/>
      <c r="U14" s="111" t="n">
        <v>2</v>
      </c>
      <c r="V14" s="111"/>
      <c r="W14" s="112"/>
      <c r="X14" s="111"/>
      <c r="Y14" s="111"/>
      <c r="Z14" s="112" t="s">
        <v>46</v>
      </c>
      <c r="AA14" s="102"/>
      <c r="AB14" s="113" t="s">
        <v>37</v>
      </c>
      <c r="AC14" s="114" t="s">
        <v>59</v>
      </c>
      <c r="AD14" s="60" t="n">
        <f aca="false">LEN($AC14) -LEN( SUBSTITUTE($AC14,AD$5,""))-30</f>
        <v>401</v>
      </c>
      <c r="AE14" s="60" t="n">
        <f aca="false">LEN($AC14) -LEN( SUBSTITUTE($AC14,AE$5,""))</f>
        <v>303</v>
      </c>
      <c r="AF14" s="60" t="n">
        <f aca="false">LEN($AC14) -LEN( SUBSTITUTE($AC14,AF$5,""))</f>
        <v>335</v>
      </c>
      <c r="AG14" s="60" t="n">
        <f aca="false">LEN($AC14) -LEN( SUBSTITUTE($AC14,AG$5,""))</f>
        <v>360</v>
      </c>
      <c r="AH14" s="39" t="n">
        <f aca="false">SUM(AD14:AG14)</f>
        <v>1399</v>
      </c>
      <c r="AI14" s="61" t="n">
        <f aca="false">SUM(AE14:AF14)/AH14*100</f>
        <v>45.6040028591851</v>
      </c>
      <c r="AJ14" s="38" t="n">
        <f aca="false">LEN(AC14)-AH14-30</f>
        <v>0</v>
      </c>
      <c r="AK14" s="60" t="n">
        <f aca="false">(30+AD14)*329.2+AG14*306.2+AE14*305.2+AF14*345.2+159</f>
        <v>460393.8</v>
      </c>
    </row>
    <row r="15" customFormat="false" ht="9.9" hidden="false" customHeight="true" outlineLevel="0" collapsed="false">
      <c r="B15" s="41"/>
      <c r="C15" s="62"/>
      <c r="D15" s="63"/>
      <c r="E15" s="64" t="n">
        <v>1</v>
      </c>
      <c r="F15" s="45"/>
      <c r="G15" s="65" t="s">
        <v>60</v>
      </c>
      <c r="H15" s="115" t="n">
        <f aca="false">LEN(AC15)</f>
        <v>424</v>
      </c>
      <c r="I15" s="48" t="n">
        <f aca="false">AK15</f>
        <v>137661.8</v>
      </c>
      <c r="J15" s="45"/>
      <c r="K15" s="116"/>
      <c r="L15" s="117"/>
      <c r="M15" s="118"/>
      <c r="N15" s="52" t="n">
        <f aca="false">AI15</f>
        <v>50.507614213198</v>
      </c>
      <c r="O15" s="70" t="n">
        <v>3</v>
      </c>
      <c r="P15" s="71"/>
      <c r="Q15" s="72" t="n">
        <v>1</v>
      </c>
      <c r="R15" s="72" t="n">
        <v>1</v>
      </c>
      <c r="S15" s="72" t="n">
        <v>1</v>
      </c>
      <c r="T15" s="72"/>
      <c r="U15" s="72"/>
      <c r="V15" s="72"/>
      <c r="W15" s="73"/>
      <c r="X15" s="72" t="s">
        <v>49</v>
      </c>
      <c r="Y15" s="72" t="s">
        <v>53</v>
      </c>
      <c r="Z15" s="73" t="s">
        <v>46</v>
      </c>
      <c r="AA15" s="45"/>
      <c r="AB15" s="74" t="s">
        <v>54</v>
      </c>
      <c r="AC15" s="119" t="s">
        <v>61</v>
      </c>
      <c r="AD15" s="60" t="n">
        <f aca="false">LEN($AC15) -LEN( SUBSTITUTE($AC15,AD$5,""))-30</f>
        <v>121</v>
      </c>
      <c r="AE15" s="60" t="n">
        <f aca="false">LEN($AC15) -LEN( SUBSTITUTE($AC15,AE$5,""))</f>
        <v>89</v>
      </c>
      <c r="AF15" s="60" t="n">
        <f aca="false">LEN($AC15) -LEN( SUBSTITUTE($AC15,AF$5,""))</f>
        <v>110</v>
      </c>
      <c r="AG15" s="60" t="n">
        <f aca="false">LEN($AC15) -LEN( SUBSTITUTE($AC15,AG$5,""))</f>
        <v>74</v>
      </c>
      <c r="AH15" s="39" t="n">
        <f aca="false">SUM(AD15:AG15)</f>
        <v>394</v>
      </c>
      <c r="AI15" s="61" t="n">
        <f aca="false">SUM(AE15:AF15)/AH15*100</f>
        <v>50.507614213198</v>
      </c>
      <c r="AJ15" s="38" t="n">
        <f aca="false">LEN(AC15)-AH15-30</f>
        <v>0</v>
      </c>
      <c r="AK15" s="60" t="n">
        <f aca="false">(30+AD15)*329.2+AG15*306.2+AE15*305.2+AF15*345.2+159</f>
        <v>137661.8</v>
      </c>
    </row>
    <row r="16" customFormat="false" ht="9.9" hidden="false" customHeight="true" outlineLevel="0" collapsed="false">
      <c r="B16" s="41"/>
      <c r="C16" s="62"/>
      <c r="D16" s="63"/>
      <c r="E16" s="64" t="n">
        <v>1</v>
      </c>
      <c r="F16" s="45"/>
      <c r="G16" s="65" t="s">
        <v>62</v>
      </c>
      <c r="H16" s="115" t="n">
        <f aca="false">LEN(AC16)</f>
        <v>1307</v>
      </c>
      <c r="I16" s="48" t="n">
        <f aca="false">AK16</f>
        <v>419446.4</v>
      </c>
      <c r="J16" s="45"/>
      <c r="K16" s="116"/>
      <c r="L16" s="117"/>
      <c r="M16" s="118"/>
      <c r="N16" s="52" t="n">
        <f aca="false">AI16</f>
        <v>45.9671104150352</v>
      </c>
      <c r="O16" s="70" t="n">
        <v>6</v>
      </c>
      <c r="P16" s="71"/>
      <c r="Q16" s="72"/>
      <c r="R16" s="72" t="n">
        <v>1</v>
      </c>
      <c r="S16" s="72" t="n">
        <v>1</v>
      </c>
      <c r="T16" s="72" t="n">
        <v>1</v>
      </c>
      <c r="U16" s="72" t="n">
        <v>1</v>
      </c>
      <c r="V16" s="72" t="n">
        <v>1</v>
      </c>
      <c r="W16" s="73" t="n">
        <v>1</v>
      </c>
      <c r="X16" s="72"/>
      <c r="Y16" s="72"/>
      <c r="Z16" s="73" t="s">
        <v>46</v>
      </c>
      <c r="AA16" s="45"/>
      <c r="AB16" s="74" t="s">
        <v>37</v>
      </c>
      <c r="AC16" s="120" t="s">
        <v>63</v>
      </c>
      <c r="AD16" s="60" t="n">
        <f aca="false">LEN($AC16) -LEN( SUBSTITUTE($AC16,AD$5,""))-30</f>
        <v>347</v>
      </c>
      <c r="AE16" s="60" t="n">
        <f aca="false">LEN($AC16) -LEN( SUBSTITUTE($AC16,AE$5,""))</f>
        <v>312</v>
      </c>
      <c r="AF16" s="60" t="n">
        <f aca="false">LEN($AC16) -LEN( SUBSTITUTE($AC16,AF$5,""))</f>
        <v>275</v>
      </c>
      <c r="AG16" s="60" t="n">
        <f aca="false">LEN($AC16) -LEN( SUBSTITUTE($AC16,AG$5,""))</f>
        <v>343</v>
      </c>
      <c r="AH16" s="39" t="n">
        <f aca="false">SUM(AD16:AG16)</f>
        <v>1277</v>
      </c>
      <c r="AI16" s="61" t="n">
        <f aca="false">SUM(AE16:AF16)/AH16*100</f>
        <v>45.9671104150352</v>
      </c>
      <c r="AJ16" s="38" t="n">
        <f aca="false">LEN(AC16)-AH16-30</f>
        <v>0</v>
      </c>
      <c r="AK16" s="60" t="n">
        <f aca="false">(30+AD16)*329.2+AG16*306.2+AE16*305.2+AF16*345.2+159</f>
        <v>419446.4</v>
      </c>
    </row>
    <row r="17" customFormat="false" ht="9.9" hidden="false" customHeight="true" outlineLevel="0" collapsed="false">
      <c r="B17" s="41"/>
      <c r="C17" s="121"/>
      <c r="D17" s="122"/>
      <c r="E17" s="123" t="n">
        <v>1</v>
      </c>
      <c r="F17" s="124"/>
      <c r="G17" s="125" t="s">
        <v>64</v>
      </c>
      <c r="H17" s="115" t="n">
        <f aca="false">LEN(AC17)</f>
        <v>1454</v>
      </c>
      <c r="I17" s="126" t="n">
        <f aca="false">AK17</f>
        <v>468351.8</v>
      </c>
      <c r="J17" s="124"/>
      <c r="K17" s="127"/>
      <c r="L17" s="128"/>
      <c r="M17" s="129"/>
      <c r="N17" s="130" t="n">
        <f aca="false">AI17</f>
        <v>46.4887640449438</v>
      </c>
      <c r="O17" s="131" t="n">
        <v>5</v>
      </c>
      <c r="P17" s="132" t="n">
        <v>1</v>
      </c>
      <c r="Q17" s="133"/>
      <c r="R17" s="133"/>
      <c r="S17" s="133" t="n">
        <v>1</v>
      </c>
      <c r="T17" s="133"/>
      <c r="U17" s="133"/>
      <c r="V17" s="133" t="n">
        <v>1</v>
      </c>
      <c r="W17" s="134"/>
      <c r="X17" s="133"/>
      <c r="Y17" s="133"/>
      <c r="Z17" s="134" t="s">
        <v>46</v>
      </c>
      <c r="AA17" s="124"/>
      <c r="AB17" s="135" t="s">
        <v>37</v>
      </c>
      <c r="AC17" s="136" t="s">
        <v>65</v>
      </c>
      <c r="AD17" s="60" t="n">
        <f aca="false">LEN($AC17) -LEN( SUBSTITUTE($AC17,AD$5,""))-30</f>
        <v>410</v>
      </c>
      <c r="AE17" s="60" t="n">
        <f aca="false">LEN($AC17) -LEN( SUBSTITUTE($AC17,AE$5,""))</f>
        <v>324</v>
      </c>
      <c r="AF17" s="60" t="n">
        <f aca="false">LEN($AC17) -LEN( SUBSTITUTE($AC17,AF$5,""))</f>
        <v>338</v>
      </c>
      <c r="AG17" s="60" t="n">
        <f aca="false">LEN($AC17) -LEN( SUBSTITUTE($AC17,AG$5,""))</f>
        <v>352</v>
      </c>
      <c r="AH17" s="39" t="n">
        <f aca="false">SUM(AD17:AG17)</f>
        <v>1424</v>
      </c>
      <c r="AI17" s="61" t="n">
        <f aca="false">SUM(AE17:AF17)/AH17*100</f>
        <v>46.4887640449438</v>
      </c>
      <c r="AJ17" s="38" t="n">
        <f aca="false">LEN(AC17)-AH17-30</f>
        <v>0</v>
      </c>
      <c r="AK17" s="60" t="n">
        <f aca="false">(30+AD17)*329.2+AG17*306.2+AE17*305.2+AF17*345.2+159</f>
        <v>468351.8</v>
      </c>
    </row>
    <row r="18" customFormat="false" ht="9.9" hidden="false" customHeight="true" outlineLevel="0" collapsed="false">
      <c r="B18" s="137" t="n">
        <v>2</v>
      </c>
      <c r="C18" s="42" t="n">
        <v>1</v>
      </c>
      <c r="D18" s="43" t="n">
        <v>1</v>
      </c>
      <c r="E18" s="44" t="n">
        <v>1</v>
      </c>
      <c r="F18" s="138"/>
      <c r="G18" s="46" t="s">
        <v>66</v>
      </c>
      <c r="H18" s="47" t="n">
        <v>2081</v>
      </c>
      <c r="I18" s="48" t="n">
        <f aca="false">AK18</f>
        <v>671531.2</v>
      </c>
      <c r="J18" s="138"/>
      <c r="K18" s="139" t="n">
        <v>1</v>
      </c>
      <c r="L18" s="140" t="n">
        <v>0.5</v>
      </c>
      <c r="M18" s="141" t="n">
        <v>0.25</v>
      </c>
      <c r="N18" s="52" t="n">
        <f aca="false">AI18</f>
        <v>42.8571428571429</v>
      </c>
      <c r="O18" s="53" t="n">
        <v>11</v>
      </c>
      <c r="P18" s="54"/>
      <c r="Q18" s="55" t="n">
        <v>1</v>
      </c>
      <c r="R18" s="55" t="n">
        <v>2</v>
      </c>
      <c r="S18" s="55"/>
      <c r="T18" s="55"/>
      <c r="U18" s="55" t="n">
        <v>1</v>
      </c>
      <c r="V18" s="55"/>
      <c r="W18" s="56"/>
      <c r="X18" s="55"/>
      <c r="Y18" s="55"/>
      <c r="Z18" s="56"/>
      <c r="AA18" s="138"/>
      <c r="AB18" s="58" t="s">
        <v>37</v>
      </c>
      <c r="AC18" s="59" t="s">
        <v>67</v>
      </c>
      <c r="AD18" s="60" t="n">
        <f aca="false">LEN($AC18) -LEN( SUBSTITUTE($AC18,AD$5,""))-30</f>
        <v>633</v>
      </c>
      <c r="AE18" s="60" t="n">
        <f aca="false">LEN($AC18) -LEN( SUBSTITUTE($AC18,AE$5,""))</f>
        <v>384</v>
      </c>
      <c r="AF18" s="60" t="n">
        <f aca="false">LEN($AC18) -LEN( SUBSTITUTE($AC18,AF$5,""))</f>
        <v>495</v>
      </c>
      <c r="AG18" s="60" t="n">
        <f aca="false">LEN($AC18) -LEN( SUBSTITUTE($AC18,AG$5,""))</f>
        <v>539</v>
      </c>
      <c r="AH18" s="39" t="n">
        <f aca="false">SUM(AD18:AG18)</f>
        <v>2051</v>
      </c>
      <c r="AI18" s="61" t="n">
        <f aca="false">SUM(AE18:AF18)/AH18*100</f>
        <v>42.8571428571429</v>
      </c>
      <c r="AJ18" s="38" t="n">
        <f aca="false">LEN(AC18)-AH18-30</f>
        <v>0</v>
      </c>
      <c r="AK18" s="60" t="n">
        <f aca="false">(30+AD18)*329.2+AG18*306.2+AE18*305.2+AF18*345.2+159</f>
        <v>671531.2</v>
      </c>
    </row>
    <row r="19" customFormat="false" ht="9.9" hidden="false" customHeight="true" outlineLevel="0" collapsed="false">
      <c r="B19" s="137"/>
      <c r="C19" s="62" t="n">
        <v>1</v>
      </c>
      <c r="D19" s="63"/>
      <c r="E19" s="64" t="n">
        <v>1</v>
      </c>
      <c r="F19" s="142"/>
      <c r="G19" s="65" t="s">
        <v>68</v>
      </c>
      <c r="H19" s="66" t="n">
        <v>2001</v>
      </c>
      <c r="I19" s="48" t="n">
        <f aca="false">AK19</f>
        <v>646043.2</v>
      </c>
      <c r="J19" s="142"/>
      <c r="K19" s="79" t="n">
        <v>1</v>
      </c>
      <c r="L19" s="80" t="n">
        <v>0.25</v>
      </c>
      <c r="M19" s="81" t="n">
        <v>4</v>
      </c>
      <c r="N19" s="52" t="n">
        <f aca="false">AI19</f>
        <v>42.8716387620497</v>
      </c>
      <c r="O19" s="70" t="n">
        <v>11</v>
      </c>
      <c r="P19" s="71"/>
      <c r="Q19" s="72"/>
      <c r="R19" s="72" t="n">
        <v>1</v>
      </c>
      <c r="S19" s="72" t="n">
        <v>2</v>
      </c>
      <c r="T19" s="72"/>
      <c r="U19" s="72" t="n">
        <v>1</v>
      </c>
      <c r="V19" s="72" t="n">
        <v>1</v>
      </c>
      <c r="W19" s="73"/>
      <c r="X19" s="72"/>
      <c r="Y19" s="72"/>
      <c r="Z19" s="73"/>
      <c r="AA19" s="142"/>
      <c r="AB19" s="74" t="s">
        <v>37</v>
      </c>
      <c r="AC19" s="75" t="s">
        <v>69</v>
      </c>
      <c r="AD19" s="60" t="n">
        <f aca="false">LEN($AC19) -LEN( SUBSTITUTE($AC19,AD$5,""))-30</f>
        <v>611</v>
      </c>
      <c r="AE19" s="60" t="n">
        <f aca="false">LEN($AC19) -LEN( SUBSTITUTE($AC19,AE$5,""))</f>
        <v>363</v>
      </c>
      <c r="AF19" s="60" t="n">
        <f aca="false">LEN($AC19) -LEN( SUBSTITUTE($AC19,AF$5,""))</f>
        <v>482</v>
      </c>
      <c r="AG19" s="60" t="n">
        <f aca="false">LEN($AC19) -LEN( SUBSTITUTE($AC19,AG$5,""))</f>
        <v>515</v>
      </c>
      <c r="AH19" s="39" t="n">
        <f aca="false">SUM(AD19:AG19)</f>
        <v>1971</v>
      </c>
      <c r="AI19" s="61" t="n">
        <f aca="false">SUM(AE19:AF19)/AH19*100</f>
        <v>42.8716387620497</v>
      </c>
      <c r="AJ19" s="38" t="n">
        <f aca="false">LEN(AC19)-AH19-30</f>
        <v>0</v>
      </c>
      <c r="AK19" s="60" t="n">
        <f aca="false">(30+AD19)*329.2+AG19*306.2+AE19*305.2+AF19*345.2+159</f>
        <v>646043.2</v>
      </c>
    </row>
    <row r="20" customFormat="false" ht="9.9" hidden="false" customHeight="true" outlineLevel="0" collapsed="false">
      <c r="B20" s="137"/>
      <c r="C20" s="62" t="n">
        <v>1</v>
      </c>
      <c r="D20" s="63" t="n">
        <v>1</v>
      </c>
      <c r="E20" s="64" t="n">
        <v>1</v>
      </c>
      <c r="F20" s="142"/>
      <c r="G20" s="65" t="s">
        <v>70</v>
      </c>
      <c r="H20" s="66" t="n">
        <v>716</v>
      </c>
      <c r="I20" s="48" t="n">
        <f aca="false">AK20</f>
        <v>230767.2</v>
      </c>
      <c r="J20" s="142"/>
      <c r="K20" s="67" t="n">
        <v>1</v>
      </c>
      <c r="L20" s="68" t="n">
        <v>0.5</v>
      </c>
      <c r="M20" s="69" t="n">
        <v>0.25</v>
      </c>
      <c r="N20" s="52" t="n">
        <f aca="false">AI20</f>
        <v>42.8571428571429</v>
      </c>
      <c r="O20" s="70" t="n">
        <v>5</v>
      </c>
      <c r="P20" s="71"/>
      <c r="Q20" s="72" t="n">
        <v>1</v>
      </c>
      <c r="R20" s="72"/>
      <c r="S20" s="72"/>
      <c r="T20" s="72"/>
      <c r="U20" s="72" t="n">
        <v>1</v>
      </c>
      <c r="V20" s="72" t="n">
        <v>1</v>
      </c>
      <c r="W20" s="73" t="n">
        <v>1</v>
      </c>
      <c r="X20" s="72"/>
      <c r="Y20" s="72"/>
      <c r="Z20" s="73"/>
      <c r="AA20" s="142"/>
      <c r="AB20" s="74" t="s">
        <v>37</v>
      </c>
      <c r="AC20" s="75" t="s">
        <v>71</v>
      </c>
      <c r="AD20" s="60" t="n">
        <f aca="false">LEN($AC20) -LEN( SUBSTITUTE($AC20,AD$5,""))-30</f>
        <v>211</v>
      </c>
      <c r="AE20" s="60" t="n">
        <f aca="false">LEN($AC20) -LEN( SUBSTITUTE($AC20,AE$5,""))</f>
        <v>141</v>
      </c>
      <c r="AF20" s="60" t="n">
        <f aca="false">LEN($AC20) -LEN( SUBSTITUTE($AC20,AF$5,""))</f>
        <v>153</v>
      </c>
      <c r="AG20" s="60" t="n">
        <f aca="false">LEN($AC20) -LEN( SUBSTITUTE($AC20,AG$5,""))</f>
        <v>181</v>
      </c>
      <c r="AH20" s="39" t="n">
        <f aca="false">SUM(AD20:AG20)</f>
        <v>686</v>
      </c>
      <c r="AI20" s="61" t="n">
        <f aca="false">SUM(AE20:AF20)/AH20*100</f>
        <v>42.8571428571429</v>
      </c>
      <c r="AJ20" s="38" t="n">
        <f aca="false">LEN(AC20)-AH20-30</f>
        <v>0</v>
      </c>
      <c r="AK20" s="60" t="n">
        <f aca="false">(30+AD20)*329.2+AG20*306.2+AE20*305.2+AF20*345.2+159</f>
        <v>230767.2</v>
      </c>
    </row>
    <row r="21" customFormat="false" ht="9.9" hidden="false" customHeight="true" outlineLevel="0" collapsed="false">
      <c r="B21" s="137"/>
      <c r="C21" s="62" t="n">
        <v>1</v>
      </c>
      <c r="D21" s="63"/>
      <c r="E21" s="64" t="n">
        <v>1</v>
      </c>
      <c r="F21" s="142"/>
      <c r="G21" s="65" t="s">
        <v>72</v>
      </c>
      <c r="H21" s="66" t="n">
        <v>770</v>
      </c>
      <c r="I21" s="48" t="n">
        <f aca="false">AK21</f>
        <v>248226</v>
      </c>
      <c r="J21" s="142"/>
      <c r="K21" s="76" t="n">
        <v>1</v>
      </c>
      <c r="L21" s="77" t="n">
        <v>1</v>
      </c>
      <c r="M21" s="78" t="n">
        <v>1</v>
      </c>
      <c r="N21" s="52" t="n">
        <f aca="false">AI21</f>
        <v>43.3783783783784</v>
      </c>
      <c r="O21" s="70" t="n">
        <v>3</v>
      </c>
      <c r="P21" s="71" t="n">
        <v>1</v>
      </c>
      <c r="Q21" s="72" t="n">
        <v>1</v>
      </c>
      <c r="R21" s="72"/>
      <c r="S21" s="72"/>
      <c r="T21" s="72"/>
      <c r="U21" s="72"/>
      <c r="V21" s="72"/>
      <c r="W21" s="73" t="n">
        <v>1</v>
      </c>
      <c r="X21" s="72"/>
      <c r="Y21" s="72"/>
      <c r="Z21" s="73"/>
      <c r="AA21" s="142"/>
      <c r="AB21" s="74" t="s">
        <v>37</v>
      </c>
      <c r="AC21" s="75" t="s">
        <v>73</v>
      </c>
      <c r="AD21" s="60" t="n">
        <f aca="false">LEN($AC21) -LEN( SUBSTITUTE($AC21,AD$5,""))-30</f>
        <v>228</v>
      </c>
      <c r="AE21" s="60" t="n">
        <f aca="false">LEN($AC21) -LEN( SUBSTITUTE($AC21,AE$5,""))</f>
        <v>154</v>
      </c>
      <c r="AF21" s="60" t="n">
        <f aca="false">LEN($AC21) -LEN( SUBSTITUTE($AC21,AF$5,""))</f>
        <v>167</v>
      </c>
      <c r="AG21" s="60" t="n">
        <f aca="false">LEN($AC21) -LEN( SUBSTITUTE($AC21,AG$5,""))</f>
        <v>191</v>
      </c>
      <c r="AH21" s="39" t="n">
        <f aca="false">SUM(AD21:AG21)</f>
        <v>740</v>
      </c>
      <c r="AI21" s="61" t="n">
        <f aca="false">SUM(AE21:AF21)/AH21*100</f>
        <v>43.3783783783784</v>
      </c>
      <c r="AJ21" s="38" t="n">
        <f aca="false">LEN(AC21)-AH21-30</f>
        <v>0</v>
      </c>
      <c r="AK21" s="60" t="n">
        <f aca="false">(30+AD21)*329.2+AG21*306.2+AE21*305.2+AF21*345.2+159</f>
        <v>248226</v>
      </c>
    </row>
    <row r="22" customFormat="false" ht="9.9" hidden="false" customHeight="true" outlineLevel="0" collapsed="false">
      <c r="B22" s="137"/>
      <c r="C22" s="62" t="n">
        <v>1</v>
      </c>
      <c r="D22" s="63"/>
      <c r="E22" s="64" t="n">
        <v>1</v>
      </c>
      <c r="F22" s="142"/>
      <c r="G22" s="65" t="s">
        <v>74</v>
      </c>
      <c r="H22" s="66" t="n">
        <v>553</v>
      </c>
      <c r="I22" s="48" t="n">
        <f aca="false">AK22</f>
        <v>176875.6</v>
      </c>
      <c r="J22" s="142"/>
      <c r="K22" s="143" t="n">
        <v>1</v>
      </c>
      <c r="L22" s="144" t="n">
        <v>2</v>
      </c>
      <c r="M22" s="145" t="n">
        <v>0.03125</v>
      </c>
      <c r="N22" s="52" t="n">
        <f aca="false">AI22</f>
        <v>44.9330783938815</v>
      </c>
      <c r="O22" s="70" t="n">
        <v>1</v>
      </c>
      <c r="P22" s="71"/>
      <c r="Q22" s="72"/>
      <c r="R22" s="72"/>
      <c r="S22" s="72"/>
      <c r="T22" s="72"/>
      <c r="U22" s="72"/>
      <c r="V22" s="72"/>
      <c r="W22" s="73"/>
      <c r="X22" s="72" t="s">
        <v>24</v>
      </c>
      <c r="Y22" s="72" t="s">
        <v>53</v>
      </c>
      <c r="Z22" s="73" t="s">
        <v>46</v>
      </c>
      <c r="AA22" s="142"/>
      <c r="AB22" s="74" t="s">
        <v>54</v>
      </c>
      <c r="AC22" s="75" t="s">
        <v>75</v>
      </c>
      <c r="AD22" s="60" t="n">
        <f aca="false">LEN($AC22) -LEN( SUBSTITUTE($AC22,AD$5,""))-30</f>
        <v>131</v>
      </c>
      <c r="AE22" s="60" t="n">
        <f aca="false">LEN($AC22) -LEN( SUBSTITUTE($AC22,AE$5,""))</f>
        <v>137</v>
      </c>
      <c r="AF22" s="60" t="n">
        <f aca="false">LEN($AC22) -LEN( SUBSTITUTE($AC22,AF$5,""))</f>
        <v>98</v>
      </c>
      <c r="AG22" s="60" t="n">
        <f aca="false">LEN($AC22) -LEN( SUBSTITUTE($AC22,AG$5,""))</f>
        <v>157</v>
      </c>
      <c r="AH22" s="39" t="n">
        <f aca="false">SUM(AD22:AG22)</f>
        <v>523</v>
      </c>
      <c r="AI22" s="61" t="n">
        <f aca="false">SUM(AE22:AF22)/AH22*100</f>
        <v>44.9330783938815</v>
      </c>
      <c r="AJ22" s="38" t="n">
        <f aca="false">LEN(AC22)-AH22-30</f>
        <v>0</v>
      </c>
      <c r="AK22" s="60" t="n">
        <f aca="false">(30+AD22)*329.2+AG22*306.2+AE22*305.2+AF22*345.2+159</f>
        <v>176875.6</v>
      </c>
    </row>
    <row r="23" customFormat="false" ht="9.9" hidden="false" customHeight="true" outlineLevel="0" collapsed="false">
      <c r="B23" s="137"/>
      <c r="C23" s="82" t="n">
        <v>1</v>
      </c>
      <c r="D23" s="83" t="n">
        <v>1</v>
      </c>
      <c r="E23" s="84" t="n">
        <v>1</v>
      </c>
      <c r="F23" s="146"/>
      <c r="G23" s="85" t="s">
        <v>76</v>
      </c>
      <c r="H23" s="86" t="n">
        <v>454</v>
      </c>
      <c r="I23" s="87" t="n">
        <f aca="false">AK23</f>
        <v>145954.8</v>
      </c>
      <c r="J23" s="146"/>
      <c r="K23" s="147" t="n">
        <v>1</v>
      </c>
      <c r="L23" s="148" t="n">
        <v>0.5</v>
      </c>
      <c r="M23" s="149" t="n">
        <v>0.25</v>
      </c>
      <c r="N23" s="91" t="n">
        <f aca="false">AI23</f>
        <v>42.9245283018868</v>
      </c>
      <c r="O23" s="92" t="n">
        <v>1</v>
      </c>
      <c r="P23" s="93"/>
      <c r="Q23" s="94"/>
      <c r="R23" s="94"/>
      <c r="S23" s="94"/>
      <c r="T23" s="94"/>
      <c r="U23" s="94"/>
      <c r="V23" s="94"/>
      <c r="W23" s="95"/>
      <c r="X23" s="94" t="s">
        <v>24</v>
      </c>
      <c r="Y23" s="94" t="s">
        <v>53</v>
      </c>
      <c r="Z23" s="95" t="s">
        <v>46</v>
      </c>
      <c r="AA23" s="146"/>
      <c r="AB23" s="97" t="s">
        <v>54</v>
      </c>
      <c r="AC23" s="98" t="s">
        <v>77</v>
      </c>
      <c r="AD23" s="60" t="n">
        <f aca="false">LEN($AC23) -LEN( SUBSTITUTE($AC23,AD$5,""))-30</f>
        <v>111</v>
      </c>
      <c r="AE23" s="60" t="n">
        <f aca="false">LEN($AC23) -LEN( SUBSTITUTE($AC23,AE$5,""))</f>
        <v>89</v>
      </c>
      <c r="AF23" s="60" t="n">
        <f aca="false">LEN($AC23) -LEN( SUBSTITUTE($AC23,AF$5,""))</f>
        <v>93</v>
      </c>
      <c r="AG23" s="60" t="n">
        <f aca="false">LEN($AC23) -LEN( SUBSTITUTE($AC23,AG$5,""))</f>
        <v>131</v>
      </c>
      <c r="AH23" s="39" t="n">
        <f aca="false">SUM(AD23:AG23)</f>
        <v>424</v>
      </c>
      <c r="AI23" s="61" t="n">
        <f aca="false">SUM(AE23:AF23)/AH23*100</f>
        <v>42.9245283018868</v>
      </c>
      <c r="AJ23" s="38" t="n">
        <f aca="false">LEN(AC23)-AH23-30</f>
        <v>0</v>
      </c>
      <c r="AK23" s="60" t="n">
        <f aca="false">(30+AD23)*329.2+AG23*306.2+AE23*305.2+AF23*345.2+159</f>
        <v>145954.8</v>
      </c>
    </row>
    <row r="24" customFormat="false" ht="9.9" hidden="false" customHeight="true" outlineLevel="0" collapsed="false">
      <c r="B24" s="137"/>
      <c r="C24" s="150"/>
      <c r="D24" s="151"/>
      <c r="E24" s="152" t="n">
        <v>1</v>
      </c>
      <c r="F24" s="153"/>
      <c r="G24" s="154" t="s">
        <v>78</v>
      </c>
      <c r="H24" s="115" t="n">
        <f aca="false">LEN(AC24)</f>
        <v>2138</v>
      </c>
      <c r="I24" s="48" t="n">
        <f aca="false">AK24</f>
        <v>689910.6</v>
      </c>
      <c r="J24" s="153"/>
      <c r="K24" s="155"/>
      <c r="L24" s="156"/>
      <c r="M24" s="157"/>
      <c r="N24" s="52" t="n">
        <f aca="false">AI24</f>
        <v>43.168880455408</v>
      </c>
      <c r="O24" s="158" t="n">
        <v>9</v>
      </c>
      <c r="P24" s="159" t="n">
        <v>1</v>
      </c>
      <c r="Q24" s="160" t="n">
        <v>1</v>
      </c>
      <c r="R24" s="160" t="n">
        <v>1</v>
      </c>
      <c r="S24" s="160"/>
      <c r="T24" s="160"/>
      <c r="U24" s="160"/>
      <c r="V24" s="160"/>
      <c r="W24" s="161"/>
      <c r="X24" s="160"/>
      <c r="Y24" s="160"/>
      <c r="Z24" s="161"/>
      <c r="AA24" s="153"/>
      <c r="AB24" s="162" t="s">
        <v>37</v>
      </c>
      <c r="AC24" s="114" t="s">
        <v>79</v>
      </c>
      <c r="AD24" s="60" t="n">
        <f aca="false">LEN($AC24) -LEN( SUBSTITUTE($AC24,AD$5,""))-30</f>
        <v>652</v>
      </c>
      <c r="AE24" s="60" t="n">
        <f aca="false">LEN($AC24) -LEN( SUBSTITUTE($AC24,AE$5,""))</f>
        <v>402</v>
      </c>
      <c r="AF24" s="60" t="n">
        <f aca="false">LEN($AC24) -LEN( SUBSTITUTE($AC24,AF$5,""))</f>
        <v>508</v>
      </c>
      <c r="AG24" s="60" t="n">
        <f aca="false">LEN($AC24) -LEN( SUBSTITUTE($AC24,AG$5,""))</f>
        <v>546</v>
      </c>
      <c r="AH24" s="39" t="n">
        <f aca="false">SUM(AD24:AG24)</f>
        <v>2108</v>
      </c>
      <c r="AI24" s="61" t="n">
        <f aca="false">SUM(AE24:AF24)/AH24*100</f>
        <v>43.168880455408</v>
      </c>
      <c r="AJ24" s="38" t="n">
        <f aca="false">LEN(AC24)-AH24-30</f>
        <v>0</v>
      </c>
      <c r="AK24" s="60" t="n">
        <f aca="false">(30+AD24)*329.2+AG24*306.2+AE24*305.2+AF24*345.2+159</f>
        <v>689910.6</v>
      </c>
    </row>
    <row r="25" customFormat="false" ht="9.9" hidden="false" customHeight="true" outlineLevel="0" collapsed="false">
      <c r="B25" s="137"/>
      <c r="C25" s="62"/>
      <c r="D25" s="63"/>
      <c r="E25" s="64" t="n">
        <v>1</v>
      </c>
      <c r="F25" s="142"/>
      <c r="G25" s="65" t="s">
        <v>80</v>
      </c>
      <c r="H25" s="115" t="n">
        <f aca="false">LEN(AC25)</f>
        <v>972</v>
      </c>
      <c r="I25" s="48" t="n">
        <f aca="false">AK25</f>
        <v>313219.4</v>
      </c>
      <c r="J25" s="142"/>
      <c r="K25" s="116"/>
      <c r="L25" s="117"/>
      <c r="M25" s="118"/>
      <c r="N25" s="52" t="n">
        <f aca="false">AI25</f>
        <v>42.5690021231423</v>
      </c>
      <c r="O25" s="70" t="n">
        <v>4</v>
      </c>
      <c r="P25" s="71"/>
      <c r="Q25" s="72" t="n">
        <v>1</v>
      </c>
      <c r="R25" s="72"/>
      <c r="S25" s="72"/>
      <c r="T25" s="72"/>
      <c r="U25" s="72"/>
      <c r="V25" s="72"/>
      <c r="W25" s="73" t="n">
        <v>1</v>
      </c>
      <c r="X25" s="72"/>
      <c r="Y25" s="72"/>
      <c r="Z25" s="73"/>
      <c r="AA25" s="142"/>
      <c r="AB25" s="74" t="s">
        <v>37</v>
      </c>
      <c r="AC25" s="120" t="s">
        <v>81</v>
      </c>
      <c r="AD25" s="60" t="n">
        <f aca="false">LEN($AC25) -LEN( SUBSTITUTE($AC25,AD$5,""))-30</f>
        <v>295</v>
      </c>
      <c r="AE25" s="60" t="n">
        <f aca="false">LEN($AC25) -LEN( SUBSTITUTE($AC25,AE$5,""))</f>
        <v>192</v>
      </c>
      <c r="AF25" s="60" t="n">
        <f aca="false">LEN($AC25) -LEN( SUBSTITUTE($AC25,AF$5,""))</f>
        <v>209</v>
      </c>
      <c r="AG25" s="60" t="n">
        <f aca="false">LEN($AC25) -LEN( SUBSTITUTE($AC25,AG$5,""))</f>
        <v>246</v>
      </c>
      <c r="AH25" s="39" t="n">
        <f aca="false">SUM(AD25:AG25)</f>
        <v>942</v>
      </c>
      <c r="AI25" s="61" t="n">
        <f aca="false">SUM(AE25:AF25)/AH25*100</f>
        <v>42.5690021231423</v>
      </c>
      <c r="AJ25" s="38" t="n">
        <f aca="false">LEN(AC25)-AH25-30</f>
        <v>0</v>
      </c>
      <c r="AK25" s="60" t="n">
        <f aca="false">(30+AD25)*329.2+AG25*306.2+AE25*305.2+AF25*345.2+159</f>
        <v>313219.4</v>
      </c>
    </row>
    <row r="26" customFormat="false" ht="9.9" hidden="false" customHeight="true" outlineLevel="0" collapsed="false">
      <c r="B26" s="137"/>
      <c r="C26" s="121"/>
      <c r="D26" s="122"/>
      <c r="E26" s="123" t="n">
        <v>1</v>
      </c>
      <c r="F26" s="163"/>
      <c r="G26" s="125" t="s">
        <v>82</v>
      </c>
      <c r="H26" s="164" t="n">
        <f aca="false">LEN(AC26)</f>
        <v>1052</v>
      </c>
      <c r="I26" s="126" t="n">
        <f aca="false">AK26</f>
        <v>340082.4</v>
      </c>
      <c r="J26" s="163"/>
      <c r="K26" s="127"/>
      <c r="L26" s="128"/>
      <c r="M26" s="129"/>
      <c r="N26" s="130" t="n">
        <f aca="false">AI26</f>
        <v>43.7377690802348</v>
      </c>
      <c r="O26" s="131" t="n">
        <v>5</v>
      </c>
      <c r="P26" s="132" t="n">
        <v>1</v>
      </c>
      <c r="Q26" s="133" t="n">
        <v>1</v>
      </c>
      <c r="R26" s="133"/>
      <c r="S26" s="133"/>
      <c r="T26" s="133"/>
      <c r="U26" s="133"/>
      <c r="V26" s="133"/>
      <c r="W26" s="134"/>
      <c r="X26" s="133"/>
      <c r="Y26" s="133"/>
      <c r="Z26" s="134"/>
      <c r="AA26" s="163"/>
      <c r="AB26" s="135" t="s">
        <v>37</v>
      </c>
      <c r="AC26" s="136" t="s">
        <v>83</v>
      </c>
      <c r="AD26" s="60" t="n">
        <f aca="false">LEN($AC26) -LEN( SUBSTITUTE($AC26,AD$5,""))-30</f>
        <v>306</v>
      </c>
      <c r="AE26" s="60" t="n">
        <f aca="false">LEN($AC26) -LEN( SUBSTITUTE($AC26,AE$5,""))</f>
        <v>184</v>
      </c>
      <c r="AF26" s="60" t="n">
        <f aca="false">LEN($AC26) -LEN( SUBSTITUTE($AC26,AF$5,""))</f>
        <v>263</v>
      </c>
      <c r="AG26" s="60" t="n">
        <f aca="false">LEN($AC26) -LEN( SUBSTITUTE($AC26,AG$5,""))</f>
        <v>269</v>
      </c>
      <c r="AH26" s="39" t="n">
        <f aca="false">SUM(AD26:AG26)</f>
        <v>1022</v>
      </c>
      <c r="AI26" s="61" t="n">
        <f aca="false">SUM(AE26:AF26)/AH26*100</f>
        <v>43.7377690802348</v>
      </c>
      <c r="AJ26" s="38" t="n">
        <f aca="false">LEN(AC26)-AH26-30</f>
        <v>0</v>
      </c>
      <c r="AK26" s="60" t="n">
        <f aca="false">(30+AD26)*329.2+AG26*306.2+AE26*305.2+AF26*345.2+159</f>
        <v>340082.4</v>
      </c>
    </row>
    <row r="27" customFormat="false" ht="9.9" hidden="false" customHeight="true" outlineLevel="0" collapsed="false">
      <c r="B27" s="165" t="n">
        <v>3</v>
      </c>
      <c r="C27" s="150" t="n">
        <v>1</v>
      </c>
      <c r="D27" s="151" t="n">
        <v>1</v>
      </c>
      <c r="E27" s="152" t="n">
        <v>1</v>
      </c>
      <c r="F27" s="166"/>
      <c r="G27" s="154" t="s">
        <v>84</v>
      </c>
      <c r="H27" s="167" t="n">
        <v>2497</v>
      </c>
      <c r="I27" s="48" t="n">
        <f aca="false">AK27</f>
        <v>805207.4</v>
      </c>
      <c r="J27" s="166"/>
      <c r="K27" s="168" t="n">
        <v>1</v>
      </c>
      <c r="L27" s="169" t="n">
        <v>0.25</v>
      </c>
      <c r="M27" s="170" t="n">
        <v>4</v>
      </c>
      <c r="N27" s="52" t="n">
        <f aca="false">AI27</f>
        <v>35.5492501013377</v>
      </c>
      <c r="O27" s="158" t="n">
        <v>5</v>
      </c>
      <c r="P27" s="159"/>
      <c r="Q27" s="160"/>
      <c r="R27" s="160" t="n">
        <v>1</v>
      </c>
      <c r="S27" s="160"/>
      <c r="T27" s="160" t="n">
        <v>1</v>
      </c>
      <c r="U27" s="160" t="n">
        <v>1</v>
      </c>
      <c r="V27" s="160" t="n">
        <v>1</v>
      </c>
      <c r="W27" s="161"/>
      <c r="X27" s="160"/>
      <c r="Y27" s="160"/>
      <c r="Z27" s="161"/>
      <c r="AA27" s="166"/>
      <c r="AB27" s="162" t="s">
        <v>54</v>
      </c>
      <c r="AC27" s="171" t="s">
        <v>85</v>
      </c>
      <c r="AD27" s="60" t="n">
        <f aca="false">LEN($AC27) -LEN( SUBSTITUTE($AC27,AD$5,""))-30</f>
        <v>858</v>
      </c>
      <c r="AE27" s="60" t="n">
        <f aca="false">LEN($AC27) -LEN( SUBSTITUTE($AC27,AE$5,""))</f>
        <v>354</v>
      </c>
      <c r="AF27" s="60" t="n">
        <f aca="false">LEN($AC27) -LEN( SUBSTITUTE($AC27,AF$5,""))</f>
        <v>523</v>
      </c>
      <c r="AG27" s="60" t="n">
        <f aca="false">LEN($AC27) -LEN( SUBSTITUTE($AC27,AG$5,""))</f>
        <v>732</v>
      </c>
      <c r="AH27" s="39" t="n">
        <f aca="false">SUM(AD27:AG27)</f>
        <v>2467</v>
      </c>
      <c r="AI27" s="61" t="n">
        <f aca="false">SUM(AE27:AF27)/AH27*100</f>
        <v>35.5492501013377</v>
      </c>
      <c r="AJ27" s="38" t="n">
        <f aca="false">LEN(AC27)-AH27-30</f>
        <v>0</v>
      </c>
      <c r="AK27" s="60" t="n">
        <f aca="false">(30+AD27)*329.2+AG27*306.2+AE27*305.2+AF27*345.2+159</f>
        <v>805207.4</v>
      </c>
    </row>
    <row r="28" customFormat="false" ht="9.9" hidden="false" customHeight="true" outlineLevel="0" collapsed="false">
      <c r="B28" s="165"/>
      <c r="C28" s="62" t="n">
        <v>1</v>
      </c>
      <c r="D28" s="63"/>
      <c r="E28" s="64" t="n">
        <v>1</v>
      </c>
      <c r="F28" s="172"/>
      <c r="G28" s="65" t="s">
        <v>86</v>
      </c>
      <c r="H28" s="66" t="n">
        <v>1837</v>
      </c>
      <c r="I28" s="48" t="n">
        <f aca="false">AK28</f>
        <v>592606.4</v>
      </c>
      <c r="J28" s="172"/>
      <c r="K28" s="143" t="n">
        <v>1</v>
      </c>
      <c r="L28" s="144" t="n">
        <v>2</v>
      </c>
      <c r="M28" s="145" t="n">
        <v>0.03125</v>
      </c>
      <c r="N28" s="52" t="n">
        <f aca="false">AI28</f>
        <v>35.7498616491422</v>
      </c>
      <c r="O28" s="70" t="n">
        <v>2</v>
      </c>
      <c r="P28" s="71"/>
      <c r="Q28" s="72" t="n">
        <v>1</v>
      </c>
      <c r="R28" s="72"/>
      <c r="S28" s="72"/>
      <c r="T28" s="72" t="n">
        <v>2</v>
      </c>
      <c r="U28" s="72"/>
      <c r="V28" s="72" t="n">
        <v>1</v>
      </c>
      <c r="W28" s="73" t="n">
        <v>1</v>
      </c>
      <c r="X28" s="72"/>
      <c r="Y28" s="72"/>
      <c r="Z28" s="73"/>
      <c r="AA28" s="172"/>
      <c r="AB28" s="74" t="s">
        <v>54</v>
      </c>
      <c r="AC28" s="75" t="s">
        <v>87</v>
      </c>
      <c r="AD28" s="60" t="n">
        <f aca="false">LEN($AC28) -LEN( SUBSTITUTE($AC28,AD$5,""))-30</f>
        <v>638</v>
      </c>
      <c r="AE28" s="60" t="n">
        <f aca="false">LEN($AC28) -LEN( SUBSTITUTE($AC28,AE$5,""))</f>
        <v>265</v>
      </c>
      <c r="AF28" s="60" t="n">
        <f aca="false">LEN($AC28) -LEN( SUBSTITUTE($AC28,AF$5,""))</f>
        <v>381</v>
      </c>
      <c r="AG28" s="60" t="n">
        <f aca="false">LEN($AC28) -LEN( SUBSTITUTE($AC28,AG$5,""))</f>
        <v>523</v>
      </c>
      <c r="AH28" s="39" t="n">
        <f aca="false">SUM(AD28:AG28)</f>
        <v>1807</v>
      </c>
      <c r="AI28" s="61" t="n">
        <f aca="false">SUM(AE28:AF28)/AH28*100</f>
        <v>35.7498616491422</v>
      </c>
      <c r="AJ28" s="38" t="n">
        <f aca="false">LEN(AC28)-AH28-30</f>
        <v>0</v>
      </c>
      <c r="AK28" s="60" t="n">
        <f aca="false">(30+AD28)*329.2+AG28*306.2+AE28*305.2+AF28*345.2+159</f>
        <v>592606.4</v>
      </c>
    </row>
    <row r="29" customFormat="false" ht="9.9" hidden="false" customHeight="true" outlineLevel="0" collapsed="false">
      <c r="B29" s="165"/>
      <c r="C29" s="62" t="n">
        <v>1</v>
      </c>
      <c r="D29" s="63" t="n">
        <v>1</v>
      </c>
      <c r="E29" s="64" t="n">
        <v>1</v>
      </c>
      <c r="F29" s="172"/>
      <c r="G29" s="65" t="s">
        <v>88</v>
      </c>
      <c r="H29" s="66" t="n">
        <v>2048</v>
      </c>
      <c r="I29" s="48" t="n">
        <f aca="false">AK29</f>
        <v>660393.6</v>
      </c>
      <c r="J29" s="172"/>
      <c r="K29" s="76" t="n">
        <v>1</v>
      </c>
      <c r="L29" s="77" t="n">
        <v>1</v>
      </c>
      <c r="M29" s="78" t="n">
        <v>1</v>
      </c>
      <c r="N29" s="52" t="n">
        <f aca="false">AI29</f>
        <v>35.4806739345887</v>
      </c>
      <c r="O29" s="70" t="n">
        <v>3</v>
      </c>
      <c r="P29" s="71"/>
      <c r="Q29" s="72" t="n">
        <v>1</v>
      </c>
      <c r="R29" s="72"/>
      <c r="S29" s="72"/>
      <c r="T29" s="72" t="n">
        <v>1</v>
      </c>
      <c r="U29" s="72"/>
      <c r="V29" s="72" t="n">
        <v>1</v>
      </c>
      <c r="W29" s="73" t="n">
        <v>1</v>
      </c>
      <c r="X29" s="72"/>
      <c r="Y29" s="72"/>
      <c r="Z29" s="73"/>
      <c r="AA29" s="172"/>
      <c r="AB29" s="74" t="s">
        <v>54</v>
      </c>
      <c r="AC29" s="75" t="s">
        <v>89</v>
      </c>
      <c r="AD29" s="60" t="n">
        <f aca="false">LEN($AC29) -LEN( SUBSTITUTE($AC29,AD$5,""))-30</f>
        <v>701</v>
      </c>
      <c r="AE29" s="60" t="n">
        <f aca="false">LEN($AC29) -LEN( SUBSTITUTE($AC29,AE$5,""))</f>
        <v>290</v>
      </c>
      <c r="AF29" s="60" t="n">
        <f aca="false">LEN($AC29) -LEN( SUBSTITUTE($AC29,AF$5,""))</f>
        <v>426</v>
      </c>
      <c r="AG29" s="60" t="n">
        <f aca="false">LEN($AC29) -LEN( SUBSTITUTE($AC29,AG$5,""))</f>
        <v>601</v>
      </c>
      <c r="AH29" s="39" t="n">
        <f aca="false">SUM(AD29:AG29)</f>
        <v>2018</v>
      </c>
      <c r="AI29" s="61" t="n">
        <f aca="false">SUM(AE29:AF29)/AH29*100</f>
        <v>35.4806739345887</v>
      </c>
      <c r="AJ29" s="38" t="n">
        <f aca="false">LEN(AC29)-AH29-30</f>
        <v>0</v>
      </c>
      <c r="AK29" s="60" t="n">
        <f aca="false">(30+AD29)*329.2+AG29*306.2+AE29*305.2+AF29*345.2+159</f>
        <v>660393.6</v>
      </c>
    </row>
    <row r="30" customFormat="false" ht="9.9" hidden="false" customHeight="true" outlineLevel="0" collapsed="false">
      <c r="B30" s="165"/>
      <c r="C30" s="62" t="n">
        <v>1</v>
      </c>
      <c r="D30" s="63" t="n">
        <v>1</v>
      </c>
      <c r="E30" s="64" t="n">
        <v>1</v>
      </c>
      <c r="F30" s="172"/>
      <c r="G30" s="65" t="s">
        <v>90</v>
      </c>
      <c r="H30" s="66" t="n">
        <v>1113</v>
      </c>
      <c r="I30" s="48" t="n">
        <f aca="false">AK30</f>
        <v>359013.6</v>
      </c>
      <c r="J30" s="172"/>
      <c r="K30" s="143" t="n">
        <v>1</v>
      </c>
      <c r="L30" s="144" t="n">
        <v>2</v>
      </c>
      <c r="M30" s="145" t="n">
        <v>0.03125</v>
      </c>
      <c r="N30" s="52" t="n">
        <f aca="false">AI30</f>
        <v>35.1800554016621</v>
      </c>
      <c r="O30" s="70" t="n">
        <v>8</v>
      </c>
      <c r="P30" s="71"/>
      <c r="Q30" s="72" t="n">
        <v>1</v>
      </c>
      <c r="R30" s="72" t="n">
        <v>1</v>
      </c>
      <c r="S30" s="72"/>
      <c r="T30" s="72"/>
      <c r="U30" s="72" t="n">
        <v>3</v>
      </c>
      <c r="V30" s="72" t="n">
        <v>1</v>
      </c>
      <c r="W30" s="73"/>
      <c r="X30" s="72"/>
      <c r="Y30" s="72"/>
      <c r="Z30" s="73"/>
      <c r="AA30" s="172"/>
      <c r="AB30" s="74" t="s">
        <v>54</v>
      </c>
      <c r="AC30" s="75" t="s">
        <v>91</v>
      </c>
      <c r="AD30" s="60" t="n">
        <f aca="false">LEN($AC30) -LEN( SUBSTITUTE($AC30,AD$5,""))-30</f>
        <v>375</v>
      </c>
      <c r="AE30" s="60" t="n">
        <f aca="false">LEN($AC30) -LEN( SUBSTITUTE($AC30,AE$5,""))</f>
        <v>153</v>
      </c>
      <c r="AF30" s="60" t="n">
        <f aca="false">LEN($AC30) -LEN( SUBSTITUTE($AC30,AF$5,""))</f>
        <v>228</v>
      </c>
      <c r="AG30" s="60" t="n">
        <f aca="false">LEN($AC30) -LEN( SUBSTITUTE($AC30,AG$5,""))</f>
        <v>327</v>
      </c>
      <c r="AH30" s="39" t="n">
        <f aca="false">SUM(AD30:AG30)</f>
        <v>1083</v>
      </c>
      <c r="AI30" s="61" t="n">
        <f aca="false">SUM(AE30:AF30)/AH30*100</f>
        <v>35.1800554016621</v>
      </c>
      <c r="AJ30" s="38" t="n">
        <f aca="false">LEN(AC30)-AH30-30</f>
        <v>0</v>
      </c>
      <c r="AK30" s="60" t="n">
        <f aca="false">(30+AD30)*329.2+AG30*306.2+AE30*305.2+AF30*345.2+159</f>
        <v>359013.6</v>
      </c>
    </row>
    <row r="31" customFormat="false" ht="9.9" hidden="false" customHeight="true" outlineLevel="0" collapsed="false">
      <c r="B31" s="165"/>
      <c r="C31" s="62" t="n">
        <v>1</v>
      </c>
      <c r="D31" s="63" t="n">
        <v>1</v>
      </c>
      <c r="E31" s="64" t="n">
        <v>1</v>
      </c>
      <c r="F31" s="172"/>
      <c r="G31" s="65" t="s">
        <v>92</v>
      </c>
      <c r="H31" s="66" t="n">
        <v>466</v>
      </c>
      <c r="I31" s="48" t="n">
        <f aca="false">AK31</f>
        <v>150136.2</v>
      </c>
      <c r="J31" s="172"/>
      <c r="K31" s="67" t="n">
        <v>1</v>
      </c>
      <c r="L31" s="68" t="n">
        <v>0.5</v>
      </c>
      <c r="M31" s="69" t="n">
        <v>0.25</v>
      </c>
      <c r="N31" s="52" t="n">
        <f aca="false">AI31</f>
        <v>33.7155963302752</v>
      </c>
      <c r="O31" s="70" t="n">
        <v>3</v>
      </c>
      <c r="P31" s="71" t="n">
        <v>1</v>
      </c>
      <c r="Q31" s="72"/>
      <c r="R31" s="72"/>
      <c r="S31" s="72" t="n">
        <v>1</v>
      </c>
      <c r="T31" s="72"/>
      <c r="U31" s="72"/>
      <c r="V31" s="72" t="n">
        <v>1</v>
      </c>
      <c r="W31" s="73" t="n">
        <v>1</v>
      </c>
      <c r="X31" s="72"/>
      <c r="Y31" s="72"/>
      <c r="Z31" s="73"/>
      <c r="AA31" s="172"/>
      <c r="AB31" s="74" t="s">
        <v>54</v>
      </c>
      <c r="AC31" s="75" t="s">
        <v>93</v>
      </c>
      <c r="AD31" s="60" t="n">
        <f aca="false">LEN($AC31) -LEN( SUBSTITUTE($AC31,AD$5,""))-30</f>
        <v>135</v>
      </c>
      <c r="AE31" s="60" t="n">
        <f aca="false">LEN($AC31) -LEN( SUBSTITUTE($AC31,AE$5,""))</f>
        <v>56</v>
      </c>
      <c r="AF31" s="60" t="n">
        <f aca="false">LEN($AC31) -LEN( SUBSTITUTE($AC31,AF$5,""))</f>
        <v>91</v>
      </c>
      <c r="AG31" s="60" t="n">
        <f aca="false">LEN($AC31) -LEN( SUBSTITUTE($AC31,AG$5,""))</f>
        <v>154</v>
      </c>
      <c r="AH31" s="39" t="n">
        <f aca="false">SUM(AD31:AG31)</f>
        <v>436</v>
      </c>
      <c r="AI31" s="61" t="n">
        <f aca="false">SUM(AE31:AF31)/AH31*100</f>
        <v>33.7155963302752</v>
      </c>
      <c r="AJ31" s="38" t="n">
        <f aca="false">LEN(AC31)-AH31-30</f>
        <v>0</v>
      </c>
      <c r="AK31" s="60" t="n">
        <f aca="false">(30+AD31)*329.2+AG31*306.2+AE31*305.2+AF31*345.2+159</f>
        <v>150136.2</v>
      </c>
    </row>
    <row r="32" customFormat="false" ht="9.9" hidden="false" customHeight="true" outlineLevel="0" collapsed="false">
      <c r="B32" s="165"/>
      <c r="C32" s="62" t="n">
        <v>1</v>
      </c>
      <c r="D32" s="63"/>
      <c r="E32" s="64" t="n">
        <v>1</v>
      </c>
      <c r="F32" s="172"/>
      <c r="G32" s="65" t="s">
        <v>94</v>
      </c>
      <c r="H32" s="66" t="n">
        <v>2403</v>
      </c>
      <c r="I32" s="48" t="n">
        <f aca="false">AK32</f>
        <v>774771.6</v>
      </c>
      <c r="J32" s="172"/>
      <c r="K32" s="67" t="n">
        <v>1</v>
      </c>
      <c r="L32" s="68" t="n">
        <v>0.5</v>
      </c>
      <c r="M32" s="69" t="n">
        <v>0.25</v>
      </c>
      <c r="N32" s="52" t="n">
        <f aca="false">AI32</f>
        <v>36.5781710914454</v>
      </c>
      <c r="O32" s="70" t="n">
        <v>3</v>
      </c>
      <c r="P32" s="71"/>
      <c r="Q32" s="72"/>
      <c r="R32" s="72"/>
      <c r="S32" s="72"/>
      <c r="T32" s="72" t="n">
        <v>1</v>
      </c>
      <c r="U32" s="72"/>
      <c r="V32" s="72"/>
      <c r="W32" s="73" t="n">
        <v>1</v>
      </c>
      <c r="X32" s="72"/>
      <c r="Y32" s="72"/>
      <c r="Z32" s="73"/>
      <c r="AA32" s="172"/>
      <c r="AB32" s="74" t="s">
        <v>54</v>
      </c>
      <c r="AC32" s="75" t="s">
        <v>95</v>
      </c>
      <c r="AD32" s="60" t="n">
        <f aca="false">LEN($AC32) -LEN( SUBSTITUTE($AC32,AD$5,""))-30</f>
        <v>824</v>
      </c>
      <c r="AE32" s="60" t="n">
        <f aca="false">LEN($AC32) -LEN( SUBSTITUTE($AC32,AE$5,""))</f>
        <v>367</v>
      </c>
      <c r="AF32" s="60" t="n">
        <f aca="false">LEN($AC32) -LEN( SUBSTITUTE($AC32,AF$5,""))</f>
        <v>501</v>
      </c>
      <c r="AG32" s="60" t="n">
        <f aca="false">LEN($AC32) -LEN( SUBSTITUTE($AC32,AG$5,""))</f>
        <v>681</v>
      </c>
      <c r="AH32" s="39" t="n">
        <f aca="false">SUM(AD32:AG32)</f>
        <v>2373</v>
      </c>
      <c r="AI32" s="61" t="n">
        <f aca="false">SUM(AE32:AF32)/AH32*100</f>
        <v>36.5781710914454</v>
      </c>
      <c r="AJ32" s="38" t="n">
        <f aca="false">LEN(AC32)-AH32-30</f>
        <v>0</v>
      </c>
      <c r="AK32" s="60" t="n">
        <f aca="false">(30+AD32)*329.2+AG32*306.2+AE32*305.2+AF32*345.2+159</f>
        <v>774771.6</v>
      </c>
    </row>
    <row r="33" customFormat="false" ht="9.9" hidden="false" customHeight="true" outlineLevel="0" collapsed="false">
      <c r="B33" s="165"/>
      <c r="C33" s="62" t="n">
        <v>1</v>
      </c>
      <c r="D33" s="63" t="n">
        <v>1</v>
      </c>
      <c r="E33" s="64" t="n">
        <v>1</v>
      </c>
      <c r="F33" s="172"/>
      <c r="G33" s="65" t="s">
        <v>96</v>
      </c>
      <c r="H33" s="66" t="n">
        <v>809</v>
      </c>
      <c r="I33" s="48" t="n">
        <f aca="false">AK33</f>
        <v>261206.8</v>
      </c>
      <c r="J33" s="172"/>
      <c r="K33" s="76" t="n">
        <v>1</v>
      </c>
      <c r="L33" s="77" t="n">
        <v>1</v>
      </c>
      <c r="M33" s="78" t="n">
        <v>1</v>
      </c>
      <c r="N33" s="52" t="n">
        <f aca="false">AI33</f>
        <v>34.9165596919127</v>
      </c>
      <c r="O33" s="70" t="n">
        <v>5</v>
      </c>
      <c r="P33" s="71"/>
      <c r="Q33" s="72" t="n">
        <v>1</v>
      </c>
      <c r="R33" s="72" t="n">
        <v>2</v>
      </c>
      <c r="S33" s="72" t="n">
        <v>1</v>
      </c>
      <c r="T33" s="72"/>
      <c r="U33" s="72"/>
      <c r="V33" s="72" t="n">
        <v>1</v>
      </c>
      <c r="W33" s="73"/>
      <c r="X33" s="72"/>
      <c r="Y33" s="72"/>
      <c r="Z33" s="73" t="s">
        <v>46</v>
      </c>
      <c r="AA33" s="172"/>
      <c r="AB33" s="74" t="s">
        <v>54</v>
      </c>
      <c r="AC33" s="75" t="s">
        <v>97</v>
      </c>
      <c r="AD33" s="60" t="n">
        <f aca="false">LEN($AC33) -LEN( SUBSTITUTE($AC33,AD$5,""))-30</f>
        <v>278</v>
      </c>
      <c r="AE33" s="60" t="n">
        <f aca="false">LEN($AC33) -LEN( SUBSTITUTE($AC33,AE$5,""))</f>
        <v>109</v>
      </c>
      <c r="AF33" s="60" t="n">
        <f aca="false">LEN($AC33) -LEN( SUBSTITUTE($AC33,AF$5,""))</f>
        <v>163</v>
      </c>
      <c r="AG33" s="60" t="n">
        <f aca="false">LEN($AC33) -LEN( SUBSTITUTE($AC33,AG$5,""))</f>
        <v>229</v>
      </c>
      <c r="AH33" s="39" t="n">
        <f aca="false">SUM(AD33:AG33)</f>
        <v>779</v>
      </c>
      <c r="AI33" s="61" t="n">
        <f aca="false">SUM(AE33:AF33)/AH33*100</f>
        <v>34.9165596919127</v>
      </c>
      <c r="AJ33" s="38" t="n">
        <f aca="false">LEN(AC33)-AH33-30</f>
        <v>0</v>
      </c>
      <c r="AK33" s="60" t="n">
        <f aca="false">(30+AD33)*329.2+AG33*306.2+AE33*305.2+AF33*345.2+159</f>
        <v>261206.8</v>
      </c>
    </row>
    <row r="34" customFormat="false" ht="9.9" hidden="false" customHeight="true" outlineLevel="0" collapsed="false">
      <c r="B34" s="165"/>
      <c r="C34" s="62" t="n">
        <v>1</v>
      </c>
      <c r="D34" s="63" t="n">
        <v>1</v>
      </c>
      <c r="E34" s="64" t="n">
        <v>1</v>
      </c>
      <c r="F34" s="172"/>
      <c r="G34" s="65" t="s">
        <v>98</v>
      </c>
      <c r="H34" s="66" t="n">
        <v>509</v>
      </c>
      <c r="I34" s="48" t="n">
        <f aca="false">AK34</f>
        <v>162148.8</v>
      </c>
      <c r="J34" s="172"/>
      <c r="K34" s="79" t="n">
        <v>1</v>
      </c>
      <c r="L34" s="80" t="n">
        <v>0.25</v>
      </c>
      <c r="M34" s="81" t="n">
        <v>4</v>
      </c>
      <c r="N34" s="52" t="n">
        <f aca="false">AI34</f>
        <v>43.6325678496869</v>
      </c>
      <c r="O34" s="70" t="n">
        <v>3</v>
      </c>
      <c r="P34" s="71"/>
      <c r="Q34" s="72"/>
      <c r="R34" s="72"/>
      <c r="S34" s="72"/>
      <c r="T34" s="72"/>
      <c r="U34" s="72"/>
      <c r="V34" s="72"/>
      <c r="W34" s="73"/>
      <c r="X34" s="72" t="s">
        <v>49</v>
      </c>
      <c r="Y34" s="72" t="s">
        <v>53</v>
      </c>
      <c r="Z34" s="73" t="s">
        <v>46</v>
      </c>
      <c r="AA34" s="172"/>
      <c r="AB34" s="74" t="s">
        <v>37</v>
      </c>
      <c r="AC34" s="75" t="s">
        <v>99</v>
      </c>
      <c r="AD34" s="60" t="n">
        <f aca="false">LEN($AC34) -LEN( SUBSTITUTE($AC34,AD$5,""))-30</f>
        <v>91</v>
      </c>
      <c r="AE34" s="60" t="n">
        <f aca="false">LEN($AC34) -LEN( SUBSTITUTE($AC34,AE$5,""))</f>
        <v>120</v>
      </c>
      <c r="AF34" s="60" t="n">
        <f aca="false">LEN($AC34) -LEN( SUBSTITUTE($AC34,AF$5,""))</f>
        <v>89</v>
      </c>
      <c r="AG34" s="60" t="n">
        <f aca="false">LEN($AC34) -LEN( SUBSTITUTE($AC34,AG$5,""))</f>
        <v>179</v>
      </c>
      <c r="AH34" s="39" t="n">
        <f aca="false">SUM(AD34:AG34)</f>
        <v>479</v>
      </c>
      <c r="AI34" s="61" t="n">
        <f aca="false">SUM(AE34:AF34)/AH34*100</f>
        <v>43.6325678496869</v>
      </c>
      <c r="AJ34" s="38" t="n">
        <f aca="false">LEN(AC34)-AH34-30</f>
        <v>0</v>
      </c>
      <c r="AK34" s="60" t="n">
        <f aca="false">(30+AD34)*329.2+AG34*306.2+AE34*305.2+AF34*345.2+159</f>
        <v>162148.8</v>
      </c>
    </row>
    <row r="35" customFormat="false" ht="9.9" hidden="false" customHeight="true" outlineLevel="0" collapsed="false">
      <c r="B35" s="165"/>
      <c r="C35" s="62" t="n">
        <v>1</v>
      </c>
      <c r="D35" s="63" t="n">
        <v>1</v>
      </c>
      <c r="E35" s="64" t="n">
        <v>1</v>
      </c>
      <c r="F35" s="172"/>
      <c r="G35" s="65" t="s">
        <v>100</v>
      </c>
      <c r="H35" s="66" t="n">
        <v>826</v>
      </c>
      <c r="I35" s="48" t="n">
        <f aca="false">AK35</f>
        <v>264910.2</v>
      </c>
      <c r="J35" s="172"/>
      <c r="K35" s="67" t="n">
        <v>1</v>
      </c>
      <c r="L35" s="68" t="n">
        <v>0.5</v>
      </c>
      <c r="M35" s="69" t="n">
        <v>0.25</v>
      </c>
      <c r="N35" s="52" t="n">
        <f aca="false">AI35</f>
        <v>44.3467336683417</v>
      </c>
      <c r="O35" s="70" t="n">
        <v>3</v>
      </c>
      <c r="P35" s="71"/>
      <c r="Q35" s="72"/>
      <c r="R35" s="72"/>
      <c r="S35" s="72" t="n">
        <v>1</v>
      </c>
      <c r="T35" s="72"/>
      <c r="U35" s="72"/>
      <c r="V35" s="72" t="n">
        <v>1</v>
      </c>
      <c r="W35" s="73"/>
      <c r="X35" s="72" t="s">
        <v>101</v>
      </c>
      <c r="Y35" s="72" t="s">
        <v>53</v>
      </c>
      <c r="Z35" s="73" t="s">
        <v>46</v>
      </c>
      <c r="AA35" s="172"/>
      <c r="AB35" s="74" t="s">
        <v>37</v>
      </c>
      <c r="AC35" s="75" t="s">
        <v>102</v>
      </c>
      <c r="AD35" s="60" t="n">
        <f aca="false">LEN($AC35) -LEN( SUBSTITUTE($AC35,AD$5,""))-30</f>
        <v>211</v>
      </c>
      <c r="AE35" s="60" t="n">
        <f aca="false">LEN($AC35) -LEN( SUBSTITUTE($AC35,AE$5,""))</f>
        <v>187</v>
      </c>
      <c r="AF35" s="60" t="n">
        <f aca="false">LEN($AC35) -LEN( SUBSTITUTE($AC35,AF$5,""))</f>
        <v>166</v>
      </c>
      <c r="AG35" s="60" t="n">
        <f aca="false">LEN($AC35) -LEN( SUBSTITUTE($AC35,AG$5,""))</f>
        <v>232</v>
      </c>
      <c r="AH35" s="39" t="n">
        <f aca="false">SUM(AD35:AG35)</f>
        <v>796</v>
      </c>
      <c r="AI35" s="61" t="n">
        <f aca="false">SUM(AE35:AF35)/AH35*100</f>
        <v>44.3467336683417</v>
      </c>
      <c r="AJ35" s="38" t="n">
        <f aca="false">LEN(AC35)-AH35-30</f>
        <v>0</v>
      </c>
      <c r="AK35" s="60" t="n">
        <f aca="false">(30+AD35)*329.2+AG35*306.2+AE35*305.2+AF35*345.2+159</f>
        <v>264910.2</v>
      </c>
    </row>
    <row r="36" customFormat="false" ht="9.9" hidden="false" customHeight="true" outlineLevel="0" collapsed="false">
      <c r="B36" s="165"/>
      <c r="C36" s="62" t="n">
        <v>1</v>
      </c>
      <c r="D36" s="63"/>
      <c r="E36" s="64" t="n">
        <v>1</v>
      </c>
      <c r="F36" s="172"/>
      <c r="G36" s="65" t="s">
        <v>103</v>
      </c>
      <c r="H36" s="66" t="n">
        <v>619</v>
      </c>
      <c r="I36" s="48" t="n">
        <f aca="false">AK36</f>
        <v>198577.8</v>
      </c>
      <c r="J36" s="172"/>
      <c r="K36" s="143" t="n">
        <v>1</v>
      </c>
      <c r="L36" s="144" t="n">
        <v>2</v>
      </c>
      <c r="M36" s="145" t="n">
        <v>0.03125</v>
      </c>
      <c r="N36" s="52" t="n">
        <f aca="false">AI36</f>
        <v>41.2563667232598</v>
      </c>
      <c r="O36" s="70" t="n">
        <v>3</v>
      </c>
      <c r="P36" s="71"/>
      <c r="Q36" s="72" t="n">
        <v>1</v>
      </c>
      <c r="R36" s="72" t="n">
        <v>1</v>
      </c>
      <c r="S36" s="72" t="n">
        <v>1</v>
      </c>
      <c r="T36" s="72"/>
      <c r="U36" s="72"/>
      <c r="V36" s="72"/>
      <c r="W36" s="73"/>
      <c r="X36" s="72" t="s">
        <v>101</v>
      </c>
      <c r="Y36" s="72" t="s">
        <v>53</v>
      </c>
      <c r="Z36" s="73" t="s">
        <v>46</v>
      </c>
      <c r="AA36" s="172"/>
      <c r="AB36" s="74" t="s">
        <v>37</v>
      </c>
      <c r="AC36" s="75" t="s">
        <v>104</v>
      </c>
      <c r="AD36" s="60" t="n">
        <f aca="false">LEN($AC36) -LEN( SUBSTITUTE($AC36,AD$5,""))-30</f>
        <v>158</v>
      </c>
      <c r="AE36" s="60" t="n">
        <f aca="false">LEN($AC36) -LEN( SUBSTITUTE($AC36,AE$5,""))</f>
        <v>123</v>
      </c>
      <c r="AF36" s="60" t="n">
        <f aca="false">LEN($AC36) -LEN( SUBSTITUTE($AC36,AF$5,""))</f>
        <v>120</v>
      </c>
      <c r="AG36" s="60" t="n">
        <f aca="false">LEN($AC36) -LEN( SUBSTITUTE($AC36,AG$5,""))</f>
        <v>188</v>
      </c>
      <c r="AH36" s="39" t="n">
        <f aca="false">SUM(AD36:AG36)</f>
        <v>589</v>
      </c>
      <c r="AI36" s="61" t="n">
        <f aca="false">SUM(AE36:AF36)/AH36*100</f>
        <v>41.2563667232598</v>
      </c>
      <c r="AJ36" s="38" t="n">
        <f aca="false">LEN(AC36)-AH36-30</f>
        <v>0</v>
      </c>
      <c r="AK36" s="60" t="n">
        <f aca="false">(30+AD36)*329.2+AG36*306.2+AE36*305.2+AF36*345.2+159</f>
        <v>198577.8</v>
      </c>
    </row>
    <row r="37" customFormat="false" ht="9.9" hidden="false" customHeight="true" outlineLevel="0" collapsed="false">
      <c r="B37" s="165"/>
      <c r="C37" s="82" t="n">
        <v>1</v>
      </c>
      <c r="D37" s="83" t="n">
        <v>1</v>
      </c>
      <c r="E37" s="84" t="n">
        <v>1</v>
      </c>
      <c r="F37" s="173"/>
      <c r="G37" s="85" t="s">
        <v>105</v>
      </c>
      <c r="H37" s="86" t="n">
        <v>191</v>
      </c>
      <c r="I37" s="87" t="n">
        <f aca="false">AK37</f>
        <v>61473.2</v>
      </c>
      <c r="J37" s="173"/>
      <c r="K37" s="174" t="n">
        <v>1</v>
      </c>
      <c r="L37" s="175" t="n">
        <v>0.25</v>
      </c>
      <c r="M37" s="176" t="n">
        <v>4</v>
      </c>
      <c r="N37" s="91" t="n">
        <f aca="false">AI37</f>
        <v>35.4037267080745</v>
      </c>
      <c r="O37" s="92" t="n">
        <v>1</v>
      </c>
      <c r="P37" s="93"/>
      <c r="Q37" s="94"/>
      <c r="R37" s="94"/>
      <c r="S37" s="94"/>
      <c r="T37" s="94"/>
      <c r="U37" s="94"/>
      <c r="V37" s="94"/>
      <c r="W37" s="95"/>
      <c r="X37" s="94" t="s">
        <v>24</v>
      </c>
      <c r="Y37" s="94" t="s">
        <v>53</v>
      </c>
      <c r="Z37" s="95" t="s">
        <v>46</v>
      </c>
      <c r="AA37" s="173"/>
      <c r="AB37" s="97" t="s">
        <v>37</v>
      </c>
      <c r="AC37" s="98" t="s">
        <v>106</v>
      </c>
      <c r="AD37" s="60" t="n">
        <f aca="false">LEN($AC37) -LEN( SUBSTITUTE($AC37,AD$5,""))-30</f>
        <v>59</v>
      </c>
      <c r="AE37" s="60" t="n">
        <f aca="false">LEN($AC37) -LEN( SUBSTITUTE($AC37,AE$5,""))</f>
        <v>36</v>
      </c>
      <c r="AF37" s="60" t="n">
        <f aca="false">LEN($AC37) -LEN( SUBSTITUTE($AC37,AF$5,""))</f>
        <v>21</v>
      </c>
      <c r="AG37" s="60" t="n">
        <f aca="false">LEN($AC37) -LEN( SUBSTITUTE($AC37,AG$5,""))</f>
        <v>45</v>
      </c>
      <c r="AH37" s="39" t="n">
        <f aca="false">SUM(AD37:AG37)</f>
        <v>161</v>
      </c>
      <c r="AI37" s="61" t="n">
        <f aca="false">SUM(AE37:AF37)/AH37*100</f>
        <v>35.4037267080745</v>
      </c>
      <c r="AJ37" s="38" t="n">
        <f aca="false">LEN(AC37)-AH37-30</f>
        <v>0</v>
      </c>
      <c r="AK37" s="60" t="n">
        <f aca="false">(30+AD37)*329.2+AG37*306.2+AE37*305.2+AF37*345.2+159</f>
        <v>61473.2</v>
      </c>
    </row>
    <row r="38" customFormat="false" ht="9.9" hidden="false" customHeight="true" outlineLevel="0" collapsed="false">
      <c r="B38" s="165"/>
      <c r="C38" s="150"/>
      <c r="D38" s="151"/>
      <c r="E38" s="152" t="n">
        <v>1</v>
      </c>
      <c r="F38" s="166"/>
      <c r="G38" s="154" t="s">
        <v>107</v>
      </c>
      <c r="H38" s="115" t="n">
        <f aca="false">LEN(AC38)</f>
        <v>717</v>
      </c>
      <c r="I38" s="48" t="n">
        <f aca="false">AK38</f>
        <v>229940.4</v>
      </c>
      <c r="J38" s="166"/>
      <c r="K38" s="155"/>
      <c r="L38" s="156"/>
      <c r="M38" s="157"/>
      <c r="N38" s="52" t="n">
        <f aca="false">AI38</f>
        <v>44.1048034934498</v>
      </c>
      <c r="O38" s="158" t="n">
        <v>2</v>
      </c>
      <c r="P38" s="159"/>
      <c r="Q38" s="160"/>
      <c r="R38" s="160"/>
      <c r="S38" s="160"/>
      <c r="T38" s="160" t="n">
        <v>1</v>
      </c>
      <c r="U38" s="160"/>
      <c r="V38" s="160" t="n">
        <v>1</v>
      </c>
      <c r="W38" s="161"/>
      <c r="X38" s="160" t="s">
        <v>101</v>
      </c>
      <c r="Y38" s="160" t="s">
        <v>53</v>
      </c>
      <c r="Z38" s="161" t="s">
        <v>46</v>
      </c>
      <c r="AA38" s="166"/>
      <c r="AB38" s="162" t="s">
        <v>37</v>
      </c>
      <c r="AC38" s="177" t="s">
        <v>108</v>
      </c>
      <c r="AD38" s="60" t="n">
        <f aca="false">LEN($AC38) -LEN( SUBSTITUTE($AC38,AD$5,""))-30</f>
        <v>183</v>
      </c>
      <c r="AE38" s="60" t="n">
        <f aca="false">LEN($AC38) -LEN( SUBSTITUTE($AC38,AE$5,""))</f>
        <v>162</v>
      </c>
      <c r="AF38" s="60" t="n">
        <f aca="false">LEN($AC38) -LEN( SUBSTITUTE($AC38,AF$5,""))</f>
        <v>141</v>
      </c>
      <c r="AG38" s="60" t="n">
        <f aca="false">LEN($AC38) -LEN( SUBSTITUTE($AC38,AG$5,""))</f>
        <v>201</v>
      </c>
      <c r="AH38" s="39" t="n">
        <f aca="false">SUM(AD38:AG38)</f>
        <v>687</v>
      </c>
      <c r="AI38" s="61" t="n">
        <f aca="false">SUM(AE38:AF38)/AH38*100</f>
        <v>44.1048034934498</v>
      </c>
      <c r="AJ38" s="38" t="n">
        <f aca="false">LEN(AC38)-AH38-30</f>
        <v>0</v>
      </c>
      <c r="AK38" s="60" t="n">
        <f aca="false">(30+AD38)*329.2+AG38*306.2+AE38*305.2+AF38*345.2+159</f>
        <v>229940.4</v>
      </c>
    </row>
    <row r="39" customFormat="false" ht="9.9" hidden="false" customHeight="true" outlineLevel="0" collapsed="false">
      <c r="B39" s="165"/>
      <c r="C39" s="62"/>
      <c r="D39" s="63"/>
      <c r="E39" s="64" t="n">
        <v>1</v>
      </c>
      <c r="F39" s="172"/>
      <c r="G39" s="65" t="s">
        <v>109</v>
      </c>
      <c r="H39" s="115" t="n">
        <f aca="false">LEN(AC39)</f>
        <v>1021</v>
      </c>
      <c r="I39" s="48" t="n">
        <f aca="false">AK39</f>
        <v>329260.2</v>
      </c>
      <c r="J39" s="172"/>
      <c r="K39" s="116"/>
      <c r="L39" s="117"/>
      <c r="M39" s="118"/>
      <c r="N39" s="52" t="n">
        <f aca="false">AI39</f>
        <v>35.1160443995964</v>
      </c>
      <c r="O39" s="70" t="n">
        <v>4</v>
      </c>
      <c r="P39" s="71"/>
      <c r="Q39" s="72" t="n">
        <v>1</v>
      </c>
      <c r="R39" s="72"/>
      <c r="S39" s="72"/>
      <c r="T39" s="72"/>
      <c r="U39" s="72"/>
      <c r="V39" s="72"/>
      <c r="W39" s="73" t="n">
        <v>1</v>
      </c>
      <c r="X39" s="72"/>
      <c r="Y39" s="72"/>
      <c r="Z39" s="73" t="s">
        <v>46</v>
      </c>
      <c r="AA39" s="172"/>
      <c r="AB39" s="74" t="s">
        <v>54</v>
      </c>
      <c r="AC39" s="75" t="s">
        <v>110</v>
      </c>
      <c r="AD39" s="60" t="n">
        <f aca="false">LEN($AC39) -LEN( SUBSTITUTE($AC39,AD$5,""))-30</f>
        <v>343</v>
      </c>
      <c r="AE39" s="60" t="n">
        <f aca="false">LEN($AC39) -LEN( SUBSTITUTE($AC39,AE$5,""))</f>
        <v>142</v>
      </c>
      <c r="AF39" s="60" t="n">
        <f aca="false">LEN($AC39) -LEN( SUBSTITUTE($AC39,AF$5,""))</f>
        <v>206</v>
      </c>
      <c r="AG39" s="60" t="n">
        <f aca="false">LEN($AC39) -LEN( SUBSTITUTE($AC39,AG$5,""))</f>
        <v>300</v>
      </c>
      <c r="AH39" s="39" t="n">
        <f aca="false">SUM(AD39:AG39)</f>
        <v>991</v>
      </c>
      <c r="AI39" s="61" t="n">
        <f aca="false">SUM(AE39:AF39)/AH39*100</f>
        <v>35.1160443995964</v>
      </c>
      <c r="AJ39" s="38" t="n">
        <f aca="false">LEN(AC39)-AH39-30</f>
        <v>0</v>
      </c>
      <c r="AK39" s="60" t="n">
        <f aca="false">(30+AD39)*329.2+AG39*306.2+AE39*305.2+AF39*345.2+159</f>
        <v>329260.2</v>
      </c>
    </row>
    <row r="40" customFormat="false" ht="9.9" hidden="false" customHeight="true" outlineLevel="0" collapsed="false">
      <c r="B40" s="165"/>
      <c r="C40" s="62"/>
      <c r="D40" s="63"/>
      <c r="E40" s="64" t="n">
        <v>1</v>
      </c>
      <c r="F40" s="172"/>
      <c r="G40" s="65" t="s">
        <v>111</v>
      </c>
      <c r="H40" s="115" t="n">
        <f aca="false">LEN(AC40)</f>
        <v>2609</v>
      </c>
      <c r="I40" s="48" t="n">
        <f aca="false">AK40</f>
        <v>840926.8</v>
      </c>
      <c r="J40" s="172"/>
      <c r="K40" s="116"/>
      <c r="L40" s="117"/>
      <c r="M40" s="118"/>
      <c r="N40" s="52" t="n">
        <f aca="false">AI40</f>
        <v>36.2931368747577</v>
      </c>
      <c r="O40" s="70" t="n">
        <v>4</v>
      </c>
      <c r="P40" s="71"/>
      <c r="Q40" s="72"/>
      <c r="R40" s="72" t="n">
        <v>1</v>
      </c>
      <c r="S40" s="72"/>
      <c r="T40" s="72"/>
      <c r="U40" s="72"/>
      <c r="V40" s="72"/>
      <c r="W40" s="73" t="n">
        <v>1</v>
      </c>
      <c r="X40" s="72"/>
      <c r="Y40" s="72"/>
      <c r="Z40" s="73" t="s">
        <v>46</v>
      </c>
      <c r="AA40" s="172"/>
      <c r="AB40" s="74" t="s">
        <v>54</v>
      </c>
      <c r="AC40" s="75" t="s">
        <v>112</v>
      </c>
      <c r="AD40" s="60" t="n">
        <f aca="false">LEN($AC40) -LEN( SUBSTITUTE($AC40,AD$5,""))-30</f>
        <v>886</v>
      </c>
      <c r="AE40" s="60" t="n">
        <f aca="false">LEN($AC40) -LEN( SUBSTITUTE($AC40,AE$5,""))</f>
        <v>392</v>
      </c>
      <c r="AF40" s="60" t="n">
        <f aca="false">LEN($AC40) -LEN( SUBSTITUTE($AC40,AF$5,""))</f>
        <v>544</v>
      </c>
      <c r="AG40" s="60" t="n">
        <f aca="false">LEN($AC40) -LEN( SUBSTITUTE($AC40,AG$5,""))</f>
        <v>757</v>
      </c>
      <c r="AH40" s="39" t="n">
        <f aca="false">SUM(AD40:AG40)</f>
        <v>2579</v>
      </c>
      <c r="AI40" s="61" t="n">
        <f aca="false">SUM(AE40:AF40)/AH40*100</f>
        <v>36.2931368747577</v>
      </c>
      <c r="AJ40" s="38" t="n">
        <f aca="false">LEN(AC40)-AH40-30</f>
        <v>0</v>
      </c>
      <c r="AK40" s="60" t="n">
        <f aca="false">(30+AD40)*329.2+AG40*306.2+AE40*305.2+AF40*345.2+159</f>
        <v>840926.8</v>
      </c>
    </row>
    <row r="41" customFormat="false" ht="9.9" hidden="false" customHeight="true" outlineLevel="0" collapsed="false">
      <c r="B41" s="165"/>
      <c r="C41" s="121"/>
      <c r="D41" s="122"/>
      <c r="E41" s="123" t="n">
        <v>1</v>
      </c>
      <c r="F41" s="178"/>
      <c r="G41" s="125" t="s">
        <v>113</v>
      </c>
      <c r="H41" s="164" t="n">
        <f aca="false">LEN(AC41)</f>
        <v>2302</v>
      </c>
      <c r="I41" s="126" t="n">
        <f aca="false">AK41</f>
        <v>742381.4</v>
      </c>
      <c r="J41" s="178"/>
      <c r="K41" s="127"/>
      <c r="L41" s="128"/>
      <c r="M41" s="129"/>
      <c r="N41" s="130" t="n">
        <f aca="false">AI41</f>
        <v>35.6073943661972</v>
      </c>
      <c r="O41" s="131" t="n">
        <v>4</v>
      </c>
      <c r="P41" s="132" t="n">
        <v>1</v>
      </c>
      <c r="Q41" s="133"/>
      <c r="R41" s="133" t="n">
        <v>1</v>
      </c>
      <c r="S41" s="133"/>
      <c r="T41" s="133" t="n">
        <v>1</v>
      </c>
      <c r="U41" s="133" t="n">
        <v>1</v>
      </c>
      <c r="V41" s="133" t="n">
        <v>1</v>
      </c>
      <c r="W41" s="134"/>
      <c r="X41" s="133"/>
      <c r="Y41" s="133"/>
      <c r="Z41" s="134" t="s">
        <v>46</v>
      </c>
      <c r="AA41" s="178"/>
      <c r="AB41" s="135" t="s">
        <v>54</v>
      </c>
      <c r="AC41" s="179" t="s">
        <v>114</v>
      </c>
      <c r="AD41" s="60" t="n">
        <f aca="false">LEN($AC41) -LEN( SUBSTITUTE($AC41,AD$5,""))-30</f>
        <v>803</v>
      </c>
      <c r="AE41" s="60" t="n">
        <f aca="false">LEN($AC41) -LEN( SUBSTITUTE($AC41,AE$5,""))</f>
        <v>334</v>
      </c>
      <c r="AF41" s="60" t="n">
        <f aca="false">LEN($AC41) -LEN( SUBSTITUTE($AC41,AF$5,""))</f>
        <v>475</v>
      </c>
      <c r="AG41" s="60" t="n">
        <f aca="false">LEN($AC41) -LEN( SUBSTITUTE($AC41,AG$5,""))</f>
        <v>660</v>
      </c>
      <c r="AH41" s="39" t="n">
        <f aca="false">SUM(AD41:AG41)</f>
        <v>2272</v>
      </c>
      <c r="AI41" s="61" t="n">
        <f aca="false">SUM(AE41:AF41)/AH41*100</f>
        <v>35.6073943661972</v>
      </c>
      <c r="AJ41" s="38" t="n">
        <f aca="false">LEN(AC41)-AH41-30</f>
        <v>0</v>
      </c>
      <c r="AK41" s="60" t="n">
        <f aca="false">(30+AD41)*329.2+AG41*306.2+AE41*305.2+AF41*345.2+159</f>
        <v>742381.4</v>
      </c>
    </row>
    <row r="42" customFormat="false" ht="9.9" hidden="false" customHeight="true" outlineLevel="0" collapsed="false">
      <c r="B42" s="180" t="n">
        <v>4</v>
      </c>
      <c r="C42" s="150" t="n">
        <v>1</v>
      </c>
      <c r="D42" s="151" t="n">
        <v>1</v>
      </c>
      <c r="E42" s="152" t="n">
        <v>1</v>
      </c>
      <c r="F42" s="181"/>
      <c r="G42" s="154" t="s">
        <v>115</v>
      </c>
      <c r="H42" s="167" t="n">
        <v>700</v>
      </c>
      <c r="I42" s="48" t="n">
        <f aca="false">AK42</f>
        <v>226783</v>
      </c>
      <c r="J42" s="182"/>
      <c r="K42" s="183" t="n">
        <v>1</v>
      </c>
      <c r="L42" s="184" t="n">
        <v>2</v>
      </c>
      <c r="M42" s="185" t="n">
        <v>0.03125</v>
      </c>
      <c r="N42" s="52" t="n">
        <f aca="false">AI42</f>
        <v>39.5522388059701</v>
      </c>
      <c r="O42" s="158" t="n">
        <v>4</v>
      </c>
      <c r="P42" s="159"/>
      <c r="Q42" s="160"/>
      <c r="R42" s="160" t="n">
        <v>1</v>
      </c>
      <c r="S42" s="160" t="n">
        <v>1</v>
      </c>
      <c r="T42" s="160" t="n">
        <v>1</v>
      </c>
      <c r="U42" s="160"/>
      <c r="V42" s="160" t="n">
        <v>1</v>
      </c>
      <c r="W42" s="161"/>
      <c r="X42" s="160"/>
      <c r="Y42" s="160"/>
      <c r="Z42" s="161"/>
      <c r="AA42" s="182"/>
      <c r="AB42" s="162" t="s">
        <v>37</v>
      </c>
      <c r="AC42" s="171" t="s">
        <v>116</v>
      </c>
      <c r="AD42" s="60" t="n">
        <f aca="false">LEN($AC42) -LEN( SUBSTITUTE($AC42,AD$5,""))-30</f>
        <v>253</v>
      </c>
      <c r="AE42" s="60" t="n">
        <f aca="false">LEN($AC42) -LEN( SUBSTITUTE($AC42,AE$5,""))</f>
        <v>114</v>
      </c>
      <c r="AF42" s="60" t="n">
        <f aca="false">LEN($AC42) -LEN( SUBSTITUTE($AC42,AF$5,""))</f>
        <v>151</v>
      </c>
      <c r="AG42" s="60" t="n">
        <f aca="false">LEN($AC42) -LEN( SUBSTITUTE($AC42,AG$5,""))</f>
        <v>152</v>
      </c>
      <c r="AH42" s="39" t="n">
        <f aca="false">SUM(AD42:AG42)</f>
        <v>670</v>
      </c>
      <c r="AI42" s="61" t="n">
        <f aca="false">SUM(AE42:AF42)/AH42*100</f>
        <v>39.5522388059701</v>
      </c>
      <c r="AJ42" s="38" t="n">
        <f aca="false">LEN(AC42)-AH42-30</f>
        <v>0</v>
      </c>
      <c r="AK42" s="60" t="n">
        <f aca="false">(30+AD42)*329.2+AG42*306.2+AE42*305.2+AF42*345.2+159</f>
        <v>226783</v>
      </c>
    </row>
    <row r="43" customFormat="false" ht="9.9" hidden="false" customHeight="true" outlineLevel="0" collapsed="false">
      <c r="B43" s="180"/>
      <c r="C43" s="62" t="n">
        <v>1</v>
      </c>
      <c r="D43" s="63"/>
      <c r="E43" s="64" t="n">
        <v>1</v>
      </c>
      <c r="F43" s="186"/>
      <c r="G43" s="65" t="s">
        <v>117</v>
      </c>
      <c r="H43" s="66" t="n">
        <v>622</v>
      </c>
      <c r="I43" s="48" t="n">
        <f aca="false">AK43</f>
        <v>201630.4</v>
      </c>
      <c r="J43" s="187"/>
      <c r="K43" s="76" t="n">
        <v>1</v>
      </c>
      <c r="L43" s="77" t="n">
        <v>1</v>
      </c>
      <c r="M43" s="78" t="n">
        <v>1</v>
      </c>
      <c r="N43" s="52" t="n">
        <f aca="false">AI43</f>
        <v>40.2027027027027</v>
      </c>
      <c r="O43" s="70" t="n">
        <v>4</v>
      </c>
      <c r="P43" s="71" t="n">
        <v>1</v>
      </c>
      <c r="Q43" s="72"/>
      <c r="R43" s="72"/>
      <c r="S43" s="72" t="n">
        <v>1</v>
      </c>
      <c r="T43" s="72"/>
      <c r="U43" s="72"/>
      <c r="V43" s="72" t="n">
        <v>1</v>
      </c>
      <c r="W43" s="73" t="n">
        <v>1</v>
      </c>
      <c r="X43" s="72"/>
      <c r="Y43" s="72"/>
      <c r="Z43" s="73"/>
      <c r="AA43" s="187"/>
      <c r="AB43" s="74" t="s">
        <v>37</v>
      </c>
      <c r="AC43" s="75" t="s">
        <v>118</v>
      </c>
      <c r="AD43" s="60" t="n">
        <f aca="false">LEN($AC43) -LEN( SUBSTITUTE($AC43,AD$5,""))-30</f>
        <v>221</v>
      </c>
      <c r="AE43" s="60" t="n">
        <f aca="false">LEN($AC43) -LEN( SUBSTITUTE($AC43,AE$5,""))</f>
        <v>101</v>
      </c>
      <c r="AF43" s="60" t="n">
        <f aca="false">LEN($AC43) -LEN( SUBSTITUTE($AC43,AF$5,""))</f>
        <v>137</v>
      </c>
      <c r="AG43" s="60" t="n">
        <f aca="false">LEN($AC43) -LEN( SUBSTITUTE($AC43,AG$5,""))</f>
        <v>133</v>
      </c>
      <c r="AH43" s="39" t="n">
        <f aca="false">SUM(AD43:AG43)</f>
        <v>592</v>
      </c>
      <c r="AI43" s="61" t="n">
        <f aca="false">SUM(AE43:AF43)/AH43*100</f>
        <v>40.2027027027027</v>
      </c>
      <c r="AJ43" s="38" t="n">
        <f aca="false">LEN(AC43)-AH43-30</f>
        <v>0</v>
      </c>
      <c r="AK43" s="60" t="n">
        <f aca="false">(30+AD43)*329.2+AG43*306.2+AE43*305.2+AF43*345.2+159</f>
        <v>201630.4</v>
      </c>
    </row>
    <row r="44" customFormat="false" ht="9.9" hidden="false" customHeight="true" outlineLevel="0" collapsed="false">
      <c r="B44" s="180"/>
      <c r="C44" s="62" t="n">
        <v>1</v>
      </c>
      <c r="D44" s="63" t="n">
        <v>1</v>
      </c>
      <c r="E44" s="64" t="n">
        <v>1</v>
      </c>
      <c r="F44" s="187"/>
      <c r="G44" s="65" t="s">
        <v>119</v>
      </c>
      <c r="H44" s="66" t="n">
        <v>656</v>
      </c>
      <c r="I44" s="48" t="n">
        <f aca="false">AK44</f>
        <v>212884.2</v>
      </c>
      <c r="J44" s="187"/>
      <c r="K44" s="143" t="n">
        <v>1</v>
      </c>
      <c r="L44" s="144" t="n">
        <v>2</v>
      </c>
      <c r="M44" s="145" t="n">
        <v>0.03125</v>
      </c>
      <c r="N44" s="52" t="n">
        <f aca="false">AI44</f>
        <v>41.5335463258786</v>
      </c>
      <c r="O44" s="70" t="n">
        <v>2</v>
      </c>
      <c r="P44" s="71" t="n">
        <v>1</v>
      </c>
      <c r="Q44" s="72"/>
      <c r="R44" s="72"/>
      <c r="S44" s="72"/>
      <c r="T44" s="72"/>
      <c r="U44" s="72"/>
      <c r="V44" s="72"/>
      <c r="W44" s="73" t="n">
        <v>1</v>
      </c>
      <c r="X44" s="72"/>
      <c r="Y44" s="72"/>
      <c r="Z44" s="73"/>
      <c r="AA44" s="187"/>
      <c r="AB44" s="74" t="s">
        <v>37</v>
      </c>
      <c r="AC44" s="75" t="s">
        <v>120</v>
      </c>
      <c r="AD44" s="60" t="n">
        <f aca="false">LEN($AC44) -LEN( SUBSTITUTE($AC44,AD$5,""))-30</f>
        <v>236</v>
      </c>
      <c r="AE44" s="60" t="n">
        <f aca="false">LEN($AC44) -LEN( SUBSTITUTE($AC44,AE$5,""))</f>
        <v>110</v>
      </c>
      <c r="AF44" s="60" t="n">
        <f aca="false">LEN($AC44) -LEN( SUBSTITUTE($AC44,AF$5,""))</f>
        <v>150</v>
      </c>
      <c r="AG44" s="60" t="n">
        <f aca="false">LEN($AC44) -LEN( SUBSTITUTE($AC44,AG$5,""))</f>
        <v>130</v>
      </c>
      <c r="AH44" s="39" t="n">
        <f aca="false">SUM(AD44:AG44)</f>
        <v>626</v>
      </c>
      <c r="AI44" s="61" t="n">
        <f aca="false">SUM(AE44:AF44)/AH44*100</f>
        <v>41.5335463258786</v>
      </c>
      <c r="AJ44" s="38" t="n">
        <f aca="false">LEN(AC44)-AH44-30</f>
        <v>0</v>
      </c>
      <c r="AK44" s="60" t="n">
        <f aca="false">(30+AD44)*329.2+AG44*306.2+AE44*305.2+AF44*345.2+159</f>
        <v>212884.2</v>
      </c>
    </row>
    <row r="45" customFormat="false" ht="9.9" hidden="false" customHeight="true" outlineLevel="0" collapsed="false">
      <c r="B45" s="180"/>
      <c r="C45" s="62" t="n">
        <v>1</v>
      </c>
      <c r="D45" s="63" t="n">
        <v>1</v>
      </c>
      <c r="E45" s="64" t="n">
        <v>1</v>
      </c>
      <c r="F45" s="187"/>
      <c r="G45" s="65" t="s">
        <v>121</v>
      </c>
      <c r="H45" s="66" t="n">
        <v>647</v>
      </c>
      <c r="I45" s="48" t="n">
        <f aca="false">AK45</f>
        <v>208808.4</v>
      </c>
      <c r="J45" s="187"/>
      <c r="K45" s="79" t="n">
        <v>1</v>
      </c>
      <c r="L45" s="80" t="n">
        <v>0.25</v>
      </c>
      <c r="M45" s="81" t="n">
        <v>4</v>
      </c>
      <c r="N45" s="52" t="n">
        <f aca="false">AI45</f>
        <v>44.0842787682334</v>
      </c>
      <c r="O45" s="70" t="n">
        <v>2</v>
      </c>
      <c r="P45" s="71" t="n">
        <v>1</v>
      </c>
      <c r="Q45" s="72" t="n">
        <v>1</v>
      </c>
      <c r="R45" s="72"/>
      <c r="S45" s="72"/>
      <c r="T45" s="72"/>
      <c r="U45" s="72"/>
      <c r="V45" s="72" t="n">
        <v>1</v>
      </c>
      <c r="W45" s="73"/>
      <c r="X45" s="72"/>
      <c r="Y45" s="72"/>
      <c r="Z45" s="73"/>
      <c r="AA45" s="187"/>
      <c r="AB45" s="74" t="s">
        <v>37</v>
      </c>
      <c r="AC45" s="75" t="s">
        <v>122</v>
      </c>
      <c r="AD45" s="60" t="n">
        <f aca="false">LEN($AC45) -LEN( SUBSTITUTE($AC45,AD$5,""))-30</f>
        <v>200</v>
      </c>
      <c r="AE45" s="60" t="n">
        <f aca="false">LEN($AC45) -LEN( SUBSTITUTE($AC45,AE$5,""))</f>
        <v>134</v>
      </c>
      <c r="AF45" s="60" t="n">
        <f aca="false">LEN($AC45) -LEN( SUBSTITUTE($AC45,AF$5,""))</f>
        <v>138</v>
      </c>
      <c r="AG45" s="60" t="n">
        <f aca="false">LEN($AC45) -LEN( SUBSTITUTE($AC45,AG$5,""))</f>
        <v>145</v>
      </c>
      <c r="AH45" s="39" t="n">
        <f aca="false">SUM(AD45:AG45)</f>
        <v>617</v>
      </c>
      <c r="AI45" s="61" t="n">
        <f aca="false">SUM(AE45:AF45)/AH45*100</f>
        <v>44.0842787682334</v>
      </c>
      <c r="AJ45" s="38" t="n">
        <f aca="false">LEN(AC45)-AH45-30</f>
        <v>0</v>
      </c>
      <c r="AK45" s="60" t="n">
        <f aca="false">(30+AD45)*329.2+AG45*306.2+AE45*305.2+AF45*345.2+159</f>
        <v>208808.4</v>
      </c>
    </row>
    <row r="46" customFormat="false" ht="9.9" hidden="false" customHeight="true" outlineLevel="0" collapsed="false">
      <c r="B46" s="180"/>
      <c r="C46" s="62" t="n">
        <v>1</v>
      </c>
      <c r="D46" s="63" t="n">
        <v>1</v>
      </c>
      <c r="E46" s="64" t="n">
        <v>1</v>
      </c>
      <c r="F46" s="187"/>
      <c r="G46" s="65" t="s">
        <v>123</v>
      </c>
      <c r="H46" s="66" t="n">
        <v>600</v>
      </c>
      <c r="I46" s="48" t="n">
        <f aca="false">AK46</f>
        <v>194260</v>
      </c>
      <c r="J46" s="187"/>
      <c r="K46" s="143" t="n">
        <v>1</v>
      </c>
      <c r="L46" s="144" t="n">
        <v>2</v>
      </c>
      <c r="M46" s="145" t="n">
        <v>0.03125</v>
      </c>
      <c r="N46" s="52" t="n">
        <f aca="false">AI46</f>
        <v>37.719298245614</v>
      </c>
      <c r="O46" s="70" t="n">
        <v>5</v>
      </c>
      <c r="P46" s="71"/>
      <c r="Q46" s="72" t="n">
        <v>1</v>
      </c>
      <c r="R46" s="72" t="n">
        <v>1</v>
      </c>
      <c r="S46" s="72"/>
      <c r="T46" s="72" t="n">
        <v>1</v>
      </c>
      <c r="U46" s="72" t="n">
        <v>1</v>
      </c>
      <c r="V46" s="72" t="n">
        <v>1</v>
      </c>
      <c r="W46" s="73" t="n">
        <v>1</v>
      </c>
      <c r="X46" s="72"/>
      <c r="Y46" s="72"/>
      <c r="Z46" s="73" t="s">
        <v>46</v>
      </c>
      <c r="AA46" s="187"/>
      <c r="AB46" s="74" t="s">
        <v>37</v>
      </c>
      <c r="AC46" s="75" t="s">
        <v>124</v>
      </c>
      <c r="AD46" s="60" t="n">
        <f aca="false">LEN($AC46) -LEN( SUBSTITUTE($AC46,AD$5,""))-30</f>
        <v>222</v>
      </c>
      <c r="AE46" s="60" t="n">
        <f aca="false">LEN($AC46) -LEN( SUBSTITUTE($AC46,AE$5,""))</f>
        <v>95</v>
      </c>
      <c r="AF46" s="60" t="n">
        <f aca="false">LEN($AC46) -LEN( SUBSTITUTE($AC46,AF$5,""))</f>
        <v>120</v>
      </c>
      <c r="AG46" s="60" t="n">
        <f aca="false">LEN($AC46) -LEN( SUBSTITUTE($AC46,AG$5,""))</f>
        <v>133</v>
      </c>
      <c r="AH46" s="39" t="n">
        <f aca="false">SUM(AD46:AG46)</f>
        <v>570</v>
      </c>
      <c r="AI46" s="61" t="n">
        <f aca="false">SUM(AE46:AF46)/AH46*100</f>
        <v>37.719298245614</v>
      </c>
      <c r="AJ46" s="38" t="n">
        <f aca="false">LEN(AC46)-AH46-30</f>
        <v>0</v>
      </c>
      <c r="AK46" s="60" t="n">
        <f aca="false">(30+AD46)*329.2+AG46*306.2+AE46*305.2+AF46*345.2+159</f>
        <v>194260</v>
      </c>
    </row>
    <row r="47" customFormat="false" ht="9.9" hidden="false" customHeight="true" outlineLevel="0" collapsed="false">
      <c r="B47" s="180"/>
      <c r="C47" s="62" t="n">
        <v>1</v>
      </c>
      <c r="D47" s="63" t="n">
        <v>1</v>
      </c>
      <c r="E47" s="64" t="n">
        <v>1</v>
      </c>
      <c r="F47" s="187"/>
      <c r="G47" s="65" t="s">
        <v>125</v>
      </c>
      <c r="H47" s="66" t="n">
        <v>1597</v>
      </c>
      <c r="I47" s="48" t="n">
        <f aca="false">AK47</f>
        <v>513296.4</v>
      </c>
      <c r="J47" s="187"/>
      <c r="K47" s="67" t="n">
        <v>1</v>
      </c>
      <c r="L47" s="68" t="n">
        <v>0.5</v>
      </c>
      <c r="M47" s="69" t="n">
        <v>0.25</v>
      </c>
      <c r="N47" s="52" t="n">
        <f aca="false">AI47</f>
        <v>44.5437141033823</v>
      </c>
      <c r="O47" s="70" t="n">
        <v>3</v>
      </c>
      <c r="P47" s="71"/>
      <c r="Q47" s="72"/>
      <c r="R47" s="72"/>
      <c r="S47" s="72" t="n">
        <v>2</v>
      </c>
      <c r="T47" s="72"/>
      <c r="U47" s="72"/>
      <c r="V47" s="72"/>
      <c r="W47" s="73"/>
      <c r="X47" s="72" t="s">
        <v>101</v>
      </c>
      <c r="Y47" s="72" t="s">
        <v>53</v>
      </c>
      <c r="Z47" s="73" t="s">
        <v>46</v>
      </c>
      <c r="AA47" s="187"/>
      <c r="AB47" s="74" t="s">
        <v>54</v>
      </c>
      <c r="AC47" s="75" t="s">
        <v>126</v>
      </c>
      <c r="AD47" s="60" t="n">
        <f aca="false">LEN($AC47) -LEN( SUBSTITUTE($AC47,AD$5,""))-30</f>
        <v>368</v>
      </c>
      <c r="AE47" s="60" t="n">
        <f aca="false">LEN($AC47) -LEN( SUBSTITUTE($AC47,AE$5,""))</f>
        <v>306</v>
      </c>
      <c r="AF47" s="60" t="n">
        <f aca="false">LEN($AC47) -LEN( SUBSTITUTE($AC47,AF$5,""))</f>
        <v>392</v>
      </c>
      <c r="AG47" s="60" t="n">
        <f aca="false">LEN($AC47) -LEN( SUBSTITUTE($AC47,AG$5,""))</f>
        <v>501</v>
      </c>
      <c r="AH47" s="39" t="n">
        <f aca="false">SUM(AD47:AG47)</f>
        <v>1567</v>
      </c>
      <c r="AI47" s="61" t="n">
        <f aca="false">SUM(AE47:AF47)/AH47*100</f>
        <v>44.5437141033823</v>
      </c>
      <c r="AJ47" s="38" t="n">
        <f aca="false">LEN(AC47)-AH47-30</f>
        <v>0</v>
      </c>
      <c r="AK47" s="60" t="n">
        <f aca="false">(30+AD47)*329.2+AG47*306.2+AE47*305.2+AF47*345.2+159</f>
        <v>513296.4</v>
      </c>
    </row>
    <row r="48" customFormat="false" ht="9.9" hidden="false" customHeight="true" outlineLevel="0" collapsed="false">
      <c r="B48" s="180"/>
      <c r="C48" s="82" t="n">
        <v>1</v>
      </c>
      <c r="D48" s="83"/>
      <c r="E48" s="84" t="n">
        <v>1</v>
      </c>
      <c r="F48" s="188"/>
      <c r="G48" s="85" t="s">
        <v>127</v>
      </c>
      <c r="H48" s="86" t="n">
        <v>980</v>
      </c>
      <c r="I48" s="48" t="n">
        <f aca="false">AK48</f>
        <v>314615</v>
      </c>
      <c r="J48" s="189"/>
      <c r="K48" s="174" t="n">
        <v>1</v>
      </c>
      <c r="L48" s="175" t="n">
        <v>0.25</v>
      </c>
      <c r="M48" s="176" t="n">
        <v>4</v>
      </c>
      <c r="N48" s="91" t="n">
        <f aca="false">AI48</f>
        <v>45.1578947368421</v>
      </c>
      <c r="O48" s="92" t="n">
        <v>2</v>
      </c>
      <c r="P48" s="93" t="n">
        <v>1</v>
      </c>
      <c r="Q48" s="94"/>
      <c r="R48" s="94"/>
      <c r="S48" s="94"/>
      <c r="T48" s="94"/>
      <c r="U48" s="94"/>
      <c r="V48" s="94" t="n">
        <v>1</v>
      </c>
      <c r="W48" s="95"/>
      <c r="X48" s="94" t="s">
        <v>101</v>
      </c>
      <c r="Y48" s="94" t="s">
        <v>53</v>
      </c>
      <c r="Z48" s="95" t="s">
        <v>46</v>
      </c>
      <c r="AA48" s="189"/>
      <c r="AB48" s="97" t="s">
        <v>54</v>
      </c>
      <c r="AC48" s="98" t="s">
        <v>128</v>
      </c>
      <c r="AD48" s="60" t="n">
        <f aca="false">LEN($AC48) -LEN( SUBSTITUTE($AC48,AD$5,""))-30</f>
        <v>233</v>
      </c>
      <c r="AE48" s="60" t="n">
        <f aca="false">LEN($AC48) -LEN( SUBSTITUTE($AC48,AE$5,""))</f>
        <v>210</v>
      </c>
      <c r="AF48" s="60" t="n">
        <f aca="false">LEN($AC48) -LEN( SUBSTITUTE($AC48,AF$5,""))</f>
        <v>219</v>
      </c>
      <c r="AG48" s="60" t="n">
        <f aca="false">LEN($AC48) -LEN( SUBSTITUTE($AC48,AG$5,""))</f>
        <v>288</v>
      </c>
      <c r="AH48" s="39" t="n">
        <f aca="false">SUM(AD48:AG48)</f>
        <v>950</v>
      </c>
      <c r="AI48" s="61" t="n">
        <f aca="false">SUM(AE48:AF48)/AH48*100</f>
        <v>45.1578947368421</v>
      </c>
      <c r="AJ48" s="38" t="n">
        <f aca="false">LEN(AC48)-AH48-30</f>
        <v>0</v>
      </c>
      <c r="AK48" s="60" t="n">
        <f aca="false">(30+AD48)*329.2+AG48*306.2+AE48*305.2+AF48*345.2+159</f>
        <v>314615</v>
      </c>
    </row>
    <row r="49" customFormat="false" ht="9.9" hidden="false" customHeight="true" outlineLevel="0" collapsed="false">
      <c r="B49" s="180"/>
      <c r="C49" s="150"/>
      <c r="D49" s="151"/>
      <c r="E49" s="152" t="n">
        <v>1</v>
      </c>
      <c r="F49" s="182"/>
      <c r="G49" s="154" t="s">
        <v>129</v>
      </c>
      <c r="H49" s="115" t="n">
        <f aca="false">LEN(AC49)</f>
        <v>2283</v>
      </c>
      <c r="I49" s="105" t="n">
        <f aca="false">AK49</f>
        <v>734656.6</v>
      </c>
      <c r="J49" s="182"/>
      <c r="K49" s="155"/>
      <c r="L49" s="156"/>
      <c r="M49" s="157"/>
      <c r="N49" s="52" t="n">
        <f aca="false">AI49</f>
        <v>39.2365734576121</v>
      </c>
      <c r="O49" s="158" t="n">
        <v>9</v>
      </c>
      <c r="P49" s="159"/>
      <c r="Q49" s="160" t="n">
        <v>1</v>
      </c>
      <c r="R49" s="160"/>
      <c r="S49" s="160" t="n">
        <v>2</v>
      </c>
      <c r="T49" s="160" t="n">
        <v>1</v>
      </c>
      <c r="U49" s="160" t="n">
        <v>1</v>
      </c>
      <c r="V49" s="160"/>
      <c r="W49" s="161"/>
      <c r="X49" s="160"/>
      <c r="Y49" s="160"/>
      <c r="Z49" s="161" t="s">
        <v>46</v>
      </c>
      <c r="AA49" s="181"/>
      <c r="AB49" s="162" t="s">
        <v>37</v>
      </c>
      <c r="AC49" s="171" t="s">
        <v>130</v>
      </c>
      <c r="AD49" s="60" t="n">
        <f aca="false">LEN($AC49) -LEN( SUBSTITUTE($AC49,AD$5,""))-30</f>
        <v>819</v>
      </c>
      <c r="AE49" s="60" t="n">
        <f aca="false">LEN($AC49) -LEN( SUBSTITUTE($AC49,AE$5,""))</f>
        <v>464</v>
      </c>
      <c r="AF49" s="60" t="n">
        <f aca="false">LEN($AC49) -LEN( SUBSTITUTE($AC49,AF$5,""))</f>
        <v>420</v>
      </c>
      <c r="AG49" s="60" t="n">
        <f aca="false">LEN($AC49) -LEN( SUBSTITUTE($AC49,AG$5,""))</f>
        <v>550</v>
      </c>
      <c r="AH49" s="39" t="n">
        <f aca="false">SUM(AD49:AG49)</f>
        <v>2253</v>
      </c>
      <c r="AI49" s="61" t="n">
        <f aca="false">SUM(AE49:AF49)/AH49*100</f>
        <v>39.2365734576121</v>
      </c>
      <c r="AJ49" s="38" t="n">
        <f aca="false">LEN(AC49)-AH49-30</f>
        <v>0</v>
      </c>
      <c r="AK49" s="60" t="n">
        <f aca="false">(30+AD49)*329.2+AG49*306.2+AE49*305.2+AF49*345.2+159</f>
        <v>734656.6</v>
      </c>
    </row>
    <row r="50" customFormat="false" ht="9.9" hidden="false" customHeight="true" outlineLevel="0" collapsed="false">
      <c r="B50" s="180"/>
      <c r="C50" s="62"/>
      <c r="D50" s="63"/>
      <c r="E50" s="64" t="n">
        <v>1</v>
      </c>
      <c r="F50" s="187"/>
      <c r="G50" s="65" t="s">
        <v>131</v>
      </c>
      <c r="H50" s="115" t="n">
        <f aca="false">LEN(AC50)</f>
        <v>2089</v>
      </c>
      <c r="I50" s="48" t="n">
        <f aca="false">AK50</f>
        <v>671040.8</v>
      </c>
      <c r="J50" s="187"/>
      <c r="K50" s="116"/>
      <c r="L50" s="117"/>
      <c r="M50" s="118"/>
      <c r="N50" s="52" t="n">
        <f aca="false">AI50</f>
        <v>37.8824672170957</v>
      </c>
      <c r="O50" s="70" t="n">
        <v>3</v>
      </c>
      <c r="P50" s="71" t="n">
        <v>1</v>
      </c>
      <c r="Q50" s="72"/>
      <c r="R50" s="72"/>
      <c r="S50" s="72"/>
      <c r="T50" s="72"/>
      <c r="U50" s="72" t="n">
        <v>1</v>
      </c>
      <c r="V50" s="72" t="n">
        <v>1</v>
      </c>
      <c r="W50" s="73"/>
      <c r="X50" s="72"/>
      <c r="Y50" s="72"/>
      <c r="Z50" s="73" t="s">
        <v>46</v>
      </c>
      <c r="AA50" s="186"/>
      <c r="AB50" s="74" t="s">
        <v>37</v>
      </c>
      <c r="AC50" s="75" t="s">
        <v>132</v>
      </c>
      <c r="AD50" s="60" t="n">
        <f aca="false">LEN($AC50) -LEN( SUBSTITUTE($AC50,AD$5,""))-30</f>
        <v>760</v>
      </c>
      <c r="AE50" s="60" t="n">
        <f aca="false">LEN($AC50) -LEN( SUBSTITUTE($AC50,AE$5,""))</f>
        <v>434</v>
      </c>
      <c r="AF50" s="60" t="n">
        <f aca="false">LEN($AC50) -LEN( SUBSTITUTE($AC50,AF$5,""))</f>
        <v>346</v>
      </c>
      <c r="AG50" s="60" t="n">
        <f aca="false">LEN($AC50) -LEN( SUBSTITUTE($AC50,AG$5,""))</f>
        <v>519</v>
      </c>
      <c r="AH50" s="39" t="n">
        <f aca="false">SUM(AD50:AG50)</f>
        <v>2059</v>
      </c>
      <c r="AI50" s="61" t="n">
        <f aca="false">SUM(AE50:AF50)/AH50*100</f>
        <v>37.8824672170957</v>
      </c>
      <c r="AJ50" s="38" t="n">
        <f aca="false">LEN(AC50)-AH50-30</f>
        <v>0</v>
      </c>
      <c r="AK50" s="60" t="n">
        <f aca="false">(30+AD50)*329.2+AG50*306.2+AE50*305.2+AF50*345.2+159</f>
        <v>671040.8</v>
      </c>
    </row>
    <row r="51" customFormat="false" ht="9.9" hidden="false" customHeight="true" outlineLevel="0" collapsed="false">
      <c r="B51" s="180"/>
      <c r="C51" s="62"/>
      <c r="D51" s="63"/>
      <c r="E51" s="64" t="n">
        <v>1</v>
      </c>
      <c r="F51" s="187"/>
      <c r="G51" s="65" t="s">
        <v>133</v>
      </c>
      <c r="H51" s="115" t="n">
        <f aca="false">LEN(AC51)</f>
        <v>2135</v>
      </c>
      <c r="I51" s="48" t="n">
        <f aca="false">AK51</f>
        <v>687187</v>
      </c>
      <c r="J51" s="187"/>
      <c r="K51" s="116"/>
      <c r="L51" s="117"/>
      <c r="M51" s="118"/>
      <c r="N51" s="52" t="n">
        <f aca="false">AI51</f>
        <v>39.3824228028504</v>
      </c>
      <c r="O51" s="70" t="n">
        <v>8</v>
      </c>
      <c r="P51" s="71" t="n">
        <v>1</v>
      </c>
      <c r="Q51" s="72"/>
      <c r="R51" s="72"/>
      <c r="S51" s="72" t="n">
        <v>2</v>
      </c>
      <c r="T51" s="72"/>
      <c r="U51" s="72" t="n">
        <v>1</v>
      </c>
      <c r="V51" s="72" t="n">
        <v>1</v>
      </c>
      <c r="W51" s="73"/>
      <c r="X51" s="72"/>
      <c r="Y51" s="72"/>
      <c r="Z51" s="73" t="s">
        <v>46</v>
      </c>
      <c r="AA51" s="186"/>
      <c r="AB51" s="74" t="s">
        <v>37</v>
      </c>
      <c r="AC51" s="75" t="s">
        <v>134</v>
      </c>
      <c r="AD51" s="60" t="n">
        <f aca="false">LEN($AC51) -LEN( SUBSTITUTE($AC51,AD$5,""))-30</f>
        <v>770</v>
      </c>
      <c r="AE51" s="60" t="n">
        <f aca="false">LEN($AC51) -LEN( SUBSTITUTE($AC51,AE$5,""))</f>
        <v>436</v>
      </c>
      <c r="AF51" s="60" t="n">
        <f aca="false">LEN($AC51) -LEN( SUBSTITUTE($AC51,AF$5,""))</f>
        <v>393</v>
      </c>
      <c r="AG51" s="60" t="n">
        <f aca="false">LEN($AC51) -LEN( SUBSTITUTE($AC51,AG$5,""))</f>
        <v>506</v>
      </c>
      <c r="AH51" s="39" t="n">
        <f aca="false">SUM(AD51:AG51)</f>
        <v>2105</v>
      </c>
      <c r="AI51" s="61" t="n">
        <f aca="false">SUM(AE51:AF51)/AH51*100</f>
        <v>39.3824228028504</v>
      </c>
      <c r="AJ51" s="38" t="n">
        <f aca="false">LEN(AC51)-AH51-30</f>
        <v>0</v>
      </c>
      <c r="AK51" s="60" t="n">
        <f aca="false">(30+AD51)*329.2+AG51*306.2+AE51*305.2+AF51*345.2+159</f>
        <v>687187</v>
      </c>
    </row>
    <row r="52" customFormat="false" ht="9.9" hidden="false" customHeight="true" outlineLevel="0" collapsed="false">
      <c r="B52" s="180"/>
      <c r="C52" s="121"/>
      <c r="D52" s="122"/>
      <c r="E52" s="123" t="n">
        <v>1</v>
      </c>
      <c r="F52" s="190"/>
      <c r="G52" s="125" t="s">
        <v>135</v>
      </c>
      <c r="H52" s="164" t="n">
        <f aca="false">LEN(AC52)</f>
        <v>1473</v>
      </c>
      <c r="I52" s="126" t="n">
        <f aca="false">AK52</f>
        <v>473079.6</v>
      </c>
      <c r="J52" s="190"/>
      <c r="K52" s="127"/>
      <c r="L52" s="128"/>
      <c r="M52" s="129"/>
      <c r="N52" s="130" t="n">
        <f aca="false">AI52</f>
        <v>44.5599445599446</v>
      </c>
      <c r="O52" s="131" t="n">
        <v>2</v>
      </c>
      <c r="P52" s="132" t="n">
        <v>1</v>
      </c>
      <c r="Q52" s="133"/>
      <c r="R52" s="133"/>
      <c r="S52" s="133" t="n">
        <v>1</v>
      </c>
      <c r="T52" s="133"/>
      <c r="U52" s="133"/>
      <c r="V52" s="133"/>
      <c r="W52" s="134"/>
      <c r="X52" s="133" t="s">
        <v>101</v>
      </c>
      <c r="Y52" s="133" t="s">
        <v>53</v>
      </c>
      <c r="Z52" s="134" t="s">
        <v>46</v>
      </c>
      <c r="AA52" s="191"/>
      <c r="AB52" s="135" t="s">
        <v>54</v>
      </c>
      <c r="AC52" s="192" t="s">
        <v>136</v>
      </c>
      <c r="AD52" s="60" t="n">
        <f aca="false">LEN($AC52) -LEN( SUBSTITUTE($AC52,AD$5,""))-30</f>
        <v>327</v>
      </c>
      <c r="AE52" s="60" t="n">
        <f aca="false">LEN($AC52) -LEN( SUBSTITUTE($AC52,AE$5,""))</f>
        <v>285</v>
      </c>
      <c r="AF52" s="60" t="n">
        <f aca="false">LEN($AC52) -LEN( SUBSTITUTE($AC52,AF$5,""))</f>
        <v>358</v>
      </c>
      <c r="AG52" s="60" t="n">
        <f aca="false">LEN($AC52) -LEN( SUBSTITUTE($AC52,AG$5,""))</f>
        <v>473</v>
      </c>
      <c r="AH52" s="39" t="n">
        <f aca="false">SUM(AD52:AG52)</f>
        <v>1443</v>
      </c>
      <c r="AI52" s="61" t="n">
        <f aca="false">SUM(AE52:AF52)/AH52*100</f>
        <v>44.5599445599446</v>
      </c>
      <c r="AJ52" s="38" t="n">
        <f aca="false">LEN(AC52)-AH52-30</f>
        <v>0</v>
      </c>
      <c r="AK52" s="60" t="n">
        <f aca="false">(30+AD52)*329.2+AG52*306.2+AE52*305.2+AF52*345.2+159</f>
        <v>473079.6</v>
      </c>
    </row>
    <row r="53" customFormat="false" ht="9.9" hidden="false" customHeight="true" outlineLevel="0" collapsed="false">
      <c r="B53" s="193" t="n">
        <v>5</v>
      </c>
      <c r="C53" s="150" t="n">
        <v>1</v>
      </c>
      <c r="D53" s="151" t="n">
        <v>1</v>
      </c>
      <c r="E53" s="152" t="n">
        <v>1</v>
      </c>
      <c r="F53" s="194"/>
      <c r="G53" s="154" t="s">
        <v>137</v>
      </c>
      <c r="H53" s="167" t="n">
        <v>1920</v>
      </c>
      <c r="I53" s="48" t="n">
        <f aca="false">AK53</f>
        <v>619743</v>
      </c>
      <c r="J53" s="194"/>
      <c r="K53" s="195" t="n">
        <v>1</v>
      </c>
      <c r="L53" s="196" t="n">
        <v>0.5</v>
      </c>
      <c r="M53" s="197" t="n">
        <v>0.25</v>
      </c>
      <c r="N53" s="52" t="n">
        <f aca="false">AI53</f>
        <v>45.8730158730159</v>
      </c>
      <c r="O53" s="158" t="n">
        <v>17</v>
      </c>
      <c r="P53" s="159"/>
      <c r="Q53" s="160" t="n">
        <v>1</v>
      </c>
      <c r="R53" s="160" t="n">
        <v>1</v>
      </c>
      <c r="S53" s="160" t="n">
        <v>1</v>
      </c>
      <c r="T53" s="160" t="n">
        <v>3</v>
      </c>
      <c r="U53" s="160"/>
      <c r="V53" s="160"/>
      <c r="W53" s="161" t="n">
        <v>1</v>
      </c>
      <c r="X53" s="160"/>
      <c r="Y53" s="160"/>
      <c r="Z53" s="161"/>
      <c r="AA53" s="194"/>
      <c r="AB53" s="162" t="s">
        <v>54</v>
      </c>
      <c r="AC53" s="171" t="s">
        <v>138</v>
      </c>
      <c r="AD53" s="60" t="n">
        <f aca="false">LEN($AC53) -LEN( SUBSTITUTE($AC53,AD$5,""))-30</f>
        <v>559</v>
      </c>
      <c r="AE53" s="60" t="n">
        <f aca="false">LEN($AC53) -LEN( SUBSTITUTE($AC53,AE$5,""))</f>
        <v>392</v>
      </c>
      <c r="AF53" s="60" t="n">
        <f aca="false">LEN($AC53) -LEN( SUBSTITUTE($AC53,AF$5,""))</f>
        <v>475</v>
      </c>
      <c r="AG53" s="60" t="n">
        <f aca="false">LEN($AC53) -LEN( SUBSTITUTE($AC53,AG$5,""))</f>
        <v>464</v>
      </c>
      <c r="AH53" s="39" t="n">
        <f aca="false">SUM(AD53:AG53)</f>
        <v>1890</v>
      </c>
      <c r="AI53" s="61" t="n">
        <f aca="false">SUM(AE53:AF53)/AH53*100</f>
        <v>45.8730158730159</v>
      </c>
      <c r="AJ53" s="38" t="n">
        <f aca="false">LEN(AC53)-AH53-30</f>
        <v>0</v>
      </c>
      <c r="AK53" s="60" t="n">
        <f aca="false">(30+AD53)*329.2+AG53*306.2+AE53*305.2+AF53*345.2+159</f>
        <v>619743</v>
      </c>
    </row>
    <row r="54" customFormat="false" ht="9.9" hidden="false" customHeight="true" outlineLevel="0" collapsed="false">
      <c r="B54" s="193"/>
      <c r="C54" s="62" t="n">
        <v>1</v>
      </c>
      <c r="D54" s="63" t="n">
        <v>1</v>
      </c>
      <c r="E54" s="64" t="n">
        <v>1</v>
      </c>
      <c r="F54" s="198"/>
      <c r="G54" s="65" t="s">
        <v>139</v>
      </c>
      <c r="H54" s="66" t="n">
        <v>2014</v>
      </c>
      <c r="I54" s="48" t="n">
        <f aca="false">AK54</f>
        <v>650317.8</v>
      </c>
      <c r="J54" s="198"/>
      <c r="K54" s="143" t="n">
        <v>1</v>
      </c>
      <c r="L54" s="144" t="n">
        <v>2</v>
      </c>
      <c r="M54" s="145" t="n">
        <v>0.03125</v>
      </c>
      <c r="N54" s="52" t="n">
        <f aca="false">AI54</f>
        <v>47.0766129032258</v>
      </c>
      <c r="O54" s="70" t="n">
        <v>18</v>
      </c>
      <c r="P54" s="71"/>
      <c r="Q54" s="72" t="n">
        <v>1</v>
      </c>
      <c r="R54" s="72"/>
      <c r="S54" s="72" t="n">
        <v>1</v>
      </c>
      <c r="T54" s="72"/>
      <c r="U54" s="72" t="n">
        <v>4</v>
      </c>
      <c r="V54" s="72" t="n">
        <v>1</v>
      </c>
      <c r="W54" s="73" t="n">
        <v>1</v>
      </c>
      <c r="X54" s="72"/>
      <c r="Y54" s="72"/>
      <c r="Z54" s="73"/>
      <c r="AA54" s="198"/>
      <c r="AB54" s="74" t="s">
        <v>54</v>
      </c>
      <c r="AC54" s="75" t="s">
        <v>140</v>
      </c>
      <c r="AD54" s="60" t="n">
        <f aca="false">LEN($AC54) -LEN( SUBSTITUTE($AC54,AD$5,""))-30</f>
        <v>572</v>
      </c>
      <c r="AE54" s="60" t="n">
        <f aca="false">LEN($AC54) -LEN( SUBSTITUTE($AC54,AE$5,""))</f>
        <v>420</v>
      </c>
      <c r="AF54" s="60" t="n">
        <f aca="false">LEN($AC54) -LEN( SUBSTITUTE($AC54,AF$5,""))</f>
        <v>514</v>
      </c>
      <c r="AG54" s="60" t="n">
        <f aca="false">LEN($AC54) -LEN( SUBSTITUTE($AC54,AG$5,""))</f>
        <v>478</v>
      </c>
      <c r="AH54" s="39" t="n">
        <f aca="false">SUM(AD54:AG54)</f>
        <v>1984</v>
      </c>
      <c r="AI54" s="61" t="n">
        <f aca="false">SUM(AE54:AF54)/AH54*100</f>
        <v>47.0766129032258</v>
      </c>
      <c r="AJ54" s="38" t="n">
        <f aca="false">LEN(AC54)-AH54-30</f>
        <v>0</v>
      </c>
      <c r="AK54" s="60" t="n">
        <f aca="false">(30+AD54)*329.2+AG54*306.2+AE54*305.2+AF54*345.2+159</f>
        <v>650317.8</v>
      </c>
    </row>
    <row r="55" customFormat="false" ht="9.9" hidden="false" customHeight="true" outlineLevel="0" collapsed="false">
      <c r="B55" s="193"/>
      <c r="C55" s="62" t="n">
        <v>1</v>
      </c>
      <c r="D55" s="63"/>
      <c r="E55" s="64" t="n">
        <v>1</v>
      </c>
      <c r="F55" s="198"/>
      <c r="G55" s="65" t="s">
        <v>141</v>
      </c>
      <c r="H55" s="66" t="n">
        <v>556</v>
      </c>
      <c r="I55" s="48" t="n">
        <f aca="false">AK55</f>
        <v>180068.2</v>
      </c>
      <c r="J55" s="198"/>
      <c r="K55" s="67" t="n">
        <v>1</v>
      </c>
      <c r="L55" s="68" t="n">
        <v>0.5</v>
      </c>
      <c r="M55" s="69" t="n">
        <v>0.25</v>
      </c>
      <c r="N55" s="52" t="n">
        <f aca="false">AI55</f>
        <v>45.4372623574144</v>
      </c>
      <c r="O55" s="70" t="n">
        <v>3</v>
      </c>
      <c r="P55" s="71" t="n">
        <v>1</v>
      </c>
      <c r="Q55" s="72" t="n">
        <v>1</v>
      </c>
      <c r="R55" s="72"/>
      <c r="S55" s="72"/>
      <c r="T55" s="72"/>
      <c r="U55" s="72"/>
      <c r="V55" s="72" t="n">
        <v>1</v>
      </c>
      <c r="W55" s="73"/>
      <c r="X55" s="72"/>
      <c r="Y55" s="72"/>
      <c r="Z55" s="73"/>
      <c r="AA55" s="198"/>
      <c r="AB55" s="74" t="s">
        <v>54</v>
      </c>
      <c r="AC55" s="75" t="s">
        <v>142</v>
      </c>
      <c r="AD55" s="60" t="n">
        <f aca="false">LEN($AC55) -LEN( SUBSTITUTE($AC55,AD$5,""))-30</f>
        <v>157</v>
      </c>
      <c r="AE55" s="60" t="n">
        <f aca="false">LEN($AC55) -LEN( SUBSTITUTE($AC55,AE$5,""))</f>
        <v>99</v>
      </c>
      <c r="AF55" s="60" t="n">
        <f aca="false">LEN($AC55) -LEN( SUBSTITUTE($AC55,AF$5,""))</f>
        <v>140</v>
      </c>
      <c r="AG55" s="60" t="n">
        <f aca="false">LEN($AC55) -LEN( SUBSTITUTE($AC55,AG$5,""))</f>
        <v>130</v>
      </c>
      <c r="AH55" s="39" t="n">
        <f aca="false">SUM(AD55:AG55)</f>
        <v>526</v>
      </c>
      <c r="AI55" s="61" t="n">
        <f aca="false">SUM(AE55:AF55)/AH55*100</f>
        <v>45.4372623574144</v>
      </c>
      <c r="AJ55" s="38" t="n">
        <f aca="false">LEN(AC55)-AH55-30</f>
        <v>0</v>
      </c>
      <c r="AK55" s="60" t="n">
        <f aca="false">(30+AD55)*329.2+AG55*306.2+AE55*305.2+AF55*345.2+159</f>
        <v>180068.2</v>
      </c>
    </row>
    <row r="56" customFormat="false" ht="9.9" hidden="false" customHeight="true" outlineLevel="0" collapsed="false">
      <c r="B56" s="193"/>
      <c r="C56" s="62" t="n">
        <v>1</v>
      </c>
      <c r="D56" s="63" t="n">
        <v>1</v>
      </c>
      <c r="E56" s="64" t="n">
        <v>1</v>
      </c>
      <c r="F56" s="198"/>
      <c r="G56" s="65" t="s">
        <v>143</v>
      </c>
      <c r="H56" s="66" t="n">
        <v>2503</v>
      </c>
      <c r="I56" s="48" t="n">
        <f aca="false">AK56</f>
        <v>805965.6</v>
      </c>
      <c r="J56" s="198"/>
      <c r="K56" s="67" t="n">
        <v>1</v>
      </c>
      <c r="L56" s="68" t="n">
        <v>0.5</v>
      </c>
      <c r="M56" s="69" t="n">
        <v>0.25</v>
      </c>
      <c r="N56" s="52" t="n">
        <f aca="false">AI56</f>
        <v>50.7076425394258</v>
      </c>
      <c r="O56" s="70" t="n">
        <v>1</v>
      </c>
      <c r="P56" s="71" t="n">
        <v>1</v>
      </c>
      <c r="Q56" s="72"/>
      <c r="R56" s="72"/>
      <c r="S56" s="72"/>
      <c r="T56" s="72"/>
      <c r="U56" s="72"/>
      <c r="V56" s="72"/>
      <c r="W56" s="73"/>
      <c r="X56" s="72"/>
      <c r="Y56" s="72"/>
      <c r="Z56" s="73"/>
      <c r="AA56" s="198"/>
      <c r="AB56" s="74" t="s">
        <v>54</v>
      </c>
      <c r="AC56" s="75" t="s">
        <v>144</v>
      </c>
      <c r="AD56" s="60" t="n">
        <f aca="false">LEN($AC56) -LEN( SUBSTITUTE($AC56,AD$5,""))-30</f>
        <v>624</v>
      </c>
      <c r="AE56" s="60" t="n">
        <f aca="false">LEN($AC56) -LEN( SUBSTITUTE($AC56,AE$5,""))</f>
        <v>614</v>
      </c>
      <c r="AF56" s="60" t="n">
        <f aca="false">LEN($AC56) -LEN( SUBSTITUTE($AC56,AF$5,""))</f>
        <v>640</v>
      </c>
      <c r="AG56" s="60" t="n">
        <f aca="false">LEN($AC56) -LEN( SUBSTITUTE($AC56,AG$5,""))</f>
        <v>595</v>
      </c>
      <c r="AH56" s="39" t="n">
        <f aca="false">SUM(AD56:AG56)</f>
        <v>2473</v>
      </c>
      <c r="AI56" s="61" t="n">
        <f aca="false">SUM(AE56:AF56)/AH56*100</f>
        <v>50.7076425394258</v>
      </c>
      <c r="AJ56" s="38" t="n">
        <f aca="false">LEN(AC56)-AH56-30</f>
        <v>0</v>
      </c>
      <c r="AK56" s="60" t="n">
        <f aca="false">(30+AD56)*329.2+AG56*306.2+AE56*305.2+AF56*345.2+159</f>
        <v>805965.6</v>
      </c>
    </row>
    <row r="57" customFormat="false" ht="9.9" hidden="false" customHeight="true" outlineLevel="0" collapsed="false">
      <c r="B57" s="193"/>
      <c r="C57" s="62" t="n">
        <v>1</v>
      </c>
      <c r="D57" s="63" t="n">
        <v>1</v>
      </c>
      <c r="E57" s="64" t="n">
        <v>1</v>
      </c>
      <c r="F57" s="198"/>
      <c r="G57" s="65" t="s">
        <v>145</v>
      </c>
      <c r="H57" s="66" t="n">
        <v>2059</v>
      </c>
      <c r="I57" s="48" t="n">
        <f aca="false">AK57</f>
        <v>665158.8</v>
      </c>
      <c r="J57" s="198"/>
      <c r="K57" s="76" t="n">
        <v>1</v>
      </c>
      <c r="L57" s="77" t="n">
        <v>1</v>
      </c>
      <c r="M57" s="78" t="n">
        <v>1</v>
      </c>
      <c r="N57" s="52" t="n">
        <f aca="false">AI57</f>
        <v>47.2646623952686</v>
      </c>
      <c r="O57" s="70" t="n">
        <v>16</v>
      </c>
      <c r="P57" s="71"/>
      <c r="Q57" s="72"/>
      <c r="R57" s="72" t="n">
        <v>1</v>
      </c>
      <c r="S57" s="72" t="n">
        <v>1</v>
      </c>
      <c r="T57" s="72" t="n">
        <v>1</v>
      </c>
      <c r="U57" s="72" t="n">
        <v>3</v>
      </c>
      <c r="V57" s="72"/>
      <c r="W57" s="73" t="n">
        <v>1</v>
      </c>
      <c r="X57" s="72"/>
      <c r="Y57" s="72"/>
      <c r="Z57" s="73"/>
      <c r="AA57" s="198"/>
      <c r="AB57" s="74" t="s">
        <v>54</v>
      </c>
      <c r="AC57" s="75" t="s">
        <v>146</v>
      </c>
      <c r="AD57" s="60" t="n">
        <f aca="false">LEN($AC57) -LEN( SUBSTITUTE($AC57,AD$5,""))-30</f>
        <v>581</v>
      </c>
      <c r="AE57" s="60" t="n">
        <f aca="false">LEN($AC57) -LEN( SUBSTITUTE($AC57,AE$5,""))</f>
        <v>423</v>
      </c>
      <c r="AF57" s="60" t="n">
        <f aca="false">LEN($AC57) -LEN( SUBSTITUTE($AC57,AF$5,""))</f>
        <v>536</v>
      </c>
      <c r="AG57" s="60" t="n">
        <f aca="false">LEN($AC57) -LEN( SUBSTITUTE($AC57,AG$5,""))</f>
        <v>489</v>
      </c>
      <c r="AH57" s="39" t="n">
        <f aca="false">SUM(AD57:AG57)</f>
        <v>2029</v>
      </c>
      <c r="AI57" s="61" t="n">
        <f aca="false">SUM(AE57:AF57)/AH57*100</f>
        <v>47.2646623952686</v>
      </c>
      <c r="AJ57" s="38" t="n">
        <f aca="false">LEN(AC57)-AH57-30</f>
        <v>0</v>
      </c>
      <c r="AK57" s="60" t="n">
        <f aca="false">(30+AD57)*329.2+AG57*306.2+AE57*305.2+AF57*345.2+159</f>
        <v>665158.8</v>
      </c>
    </row>
    <row r="58" customFormat="false" ht="9.9" hidden="false" customHeight="true" outlineLevel="0" collapsed="false">
      <c r="B58" s="193"/>
      <c r="C58" s="62" t="n">
        <v>1</v>
      </c>
      <c r="D58" s="63" t="n">
        <v>1</v>
      </c>
      <c r="E58" s="64" t="n">
        <v>1</v>
      </c>
      <c r="F58" s="198"/>
      <c r="G58" s="65" t="s">
        <v>147</v>
      </c>
      <c r="H58" s="66" t="n">
        <v>582</v>
      </c>
      <c r="I58" s="48" t="n">
        <f aca="false">AK58</f>
        <v>187852.4</v>
      </c>
      <c r="J58" s="198"/>
      <c r="K58" s="76" t="n">
        <v>1</v>
      </c>
      <c r="L58" s="77" t="n">
        <v>1</v>
      </c>
      <c r="M58" s="78" t="n">
        <v>1</v>
      </c>
      <c r="N58" s="52" t="n">
        <f aca="false">AI58</f>
        <v>53.9855072463768</v>
      </c>
      <c r="O58" s="70" t="n">
        <v>2</v>
      </c>
      <c r="P58" s="71"/>
      <c r="Q58" s="72" t="n">
        <v>1</v>
      </c>
      <c r="R58" s="72"/>
      <c r="S58" s="72" t="n">
        <v>1</v>
      </c>
      <c r="T58" s="72"/>
      <c r="U58" s="72"/>
      <c r="V58" s="72" t="n">
        <v>1</v>
      </c>
      <c r="W58" s="73" t="n">
        <v>1</v>
      </c>
      <c r="X58" s="72"/>
      <c r="Y58" s="72"/>
      <c r="Z58" s="73"/>
      <c r="AA58" s="198"/>
      <c r="AB58" s="74" t="s">
        <v>54</v>
      </c>
      <c r="AC58" s="75" t="s">
        <v>148</v>
      </c>
      <c r="AD58" s="60" t="n">
        <f aca="false">LEN($AC58) -LEN( SUBSTITUTE($AC58,AD$5,""))-30</f>
        <v>131</v>
      </c>
      <c r="AE58" s="60" t="n">
        <f aca="false">LEN($AC58) -LEN( SUBSTITUTE($AC58,AE$5,""))</f>
        <v>146</v>
      </c>
      <c r="AF58" s="60" t="n">
        <f aca="false">LEN($AC58) -LEN( SUBSTITUTE($AC58,AF$5,""))</f>
        <v>152</v>
      </c>
      <c r="AG58" s="60" t="n">
        <f aca="false">LEN($AC58) -LEN( SUBSTITUTE($AC58,AG$5,""))</f>
        <v>123</v>
      </c>
      <c r="AH58" s="39" t="n">
        <f aca="false">SUM(AD58:AG58)</f>
        <v>552</v>
      </c>
      <c r="AI58" s="61" t="n">
        <f aca="false">SUM(AE58:AF58)/AH58*100</f>
        <v>53.9855072463768</v>
      </c>
      <c r="AJ58" s="38" t="n">
        <f aca="false">LEN(AC58)-AH58-30</f>
        <v>0</v>
      </c>
      <c r="AK58" s="60" t="n">
        <f aca="false">(30+AD58)*329.2+AG58*306.2+AE58*305.2+AF58*345.2+159</f>
        <v>187852.4</v>
      </c>
    </row>
    <row r="59" customFormat="false" ht="9.9" hidden="false" customHeight="true" outlineLevel="0" collapsed="false">
      <c r="B59" s="193"/>
      <c r="C59" s="62" t="n">
        <v>1</v>
      </c>
      <c r="D59" s="63"/>
      <c r="E59" s="64" t="n">
        <v>1</v>
      </c>
      <c r="F59" s="199"/>
      <c r="G59" s="65" t="s">
        <v>149</v>
      </c>
      <c r="H59" s="66" t="n">
        <v>563</v>
      </c>
      <c r="I59" s="48" t="n">
        <f aca="false">AK59</f>
        <v>181593.6</v>
      </c>
      <c r="J59" s="199"/>
      <c r="K59" s="143" t="n">
        <v>1</v>
      </c>
      <c r="L59" s="144" t="n">
        <v>2</v>
      </c>
      <c r="M59" s="145" t="n">
        <v>0.03125</v>
      </c>
      <c r="N59" s="52" t="n">
        <f aca="false">AI59</f>
        <v>52.9080675422139</v>
      </c>
      <c r="O59" s="70" t="n">
        <v>6</v>
      </c>
      <c r="P59" s="71"/>
      <c r="Q59" s="72" t="n">
        <v>1</v>
      </c>
      <c r="R59" s="72" t="n">
        <v>1</v>
      </c>
      <c r="S59" s="72"/>
      <c r="T59" s="72"/>
      <c r="U59" s="72" t="n">
        <v>2</v>
      </c>
      <c r="V59" s="72" t="n">
        <v>1</v>
      </c>
      <c r="W59" s="73" t="n">
        <v>1</v>
      </c>
      <c r="X59" s="72"/>
      <c r="Y59" s="72"/>
      <c r="Z59" s="73"/>
      <c r="AA59" s="199"/>
      <c r="AB59" s="74" t="s">
        <v>54</v>
      </c>
      <c r="AC59" s="75" t="s">
        <v>150</v>
      </c>
      <c r="AD59" s="60" t="n">
        <f aca="false">LEN($AC59) -LEN( SUBSTITUTE($AC59,AD$5,""))-30</f>
        <v>132</v>
      </c>
      <c r="AE59" s="60" t="n">
        <f aca="false">LEN($AC59) -LEN( SUBSTITUTE($AC59,AE$5,""))</f>
        <v>142</v>
      </c>
      <c r="AF59" s="60" t="n">
        <f aca="false">LEN($AC59) -LEN( SUBSTITUTE($AC59,AF$5,""))</f>
        <v>140</v>
      </c>
      <c r="AG59" s="60" t="n">
        <f aca="false">LEN($AC59) -LEN( SUBSTITUTE($AC59,AG$5,""))</f>
        <v>119</v>
      </c>
      <c r="AH59" s="39" t="n">
        <f aca="false">SUM(AD59:AG59)</f>
        <v>533</v>
      </c>
      <c r="AI59" s="61" t="n">
        <f aca="false">SUM(AE59:AF59)/AH59*100</f>
        <v>52.9080675422139</v>
      </c>
      <c r="AJ59" s="38" t="n">
        <f aca="false">LEN(AC59)-AH59-30</f>
        <v>0</v>
      </c>
      <c r="AK59" s="60" t="n">
        <f aca="false">(30+AD59)*329.2+AG59*306.2+AE59*305.2+AF59*345.2+159</f>
        <v>181593.6</v>
      </c>
    </row>
    <row r="60" customFormat="false" ht="9.9" hidden="false" customHeight="true" outlineLevel="0" collapsed="false">
      <c r="B60" s="193"/>
      <c r="C60" s="62" t="n">
        <v>1</v>
      </c>
      <c r="D60" s="63" t="n">
        <v>1</v>
      </c>
      <c r="E60" s="64" t="n">
        <v>1</v>
      </c>
      <c r="F60" s="200"/>
      <c r="G60" s="65" t="s">
        <v>151</v>
      </c>
      <c r="H60" s="66" t="n">
        <v>2115</v>
      </c>
      <c r="I60" s="48" t="n">
        <f aca="false">AK60</f>
        <v>683274</v>
      </c>
      <c r="J60" s="200"/>
      <c r="K60" s="79" t="n">
        <v>1</v>
      </c>
      <c r="L60" s="80" t="n">
        <v>0.25</v>
      </c>
      <c r="M60" s="81" t="n">
        <v>4</v>
      </c>
      <c r="N60" s="52" t="n">
        <f aca="false">AI60</f>
        <v>46.8585131894484</v>
      </c>
      <c r="O60" s="70" t="n">
        <v>17</v>
      </c>
      <c r="P60" s="71"/>
      <c r="Q60" s="72" t="n">
        <v>1</v>
      </c>
      <c r="R60" s="72" t="n">
        <v>1</v>
      </c>
      <c r="S60" s="72" t="n">
        <v>1</v>
      </c>
      <c r="T60" s="72"/>
      <c r="U60" s="72" t="n">
        <v>3</v>
      </c>
      <c r="V60" s="72"/>
      <c r="W60" s="73" t="n">
        <v>1</v>
      </c>
      <c r="X60" s="72"/>
      <c r="Y60" s="72"/>
      <c r="Z60" s="73"/>
      <c r="AA60" s="200"/>
      <c r="AB60" s="74" t="s">
        <v>54</v>
      </c>
      <c r="AC60" s="75" t="s">
        <v>152</v>
      </c>
      <c r="AD60" s="60" t="n">
        <f aca="false">LEN($AC60) -LEN( SUBSTITUTE($AC60,AD$5,""))-30</f>
        <v>603</v>
      </c>
      <c r="AE60" s="60" t="n">
        <f aca="false">LEN($AC60) -LEN( SUBSTITUTE($AC60,AE$5,""))</f>
        <v>429</v>
      </c>
      <c r="AF60" s="60" t="n">
        <f aca="false">LEN($AC60) -LEN( SUBSTITUTE($AC60,AF$5,""))</f>
        <v>548</v>
      </c>
      <c r="AG60" s="60" t="n">
        <f aca="false">LEN($AC60) -LEN( SUBSTITUTE($AC60,AG$5,""))</f>
        <v>505</v>
      </c>
      <c r="AH60" s="39" t="n">
        <f aca="false">SUM(AD60:AG60)</f>
        <v>2085</v>
      </c>
      <c r="AI60" s="61" t="n">
        <f aca="false">SUM(AE60:AF60)/AH60*100</f>
        <v>46.8585131894484</v>
      </c>
      <c r="AJ60" s="38" t="n">
        <f aca="false">LEN(AC60)-AH60-30</f>
        <v>0</v>
      </c>
      <c r="AK60" s="60" t="n">
        <f aca="false">(30+AD60)*329.2+AG60*306.2+AE60*305.2+AF60*345.2+159</f>
        <v>683274</v>
      </c>
    </row>
    <row r="61" customFormat="false" ht="9.9" hidden="false" customHeight="true" outlineLevel="0" collapsed="false">
      <c r="B61" s="193"/>
      <c r="C61" s="62" t="n">
        <v>1</v>
      </c>
      <c r="D61" s="63"/>
      <c r="E61" s="64" t="n">
        <v>1</v>
      </c>
      <c r="F61" s="198"/>
      <c r="G61" s="65" t="s">
        <v>153</v>
      </c>
      <c r="H61" s="66" t="n">
        <v>915</v>
      </c>
      <c r="I61" s="48" t="n">
        <f aca="false">AK61</f>
        <v>295115</v>
      </c>
      <c r="J61" s="198"/>
      <c r="K61" s="67" t="n">
        <v>1</v>
      </c>
      <c r="L61" s="68" t="n">
        <v>0.5</v>
      </c>
      <c r="M61" s="69" t="n">
        <v>0.25</v>
      </c>
      <c r="N61" s="52" t="n">
        <f aca="false">AI61</f>
        <v>48.7005649717514</v>
      </c>
      <c r="O61" s="70" t="n">
        <v>4</v>
      </c>
      <c r="P61" s="71" t="n">
        <v>1</v>
      </c>
      <c r="Q61" s="72" t="n">
        <v>1</v>
      </c>
      <c r="R61" s="72"/>
      <c r="S61" s="72" t="n">
        <v>1</v>
      </c>
      <c r="T61" s="72"/>
      <c r="U61" s="72" t="n">
        <v>1</v>
      </c>
      <c r="V61" s="72" t="n">
        <v>1</v>
      </c>
      <c r="W61" s="73"/>
      <c r="X61" s="72"/>
      <c r="Y61" s="72"/>
      <c r="Z61" s="73"/>
      <c r="AA61" s="198"/>
      <c r="AB61" s="74" t="s">
        <v>54</v>
      </c>
      <c r="AC61" s="75" t="s">
        <v>154</v>
      </c>
      <c r="AD61" s="60" t="n">
        <f aca="false">LEN($AC61) -LEN( SUBSTITUTE($AC61,AD$5,""))-30</f>
        <v>228</v>
      </c>
      <c r="AE61" s="60" t="n">
        <f aca="false">LEN($AC61) -LEN( SUBSTITUTE($AC61,AE$5,""))</f>
        <v>199</v>
      </c>
      <c r="AF61" s="60" t="n">
        <f aca="false">LEN($AC61) -LEN( SUBSTITUTE($AC61,AF$5,""))</f>
        <v>232</v>
      </c>
      <c r="AG61" s="60" t="n">
        <f aca="false">LEN($AC61) -LEN( SUBSTITUTE($AC61,AG$5,""))</f>
        <v>226</v>
      </c>
      <c r="AH61" s="39" t="n">
        <f aca="false">SUM(AD61:AG61)</f>
        <v>885</v>
      </c>
      <c r="AI61" s="61" t="n">
        <f aca="false">SUM(AE61:AF61)/AH61*100</f>
        <v>48.7005649717514</v>
      </c>
      <c r="AJ61" s="38" t="n">
        <f aca="false">LEN(AC61)-AH61-30</f>
        <v>0</v>
      </c>
      <c r="AK61" s="60" t="n">
        <f aca="false">(30+AD61)*329.2+AG61*306.2+AE61*305.2+AF61*345.2+159</f>
        <v>295115</v>
      </c>
    </row>
    <row r="62" customFormat="false" ht="9.9" hidden="false" customHeight="true" outlineLevel="0" collapsed="false">
      <c r="B62" s="193"/>
      <c r="C62" s="62" t="n">
        <v>1</v>
      </c>
      <c r="D62" s="63"/>
      <c r="E62" s="64" t="n">
        <v>1</v>
      </c>
      <c r="F62" s="198"/>
      <c r="G62" s="65" t="s">
        <v>155</v>
      </c>
      <c r="H62" s="66" t="n">
        <v>2504</v>
      </c>
      <c r="I62" s="48" t="n">
        <f aca="false">AK62</f>
        <v>807199.8</v>
      </c>
      <c r="J62" s="198"/>
      <c r="K62" s="143" t="n">
        <v>1</v>
      </c>
      <c r="L62" s="144" t="n">
        <v>2</v>
      </c>
      <c r="M62" s="145" t="n">
        <v>0.03125</v>
      </c>
      <c r="N62" s="52" t="n">
        <f aca="false">AI62</f>
        <v>48.1406628940986</v>
      </c>
      <c r="O62" s="70" t="n">
        <v>18</v>
      </c>
      <c r="P62" s="71"/>
      <c r="Q62" s="72" t="n">
        <v>1</v>
      </c>
      <c r="R62" s="72" t="n">
        <v>1</v>
      </c>
      <c r="S62" s="72" t="n">
        <v>1</v>
      </c>
      <c r="T62" s="72" t="n">
        <v>1</v>
      </c>
      <c r="U62" s="72" t="n">
        <v>4</v>
      </c>
      <c r="V62" s="72" t="n">
        <v>1</v>
      </c>
      <c r="W62" s="73"/>
      <c r="X62" s="72"/>
      <c r="Y62" s="72"/>
      <c r="Z62" s="73"/>
      <c r="AA62" s="198"/>
      <c r="AB62" s="74" t="s">
        <v>54</v>
      </c>
      <c r="AC62" s="75" t="s">
        <v>156</v>
      </c>
      <c r="AD62" s="60" t="n">
        <f aca="false">LEN($AC62) -LEN( SUBSTITUTE($AC62,AD$5,""))-30</f>
        <v>679</v>
      </c>
      <c r="AE62" s="60" t="n">
        <f aca="false">LEN($AC62) -LEN( SUBSTITUTE($AC62,AE$5,""))</f>
        <v>561</v>
      </c>
      <c r="AF62" s="60" t="n">
        <f aca="false">LEN($AC62) -LEN( SUBSTITUTE($AC62,AF$5,""))</f>
        <v>630</v>
      </c>
      <c r="AG62" s="60" t="n">
        <f aca="false">LEN($AC62) -LEN( SUBSTITUTE($AC62,AG$5,""))</f>
        <v>604</v>
      </c>
      <c r="AH62" s="39" t="n">
        <f aca="false">SUM(AD62:AG62)</f>
        <v>2474</v>
      </c>
      <c r="AI62" s="61" t="n">
        <f aca="false">SUM(AE62:AF62)/AH62*100</f>
        <v>48.1406628940986</v>
      </c>
      <c r="AJ62" s="38" t="n">
        <f aca="false">LEN(AC62)-AH62-30</f>
        <v>0</v>
      </c>
      <c r="AK62" s="60" t="n">
        <f aca="false">(30+AD62)*329.2+AG62*306.2+AE62*305.2+AF62*345.2+159</f>
        <v>807199.8</v>
      </c>
    </row>
    <row r="63" customFormat="false" ht="9.9" hidden="false" customHeight="true" outlineLevel="0" collapsed="false">
      <c r="B63" s="193"/>
      <c r="C63" s="62" t="n">
        <v>1</v>
      </c>
      <c r="D63" s="63"/>
      <c r="E63" s="64" t="n">
        <v>1</v>
      </c>
      <c r="F63" s="198"/>
      <c r="G63" s="65" t="s">
        <v>157</v>
      </c>
      <c r="H63" s="66" t="n">
        <v>576</v>
      </c>
      <c r="I63" s="48" t="n">
        <f aca="false">AK63</f>
        <v>185877.2</v>
      </c>
      <c r="J63" s="198"/>
      <c r="K63" s="143" t="n">
        <v>1</v>
      </c>
      <c r="L63" s="144" t="n">
        <v>2</v>
      </c>
      <c r="M63" s="145" t="n">
        <v>0.03125</v>
      </c>
      <c r="N63" s="52" t="n">
        <f aca="false">AI63</f>
        <v>53.6630036630037</v>
      </c>
      <c r="O63" s="70" t="n">
        <v>2</v>
      </c>
      <c r="P63" s="71"/>
      <c r="Q63" s="72" t="n">
        <v>1</v>
      </c>
      <c r="R63" s="72" t="n">
        <v>1</v>
      </c>
      <c r="S63" s="72" t="n">
        <v>1</v>
      </c>
      <c r="T63" s="72"/>
      <c r="U63" s="72"/>
      <c r="V63" s="72" t="n">
        <v>1</v>
      </c>
      <c r="W63" s="73" t="n">
        <v>1</v>
      </c>
      <c r="X63" s="72"/>
      <c r="Y63" s="72"/>
      <c r="Z63" s="73" t="s">
        <v>46</v>
      </c>
      <c r="AA63" s="198"/>
      <c r="AB63" s="74" t="s">
        <v>54</v>
      </c>
      <c r="AC63" s="75" t="s">
        <v>158</v>
      </c>
      <c r="AD63" s="60" t="n">
        <f aca="false">LEN($AC63) -LEN( SUBSTITUTE($AC63,AD$5,""))-30</f>
        <v>130</v>
      </c>
      <c r="AE63" s="60" t="n">
        <f aca="false">LEN($AC63) -LEN( SUBSTITUTE($AC63,AE$5,""))</f>
        <v>144</v>
      </c>
      <c r="AF63" s="60" t="n">
        <f aca="false">LEN($AC63) -LEN( SUBSTITUTE($AC63,AF$5,""))</f>
        <v>149</v>
      </c>
      <c r="AG63" s="60" t="n">
        <f aca="false">LEN($AC63) -LEN( SUBSTITUTE($AC63,AG$5,""))</f>
        <v>123</v>
      </c>
      <c r="AH63" s="39" t="n">
        <f aca="false">SUM(AD63:AG63)</f>
        <v>546</v>
      </c>
      <c r="AI63" s="61" t="n">
        <f aca="false">SUM(AE63:AF63)/AH63*100</f>
        <v>53.6630036630037</v>
      </c>
      <c r="AJ63" s="38" t="n">
        <f aca="false">LEN(AC63)-AH63-30</f>
        <v>0</v>
      </c>
      <c r="AK63" s="60" t="n">
        <f aca="false">(30+AD63)*329.2+AG63*306.2+AE63*305.2+AF63*345.2+159</f>
        <v>185877.2</v>
      </c>
    </row>
    <row r="64" customFormat="false" ht="9.9" hidden="false" customHeight="true" outlineLevel="0" collapsed="false">
      <c r="B64" s="193"/>
      <c r="C64" s="82" t="n">
        <v>1</v>
      </c>
      <c r="D64" s="83" t="n">
        <v>1</v>
      </c>
      <c r="E64" s="84" t="n">
        <v>1</v>
      </c>
      <c r="F64" s="201"/>
      <c r="G64" s="85" t="s">
        <v>159</v>
      </c>
      <c r="H64" s="86" t="n">
        <v>259</v>
      </c>
      <c r="I64" s="87" t="n">
        <f aca="false">AK64</f>
        <v>83553.8</v>
      </c>
      <c r="J64" s="201"/>
      <c r="K64" s="147" t="n">
        <v>1</v>
      </c>
      <c r="L64" s="148" t="n">
        <v>0.5</v>
      </c>
      <c r="M64" s="149" t="n">
        <v>0.25</v>
      </c>
      <c r="N64" s="91" t="n">
        <f aca="false">AI64</f>
        <v>53.7117903930131</v>
      </c>
      <c r="O64" s="92" t="n">
        <v>1</v>
      </c>
      <c r="P64" s="93"/>
      <c r="Q64" s="94"/>
      <c r="R64" s="94"/>
      <c r="S64" s="94"/>
      <c r="T64" s="94"/>
      <c r="U64" s="94"/>
      <c r="V64" s="94"/>
      <c r="W64" s="95"/>
      <c r="X64" s="94" t="s">
        <v>24</v>
      </c>
      <c r="Y64" s="94" t="s">
        <v>53</v>
      </c>
      <c r="Z64" s="95" t="s">
        <v>46</v>
      </c>
      <c r="AA64" s="201"/>
      <c r="AB64" s="97" t="s">
        <v>37</v>
      </c>
      <c r="AC64" s="98" t="s">
        <v>160</v>
      </c>
      <c r="AD64" s="60" t="n">
        <f aca="false">LEN($AC64) -LEN( SUBSTITUTE($AC64,AD$5,""))-30</f>
        <v>54</v>
      </c>
      <c r="AE64" s="60" t="n">
        <f aca="false">LEN($AC64) -LEN( SUBSTITUTE($AC64,AE$5,""))</f>
        <v>66</v>
      </c>
      <c r="AF64" s="60" t="n">
        <f aca="false">LEN($AC64) -LEN( SUBSTITUTE($AC64,AF$5,""))</f>
        <v>57</v>
      </c>
      <c r="AG64" s="60" t="n">
        <f aca="false">LEN($AC64) -LEN( SUBSTITUTE($AC64,AG$5,""))</f>
        <v>52</v>
      </c>
      <c r="AH64" s="39" t="n">
        <f aca="false">SUM(AD64:AG64)</f>
        <v>229</v>
      </c>
      <c r="AI64" s="61" t="n">
        <f aca="false">SUM(AE64:AF64)/AH64*100</f>
        <v>53.7117903930131</v>
      </c>
      <c r="AJ64" s="38" t="n">
        <f aca="false">LEN(AC64)-AH64-30</f>
        <v>0</v>
      </c>
      <c r="AK64" s="60" t="n">
        <f aca="false">(30+AD64)*329.2+AG64*306.2+AE64*305.2+AF64*345.2+159</f>
        <v>83553.8</v>
      </c>
    </row>
    <row r="65" customFormat="false" ht="9.9" hidden="false" customHeight="true" outlineLevel="0" collapsed="false">
      <c r="B65" s="193"/>
      <c r="C65" s="150"/>
      <c r="D65" s="151"/>
      <c r="E65" s="152" t="n">
        <v>1</v>
      </c>
      <c r="F65" s="194"/>
      <c r="G65" s="154" t="s">
        <v>161</v>
      </c>
      <c r="H65" s="115" t="n">
        <f aca="false">LEN(AC65)</f>
        <v>3186</v>
      </c>
      <c r="I65" s="48" t="n">
        <f aca="false">AK65</f>
        <v>1028097.2</v>
      </c>
      <c r="J65" s="194"/>
      <c r="K65" s="155"/>
      <c r="L65" s="156"/>
      <c r="M65" s="157"/>
      <c r="N65" s="52" t="n">
        <f aca="false">AI65</f>
        <v>48.510773130545</v>
      </c>
      <c r="O65" s="158" t="n">
        <v>15</v>
      </c>
      <c r="P65" s="159"/>
      <c r="Q65" s="160"/>
      <c r="R65" s="160"/>
      <c r="S65" s="160" t="n">
        <v>1</v>
      </c>
      <c r="T65" s="160"/>
      <c r="U65" s="160"/>
      <c r="V65" s="160" t="n">
        <v>1</v>
      </c>
      <c r="W65" s="161"/>
      <c r="X65" s="160"/>
      <c r="Y65" s="160"/>
      <c r="Z65" s="161" t="s">
        <v>46</v>
      </c>
      <c r="AA65" s="194"/>
      <c r="AB65" s="162" t="s">
        <v>54</v>
      </c>
      <c r="AC65" s="171" t="s">
        <v>162</v>
      </c>
      <c r="AD65" s="60" t="n">
        <f aca="false">LEN($AC65) -LEN( SUBSTITUTE($AC65,AD$5,""))-30</f>
        <v>862</v>
      </c>
      <c r="AE65" s="60" t="n">
        <f aca="false">LEN($AC65) -LEN( SUBSTITUTE($AC65,AE$5,""))</f>
        <v>696</v>
      </c>
      <c r="AF65" s="60" t="n">
        <f aca="false">LEN($AC65) -LEN( SUBSTITUTE($AC65,AF$5,""))</f>
        <v>835</v>
      </c>
      <c r="AG65" s="60" t="n">
        <f aca="false">LEN($AC65) -LEN( SUBSTITUTE($AC65,AG$5,""))</f>
        <v>763</v>
      </c>
      <c r="AH65" s="39" t="n">
        <f aca="false">SUM(AD65:AG65)</f>
        <v>3156</v>
      </c>
      <c r="AI65" s="61" t="n">
        <f aca="false">SUM(AE65:AF65)/AH65*100</f>
        <v>48.510773130545</v>
      </c>
      <c r="AJ65" s="38" t="n">
        <f aca="false">LEN(AC65)-AH65-30</f>
        <v>0</v>
      </c>
      <c r="AK65" s="60" t="n">
        <f aca="false">(30+AD65)*329.2+AG65*306.2+AE65*305.2+AF65*345.2+159</f>
        <v>1028097.2</v>
      </c>
    </row>
    <row r="66" customFormat="false" ht="9.9" hidden="false" customHeight="true" outlineLevel="0" collapsed="false">
      <c r="B66" s="193"/>
      <c r="C66" s="62"/>
      <c r="D66" s="63"/>
      <c r="E66" s="64" t="n">
        <v>1</v>
      </c>
      <c r="F66" s="198"/>
      <c r="G66" s="65" t="s">
        <v>163</v>
      </c>
      <c r="H66" s="115" t="n">
        <f aca="false">LEN(AC66)</f>
        <v>4657</v>
      </c>
      <c r="I66" s="48" t="n">
        <f aca="false">AK66</f>
        <v>1501466.4</v>
      </c>
      <c r="J66" s="198"/>
      <c r="K66" s="116"/>
      <c r="L66" s="117"/>
      <c r="M66" s="118"/>
      <c r="N66" s="52" t="n">
        <f aca="false">AI66</f>
        <v>48.9301923492544</v>
      </c>
      <c r="O66" s="70" t="n">
        <v>15</v>
      </c>
      <c r="P66" s="71"/>
      <c r="Q66" s="72" t="n">
        <v>1</v>
      </c>
      <c r="R66" s="72" t="n">
        <v>1</v>
      </c>
      <c r="S66" s="72" t="n">
        <v>1</v>
      </c>
      <c r="T66" s="72" t="n">
        <v>1</v>
      </c>
      <c r="U66" s="72" t="n">
        <v>1</v>
      </c>
      <c r="V66" s="72"/>
      <c r="W66" s="73"/>
      <c r="X66" s="72"/>
      <c r="Y66" s="72"/>
      <c r="Z66" s="73" t="s">
        <v>46</v>
      </c>
      <c r="AA66" s="198"/>
      <c r="AB66" s="74" t="s">
        <v>54</v>
      </c>
      <c r="AC66" s="75" t="s">
        <v>164</v>
      </c>
      <c r="AD66" s="60" t="n">
        <f aca="false">LEN($AC66) -LEN( SUBSTITUTE($AC66,AD$5,""))-30</f>
        <v>1236</v>
      </c>
      <c r="AE66" s="60" t="n">
        <f aca="false">LEN($AC66) -LEN( SUBSTITUTE($AC66,AE$5,""))</f>
        <v>1052</v>
      </c>
      <c r="AF66" s="60" t="n">
        <f aca="false">LEN($AC66) -LEN( SUBSTITUTE($AC66,AF$5,""))</f>
        <v>1212</v>
      </c>
      <c r="AG66" s="60" t="n">
        <f aca="false">LEN($AC66) -LEN( SUBSTITUTE($AC66,AG$5,""))</f>
        <v>1127</v>
      </c>
      <c r="AH66" s="39" t="n">
        <f aca="false">SUM(AD66:AG66)</f>
        <v>4627</v>
      </c>
      <c r="AI66" s="61" t="n">
        <f aca="false">SUM(AE66:AF66)/AH66*100</f>
        <v>48.9301923492544</v>
      </c>
      <c r="AJ66" s="38" t="n">
        <f aca="false">LEN(AC66)-AH66-30</f>
        <v>0</v>
      </c>
      <c r="AK66" s="60" t="n">
        <f aca="false">(30+AD66)*329.2+AG66*306.2+AE66*305.2+AF66*345.2+159</f>
        <v>1501466.4</v>
      </c>
    </row>
    <row r="67" customFormat="false" ht="9.9" hidden="false" customHeight="true" outlineLevel="0" collapsed="false">
      <c r="B67" s="193"/>
      <c r="C67" s="62"/>
      <c r="D67" s="63"/>
      <c r="E67" s="64" t="n">
        <v>1</v>
      </c>
      <c r="F67" s="198"/>
      <c r="G67" s="65" t="s">
        <v>165</v>
      </c>
      <c r="H67" s="115" t="n">
        <f aca="false">LEN(AC67)</f>
        <v>2360</v>
      </c>
      <c r="I67" s="48" t="n">
        <f aca="false">AK67</f>
        <v>761783</v>
      </c>
      <c r="J67" s="198"/>
      <c r="K67" s="116"/>
      <c r="L67" s="117"/>
      <c r="M67" s="118"/>
      <c r="N67" s="52" t="n">
        <f aca="false">AI67</f>
        <v>47.4248927038627</v>
      </c>
      <c r="O67" s="70" t="n">
        <v>15</v>
      </c>
      <c r="P67" s="71"/>
      <c r="Q67" s="72" t="n">
        <v>1</v>
      </c>
      <c r="R67" s="72" t="n">
        <v>1</v>
      </c>
      <c r="S67" s="72" t="n">
        <v>1</v>
      </c>
      <c r="T67" s="72" t="n">
        <v>1</v>
      </c>
      <c r="U67" s="72" t="n">
        <v>1</v>
      </c>
      <c r="V67" s="72" t="n">
        <v>1</v>
      </c>
      <c r="W67" s="73"/>
      <c r="X67" s="72"/>
      <c r="Y67" s="72"/>
      <c r="Z67" s="73" t="s">
        <v>46</v>
      </c>
      <c r="AA67" s="198"/>
      <c r="AB67" s="74" t="s">
        <v>54</v>
      </c>
      <c r="AC67" s="75" t="s">
        <v>166</v>
      </c>
      <c r="AD67" s="60" t="n">
        <f aca="false">LEN($AC67) -LEN( SUBSTITUTE($AC67,AD$5,""))-30</f>
        <v>649</v>
      </c>
      <c r="AE67" s="60" t="n">
        <f aca="false">LEN($AC67) -LEN( SUBSTITUTE($AC67,AE$5,""))</f>
        <v>493</v>
      </c>
      <c r="AF67" s="60" t="n">
        <f aca="false">LEN($AC67) -LEN( SUBSTITUTE($AC67,AF$5,""))</f>
        <v>612</v>
      </c>
      <c r="AG67" s="60" t="n">
        <f aca="false">LEN($AC67) -LEN( SUBSTITUTE($AC67,AG$5,""))</f>
        <v>576</v>
      </c>
      <c r="AH67" s="39" t="n">
        <f aca="false">SUM(AD67:AG67)</f>
        <v>2330</v>
      </c>
      <c r="AI67" s="61" t="n">
        <f aca="false">SUM(AE67:AF67)/AH67*100</f>
        <v>47.4248927038627</v>
      </c>
      <c r="AJ67" s="38" t="n">
        <f aca="false">LEN(AC67)-AH67-30</f>
        <v>0</v>
      </c>
      <c r="AK67" s="60" t="n">
        <f aca="false">(30+AD67)*329.2+AG67*306.2+AE67*305.2+AF67*345.2+159</f>
        <v>761783</v>
      </c>
    </row>
    <row r="68" customFormat="false" ht="9.9" hidden="false" customHeight="true" outlineLevel="0" collapsed="false">
      <c r="B68" s="193"/>
      <c r="C68" s="62"/>
      <c r="D68" s="63"/>
      <c r="E68" s="64" t="n">
        <v>1</v>
      </c>
      <c r="F68" s="198"/>
      <c r="G68" s="65" t="s">
        <v>167</v>
      </c>
      <c r="H68" s="115" t="n">
        <f aca="false">LEN(AC68)</f>
        <v>3020</v>
      </c>
      <c r="I68" s="48" t="n">
        <f aca="false">AK68</f>
        <v>973146</v>
      </c>
      <c r="J68" s="198"/>
      <c r="K68" s="116"/>
      <c r="L68" s="117"/>
      <c r="M68" s="118"/>
      <c r="N68" s="52" t="n">
        <f aca="false">AI68</f>
        <v>49.7324414715719</v>
      </c>
      <c r="O68" s="70" t="n">
        <v>3</v>
      </c>
      <c r="P68" s="71" t="n">
        <v>1</v>
      </c>
      <c r="Q68" s="72" t="n">
        <v>1</v>
      </c>
      <c r="R68" s="72"/>
      <c r="S68" s="72"/>
      <c r="T68" s="72"/>
      <c r="U68" s="72"/>
      <c r="V68" s="72"/>
      <c r="W68" s="73"/>
      <c r="X68" s="72"/>
      <c r="Y68" s="72"/>
      <c r="Z68" s="73" t="s">
        <v>46</v>
      </c>
      <c r="AA68" s="198"/>
      <c r="AB68" s="74" t="s">
        <v>54</v>
      </c>
      <c r="AC68" s="75" t="s">
        <v>168</v>
      </c>
      <c r="AD68" s="60" t="n">
        <f aca="false">LEN($AC68) -LEN( SUBSTITUTE($AC68,AD$5,""))-30</f>
        <v>780</v>
      </c>
      <c r="AE68" s="60" t="n">
        <f aca="false">LEN($AC68) -LEN( SUBSTITUTE($AC68,AE$5,""))</f>
        <v>709</v>
      </c>
      <c r="AF68" s="60" t="n">
        <f aca="false">LEN($AC68) -LEN( SUBSTITUTE($AC68,AF$5,""))</f>
        <v>778</v>
      </c>
      <c r="AG68" s="60" t="n">
        <f aca="false">LEN($AC68) -LEN( SUBSTITUTE($AC68,AG$5,""))</f>
        <v>723</v>
      </c>
      <c r="AH68" s="39" t="n">
        <f aca="false">SUM(AD68:AG68)</f>
        <v>2990</v>
      </c>
      <c r="AI68" s="61" t="n">
        <f aca="false">SUM(AE68:AF68)/AH68*100</f>
        <v>49.7324414715719</v>
      </c>
      <c r="AJ68" s="38" t="n">
        <f aca="false">LEN(AC68)-AH68-30</f>
        <v>0</v>
      </c>
      <c r="AK68" s="60" t="n">
        <f aca="false">(30+AD68)*329.2+AG68*306.2+AE68*305.2+AF68*345.2+159</f>
        <v>973146</v>
      </c>
    </row>
    <row r="69" customFormat="false" ht="9.9" hidden="false" customHeight="true" outlineLevel="0" collapsed="false">
      <c r="B69" s="193"/>
      <c r="C69" s="121"/>
      <c r="D69" s="122"/>
      <c r="E69" s="123" t="n">
        <v>1</v>
      </c>
      <c r="F69" s="202"/>
      <c r="G69" s="125" t="s">
        <v>169</v>
      </c>
      <c r="H69" s="164" t="n">
        <f aca="false">LEN(AC69)</f>
        <v>2238</v>
      </c>
      <c r="I69" s="126" t="n">
        <f aca="false">AK69</f>
        <v>722969.6</v>
      </c>
      <c r="J69" s="202"/>
      <c r="K69" s="127"/>
      <c r="L69" s="128"/>
      <c r="M69" s="129"/>
      <c r="N69" s="130" t="n">
        <f aca="false">AI69</f>
        <v>47.554347826087</v>
      </c>
      <c r="O69" s="131" t="n">
        <v>17</v>
      </c>
      <c r="P69" s="132"/>
      <c r="Q69" s="133" t="n">
        <v>1</v>
      </c>
      <c r="R69" s="133"/>
      <c r="S69" s="133" t="n">
        <v>1</v>
      </c>
      <c r="T69" s="133"/>
      <c r="U69" s="133" t="n">
        <v>3</v>
      </c>
      <c r="V69" s="133" t="n">
        <v>1</v>
      </c>
      <c r="W69" s="134" t="n">
        <v>1</v>
      </c>
      <c r="X69" s="133"/>
      <c r="Y69" s="133"/>
      <c r="Z69" s="134" t="s">
        <v>46</v>
      </c>
      <c r="AA69" s="202"/>
      <c r="AB69" s="135" t="s">
        <v>54</v>
      </c>
      <c r="AC69" s="179" t="s">
        <v>170</v>
      </c>
      <c r="AD69" s="60" t="n">
        <f aca="false">LEN($AC69) -LEN( SUBSTITUTE($AC69,AD$5,""))-30</f>
        <v>625</v>
      </c>
      <c r="AE69" s="60" t="n">
        <f aca="false">LEN($AC69) -LEN( SUBSTITUTE($AC69,AE$5,""))</f>
        <v>462</v>
      </c>
      <c r="AF69" s="60" t="n">
        <f aca="false">LEN($AC69) -LEN( SUBSTITUTE($AC69,AF$5,""))</f>
        <v>588</v>
      </c>
      <c r="AG69" s="60" t="n">
        <f aca="false">LEN($AC69) -LEN( SUBSTITUTE($AC69,AG$5,""))</f>
        <v>533</v>
      </c>
      <c r="AH69" s="39" t="n">
        <f aca="false">SUM(AD69:AG69)</f>
        <v>2208</v>
      </c>
      <c r="AI69" s="61" t="n">
        <f aca="false">SUM(AE69:AF69)/AH69*100</f>
        <v>47.554347826087</v>
      </c>
      <c r="AJ69" s="38" t="n">
        <f aca="false">LEN(AC69)-AH69-30</f>
        <v>0</v>
      </c>
      <c r="AK69" s="60" t="n">
        <f aca="false">(30+AD69)*329.2+AG69*306.2+AE69*305.2+AF69*345.2+159</f>
        <v>722969.6</v>
      </c>
    </row>
    <row r="70" customFormat="false" ht="9.9" hidden="false" customHeight="true" outlineLevel="0" collapsed="false">
      <c r="B70" s="203" t="n">
        <v>6</v>
      </c>
      <c r="C70" s="150" t="n">
        <v>1</v>
      </c>
      <c r="D70" s="151" t="n">
        <v>1</v>
      </c>
      <c r="E70" s="152" t="n">
        <v>1</v>
      </c>
      <c r="F70" s="204"/>
      <c r="G70" s="154" t="s">
        <v>171</v>
      </c>
      <c r="H70" s="167" t="n">
        <v>1465</v>
      </c>
      <c r="I70" s="48" t="n">
        <f aca="false">AK70</f>
        <v>472963</v>
      </c>
      <c r="J70" s="204"/>
      <c r="K70" s="183" t="n">
        <v>1</v>
      </c>
      <c r="L70" s="184" t="n">
        <v>2</v>
      </c>
      <c r="M70" s="185" t="n">
        <v>0.03125</v>
      </c>
      <c r="N70" s="52" t="n">
        <f aca="false">AI70</f>
        <v>42.9965156794425</v>
      </c>
      <c r="O70" s="158" t="n">
        <v>9</v>
      </c>
      <c r="P70" s="159"/>
      <c r="Q70" s="160"/>
      <c r="R70" s="160" t="n">
        <v>1</v>
      </c>
      <c r="S70" s="160" t="n">
        <v>3</v>
      </c>
      <c r="T70" s="160" t="n">
        <v>3</v>
      </c>
      <c r="U70" s="160" t="n">
        <v>3</v>
      </c>
      <c r="V70" s="160"/>
      <c r="W70" s="161"/>
      <c r="X70" s="160"/>
      <c r="Y70" s="160"/>
      <c r="Z70" s="161"/>
      <c r="AA70" s="204"/>
      <c r="AB70" s="162" t="s">
        <v>54</v>
      </c>
      <c r="AC70" s="171" t="s">
        <v>172</v>
      </c>
      <c r="AD70" s="60" t="n">
        <f aca="false">LEN($AC70) -LEN( SUBSTITUTE($AC70,AD$5,""))-30</f>
        <v>436</v>
      </c>
      <c r="AE70" s="60" t="n">
        <f aca="false">LEN($AC70) -LEN( SUBSTITUTE($AC70,AE$5,""))</f>
        <v>264</v>
      </c>
      <c r="AF70" s="60" t="n">
        <f aca="false">LEN($AC70) -LEN( SUBSTITUTE($AC70,AF$5,""))</f>
        <v>353</v>
      </c>
      <c r="AG70" s="60" t="n">
        <f aca="false">LEN($AC70) -LEN( SUBSTITUTE($AC70,AG$5,""))</f>
        <v>382</v>
      </c>
      <c r="AH70" s="39" t="n">
        <f aca="false">SUM(AD70:AG70)</f>
        <v>1435</v>
      </c>
      <c r="AI70" s="61" t="n">
        <f aca="false">SUM(AE70:AF70)/AH70*100</f>
        <v>42.9965156794425</v>
      </c>
      <c r="AJ70" s="38" t="n">
        <f aca="false">LEN(AC70)-AH70-30</f>
        <v>0</v>
      </c>
      <c r="AK70" s="60" t="n">
        <f aca="false">(30+AD70)*329.2+AG70*306.2+AE70*305.2+AF70*345.2+159</f>
        <v>472963</v>
      </c>
    </row>
    <row r="71" customFormat="false" ht="9.9" hidden="false" customHeight="true" outlineLevel="0" collapsed="false">
      <c r="B71" s="203"/>
      <c r="C71" s="62" t="n">
        <v>1</v>
      </c>
      <c r="D71" s="63"/>
      <c r="E71" s="64" t="n">
        <v>1</v>
      </c>
      <c r="F71" s="205"/>
      <c r="G71" s="65" t="s">
        <v>173</v>
      </c>
      <c r="H71" s="66" t="n">
        <v>604</v>
      </c>
      <c r="I71" s="48" t="n">
        <f aca="false">AK71</f>
        <v>195110.8</v>
      </c>
      <c r="J71" s="205"/>
      <c r="K71" s="79" t="n">
        <v>1</v>
      </c>
      <c r="L71" s="80" t="n">
        <v>0.25</v>
      </c>
      <c r="M71" s="81" t="n">
        <v>4</v>
      </c>
      <c r="N71" s="52" t="n">
        <f aca="false">AI71</f>
        <v>42.8571428571429</v>
      </c>
      <c r="O71" s="70" t="n">
        <v>8</v>
      </c>
      <c r="P71" s="71"/>
      <c r="Q71" s="72" t="n">
        <v>1</v>
      </c>
      <c r="R71" s="72" t="n">
        <v>1</v>
      </c>
      <c r="S71" s="72" t="n">
        <v>3</v>
      </c>
      <c r="T71" s="72" t="n">
        <v>4</v>
      </c>
      <c r="U71" s="72" t="n">
        <v>3</v>
      </c>
      <c r="V71" s="72" t="n">
        <v>1</v>
      </c>
      <c r="W71" s="73"/>
      <c r="X71" s="72"/>
      <c r="Y71" s="72"/>
      <c r="Z71" s="73"/>
      <c r="AA71" s="205"/>
      <c r="AB71" s="74" t="s">
        <v>54</v>
      </c>
      <c r="AC71" s="75" t="s">
        <v>174</v>
      </c>
      <c r="AD71" s="60" t="n">
        <f aca="false">LEN($AC71) -LEN( SUBSTITUTE($AC71,AD$5,""))-30</f>
        <v>181</v>
      </c>
      <c r="AE71" s="60" t="n">
        <f aca="false">LEN($AC71) -LEN( SUBSTITUTE($AC71,AE$5,""))</f>
        <v>111</v>
      </c>
      <c r="AF71" s="60" t="n">
        <f aca="false">LEN($AC71) -LEN( SUBSTITUTE($AC71,AF$5,""))</f>
        <v>135</v>
      </c>
      <c r="AG71" s="60" t="n">
        <f aca="false">LEN($AC71) -LEN( SUBSTITUTE($AC71,AG$5,""))</f>
        <v>147</v>
      </c>
      <c r="AH71" s="39" t="n">
        <f aca="false">SUM(AD71:AG71)</f>
        <v>574</v>
      </c>
      <c r="AI71" s="61" t="n">
        <f aca="false">SUM(AE71:AF71)/AH71*100</f>
        <v>42.8571428571429</v>
      </c>
      <c r="AJ71" s="38" t="n">
        <f aca="false">LEN(AC71)-AH71-30</f>
        <v>0</v>
      </c>
      <c r="AK71" s="60" t="n">
        <f aca="false">(30+AD71)*329.2+AG71*306.2+AE71*305.2+AF71*345.2+159</f>
        <v>195110.8</v>
      </c>
    </row>
    <row r="72" customFormat="false" ht="9.9" hidden="false" customHeight="true" outlineLevel="0" collapsed="false">
      <c r="B72" s="203"/>
      <c r="C72" s="62" t="n">
        <v>1</v>
      </c>
      <c r="D72" s="63" t="n">
        <v>1</v>
      </c>
      <c r="E72" s="64" t="n">
        <v>1</v>
      </c>
      <c r="F72" s="205"/>
      <c r="G72" s="65" t="s">
        <v>175</v>
      </c>
      <c r="H72" s="66" t="n">
        <v>1999</v>
      </c>
      <c r="I72" s="48" t="n">
        <f aca="false">AK72</f>
        <v>644117.8</v>
      </c>
      <c r="J72" s="205"/>
      <c r="K72" s="143" t="n">
        <v>1</v>
      </c>
      <c r="L72" s="144" t="n">
        <v>2</v>
      </c>
      <c r="M72" s="145" t="n">
        <v>0.03125</v>
      </c>
      <c r="N72" s="52" t="n">
        <f aca="false">AI72</f>
        <v>35.9065515490096</v>
      </c>
      <c r="O72" s="70" t="n">
        <v>1</v>
      </c>
      <c r="P72" s="71" t="n">
        <v>1</v>
      </c>
      <c r="Q72" s="72"/>
      <c r="R72" s="72"/>
      <c r="S72" s="72"/>
      <c r="T72" s="72"/>
      <c r="U72" s="72"/>
      <c r="V72" s="72" t="n">
        <v>1</v>
      </c>
      <c r="W72" s="73"/>
      <c r="X72" s="72"/>
      <c r="Y72" s="72"/>
      <c r="Z72" s="73"/>
      <c r="AA72" s="205"/>
      <c r="AB72" s="74" t="s">
        <v>54</v>
      </c>
      <c r="AC72" s="75" t="s">
        <v>176</v>
      </c>
      <c r="AD72" s="60" t="n">
        <f aca="false">LEN($AC72) -LEN( SUBSTITUTE($AC72,AD$5,""))-30</f>
        <v>694</v>
      </c>
      <c r="AE72" s="60" t="n">
        <f aca="false">LEN($AC72) -LEN( SUBSTITUTE($AC72,AE$5,""))</f>
        <v>309</v>
      </c>
      <c r="AF72" s="60" t="n">
        <f aca="false">LEN($AC72) -LEN( SUBSTITUTE($AC72,AF$5,""))</f>
        <v>398</v>
      </c>
      <c r="AG72" s="60" t="n">
        <f aca="false">LEN($AC72) -LEN( SUBSTITUTE($AC72,AG$5,""))</f>
        <v>568</v>
      </c>
      <c r="AH72" s="39" t="n">
        <f aca="false">SUM(AD72:AG72)</f>
        <v>1969</v>
      </c>
      <c r="AI72" s="61" t="n">
        <f aca="false">SUM(AE72:AF72)/AH72*100</f>
        <v>35.9065515490096</v>
      </c>
      <c r="AJ72" s="38" t="n">
        <f aca="false">LEN(AC72)-AH72-30</f>
        <v>0</v>
      </c>
      <c r="AK72" s="60" t="n">
        <f aca="false">(30+AD72)*329.2+AG72*306.2+AE72*305.2+AF72*345.2+159</f>
        <v>644117.8</v>
      </c>
    </row>
    <row r="73" customFormat="false" ht="9.9" hidden="false" customHeight="true" outlineLevel="0" collapsed="false">
      <c r="B73" s="203"/>
      <c r="C73" s="62" t="n">
        <v>1</v>
      </c>
      <c r="D73" s="63" t="n">
        <v>1</v>
      </c>
      <c r="E73" s="64" t="n">
        <v>1</v>
      </c>
      <c r="F73" s="205"/>
      <c r="G73" s="65" t="s">
        <v>177</v>
      </c>
      <c r="H73" s="66" t="n">
        <v>1567</v>
      </c>
      <c r="I73" s="48" t="n">
        <f aca="false">AK73</f>
        <v>505240.4</v>
      </c>
      <c r="J73" s="205"/>
      <c r="K73" s="76" t="n">
        <v>1</v>
      </c>
      <c r="L73" s="77" t="n">
        <v>1</v>
      </c>
      <c r="M73" s="78" t="n">
        <v>1</v>
      </c>
      <c r="N73" s="52" t="n">
        <f aca="false">AI73</f>
        <v>43.5914118412492</v>
      </c>
      <c r="O73" s="70" t="n">
        <v>10</v>
      </c>
      <c r="P73" s="71"/>
      <c r="Q73" s="72" t="n">
        <v>1</v>
      </c>
      <c r="R73" s="72" t="n">
        <v>1</v>
      </c>
      <c r="S73" s="72" t="n">
        <v>3</v>
      </c>
      <c r="T73" s="72" t="n">
        <v>3</v>
      </c>
      <c r="U73" s="72" t="n">
        <v>4</v>
      </c>
      <c r="V73" s="72"/>
      <c r="W73" s="73"/>
      <c r="X73" s="72"/>
      <c r="Y73" s="72"/>
      <c r="Z73" s="73"/>
      <c r="AA73" s="205"/>
      <c r="AB73" s="74" t="s">
        <v>54</v>
      </c>
      <c r="AC73" s="75" t="s">
        <v>178</v>
      </c>
      <c r="AD73" s="60" t="n">
        <f aca="false">LEN($AC73) -LEN( SUBSTITUTE($AC73,AD$5,""))-30</f>
        <v>442</v>
      </c>
      <c r="AE73" s="60" t="n">
        <f aca="false">LEN($AC73) -LEN( SUBSTITUTE($AC73,AE$5,""))</f>
        <v>293</v>
      </c>
      <c r="AF73" s="60" t="n">
        <f aca="false">LEN($AC73) -LEN( SUBSTITUTE($AC73,AF$5,""))</f>
        <v>377</v>
      </c>
      <c r="AG73" s="60" t="n">
        <f aca="false">LEN($AC73) -LEN( SUBSTITUTE($AC73,AG$5,""))</f>
        <v>425</v>
      </c>
      <c r="AH73" s="39" t="n">
        <f aca="false">SUM(AD73:AG73)</f>
        <v>1537</v>
      </c>
      <c r="AI73" s="61" t="n">
        <f aca="false">SUM(AE73:AF73)/AH73*100</f>
        <v>43.5914118412492</v>
      </c>
      <c r="AJ73" s="38" t="n">
        <f aca="false">LEN(AC73)-AH73-30</f>
        <v>0</v>
      </c>
      <c r="AK73" s="60" t="n">
        <f aca="false">(30+AD73)*329.2+AG73*306.2+AE73*305.2+AF73*345.2+159</f>
        <v>505240.4</v>
      </c>
    </row>
    <row r="74" customFormat="false" ht="9.9" hidden="false" customHeight="true" outlineLevel="0" collapsed="false">
      <c r="B74" s="203"/>
      <c r="C74" s="62" t="n">
        <v>1</v>
      </c>
      <c r="D74" s="63"/>
      <c r="E74" s="64" t="n">
        <v>1</v>
      </c>
      <c r="F74" s="205"/>
      <c r="G74" s="65" t="s">
        <v>179</v>
      </c>
      <c r="H74" s="66" t="n">
        <v>1118</v>
      </c>
      <c r="I74" s="48" t="n">
        <f aca="false">AK74</f>
        <v>360419.6</v>
      </c>
      <c r="J74" s="205"/>
      <c r="K74" s="67" t="n">
        <v>1</v>
      </c>
      <c r="L74" s="68" t="n">
        <v>0.5</v>
      </c>
      <c r="M74" s="69" t="n">
        <v>0.25</v>
      </c>
      <c r="N74" s="52" t="n">
        <f aca="false">AI74</f>
        <v>44.4852941176471</v>
      </c>
      <c r="O74" s="70" t="n">
        <v>9</v>
      </c>
      <c r="P74" s="71"/>
      <c r="Q74" s="72" t="n">
        <v>1</v>
      </c>
      <c r="R74" s="72" t="n">
        <v>1</v>
      </c>
      <c r="S74" s="72" t="n">
        <v>3</v>
      </c>
      <c r="T74" s="72" t="n">
        <v>3</v>
      </c>
      <c r="U74" s="72" t="n">
        <v>3</v>
      </c>
      <c r="V74" s="72" t="n">
        <v>1</v>
      </c>
      <c r="W74" s="73"/>
      <c r="X74" s="72"/>
      <c r="Y74" s="72"/>
      <c r="Z74" s="73"/>
      <c r="AA74" s="205"/>
      <c r="AB74" s="74" t="s">
        <v>54</v>
      </c>
      <c r="AC74" s="75" t="s">
        <v>180</v>
      </c>
      <c r="AD74" s="60" t="n">
        <f aca="false">LEN($AC74) -LEN( SUBSTITUTE($AC74,AD$5,""))-30</f>
        <v>301</v>
      </c>
      <c r="AE74" s="60" t="n">
        <f aca="false">LEN($AC74) -LEN( SUBSTITUTE($AC74,AE$5,""))</f>
        <v>214</v>
      </c>
      <c r="AF74" s="60" t="n">
        <f aca="false">LEN($AC74) -LEN( SUBSTITUTE($AC74,AF$5,""))</f>
        <v>270</v>
      </c>
      <c r="AG74" s="60" t="n">
        <f aca="false">LEN($AC74) -LEN( SUBSTITUTE($AC74,AG$5,""))</f>
        <v>303</v>
      </c>
      <c r="AH74" s="39" t="n">
        <f aca="false">SUM(AD74:AG74)</f>
        <v>1088</v>
      </c>
      <c r="AI74" s="61" t="n">
        <f aca="false">SUM(AE74:AF74)/AH74*100</f>
        <v>44.4852941176471</v>
      </c>
      <c r="AJ74" s="38" t="n">
        <f aca="false">LEN(AC74)-AH74-30</f>
        <v>0</v>
      </c>
      <c r="AK74" s="60" t="n">
        <f aca="false">(30+AD74)*329.2+AG74*306.2+AE74*305.2+AF74*345.2+159</f>
        <v>360419.6</v>
      </c>
    </row>
    <row r="75" customFormat="false" ht="9.9" hidden="false" customHeight="true" outlineLevel="0" collapsed="false">
      <c r="B75" s="203"/>
      <c r="C75" s="62" t="n">
        <v>1</v>
      </c>
      <c r="D75" s="63" t="n">
        <v>1</v>
      </c>
      <c r="E75" s="64" t="n">
        <v>1</v>
      </c>
      <c r="F75" s="205"/>
      <c r="G75" s="65" t="s">
        <v>181</v>
      </c>
      <c r="H75" s="66" t="n">
        <v>575</v>
      </c>
      <c r="I75" s="48" t="n">
        <f aca="false">AK75</f>
        <v>185678</v>
      </c>
      <c r="J75" s="205"/>
      <c r="K75" s="67" t="n">
        <v>1</v>
      </c>
      <c r="L75" s="68" t="n">
        <v>0.5</v>
      </c>
      <c r="M75" s="69" t="n">
        <v>0.25</v>
      </c>
      <c r="N75" s="52" t="n">
        <f aca="false">AI75</f>
        <v>47.7064220183486</v>
      </c>
      <c r="O75" s="70" t="n">
        <v>4</v>
      </c>
      <c r="P75" s="71" t="n">
        <v>1</v>
      </c>
      <c r="Q75" s="72"/>
      <c r="R75" s="72"/>
      <c r="S75" s="72" t="n">
        <v>2</v>
      </c>
      <c r="T75" s="72" t="n">
        <v>2</v>
      </c>
      <c r="U75" s="72"/>
      <c r="V75" s="72" t="n">
        <v>1</v>
      </c>
      <c r="W75" s="73"/>
      <c r="X75" s="72"/>
      <c r="Y75" s="72"/>
      <c r="Z75" s="73"/>
      <c r="AA75" s="205"/>
      <c r="AB75" s="74" t="s">
        <v>54</v>
      </c>
      <c r="AC75" s="75" t="s">
        <v>182</v>
      </c>
      <c r="AD75" s="60" t="n">
        <f aca="false">LEN($AC75) -LEN( SUBSTITUTE($AC75,AD$5,""))-30</f>
        <v>128</v>
      </c>
      <c r="AE75" s="60" t="n">
        <f aca="false">LEN($AC75) -LEN( SUBSTITUTE($AC75,AE$5,""))</f>
        <v>108</v>
      </c>
      <c r="AF75" s="60" t="n">
        <f aca="false">LEN($AC75) -LEN( SUBSTITUTE($AC75,AF$5,""))</f>
        <v>152</v>
      </c>
      <c r="AG75" s="60" t="n">
        <f aca="false">LEN($AC75) -LEN( SUBSTITUTE($AC75,AG$5,""))</f>
        <v>157</v>
      </c>
      <c r="AH75" s="39" t="n">
        <f aca="false">SUM(AD75:AG75)</f>
        <v>545</v>
      </c>
      <c r="AI75" s="61" t="n">
        <f aca="false">SUM(AE75:AF75)/AH75*100</f>
        <v>47.7064220183486</v>
      </c>
      <c r="AJ75" s="38" t="n">
        <f aca="false">LEN(AC75)-AH75-30</f>
        <v>0</v>
      </c>
      <c r="AK75" s="60" t="n">
        <f aca="false">(30+AD75)*329.2+AG75*306.2+AE75*305.2+AF75*345.2+159</f>
        <v>185678</v>
      </c>
    </row>
    <row r="76" customFormat="false" ht="9.9" hidden="false" customHeight="true" outlineLevel="0" collapsed="false">
      <c r="B76" s="203"/>
      <c r="C76" s="62" t="n">
        <v>1</v>
      </c>
      <c r="D76" s="63" t="n">
        <v>1</v>
      </c>
      <c r="E76" s="64" t="n">
        <v>1</v>
      </c>
      <c r="F76" s="205"/>
      <c r="G76" s="65" t="s">
        <v>183</v>
      </c>
      <c r="H76" s="66" t="n">
        <v>604</v>
      </c>
      <c r="I76" s="48" t="n">
        <f aca="false">AK76</f>
        <v>194778.8</v>
      </c>
      <c r="J76" s="205"/>
      <c r="K76" s="116" t="n">
        <v>1</v>
      </c>
      <c r="L76" s="206" t="n">
        <v>1</v>
      </c>
      <c r="M76" s="118" t="n">
        <v>1</v>
      </c>
      <c r="N76" s="52" t="n">
        <f aca="false">AI76</f>
        <v>49.1289198606272</v>
      </c>
      <c r="O76" s="70" t="n">
        <v>4</v>
      </c>
      <c r="P76" s="71"/>
      <c r="Q76" s="72" t="n">
        <v>1</v>
      </c>
      <c r="R76" s="72" t="n">
        <v>1</v>
      </c>
      <c r="S76" s="72" t="n">
        <v>1</v>
      </c>
      <c r="T76" s="72" t="n">
        <v>1</v>
      </c>
      <c r="U76" s="72" t="n">
        <v>1</v>
      </c>
      <c r="V76" s="72" t="n">
        <v>1</v>
      </c>
      <c r="W76" s="73" t="n">
        <v>1</v>
      </c>
      <c r="X76" s="72"/>
      <c r="Y76" s="72"/>
      <c r="Z76" s="73"/>
      <c r="AA76" s="205"/>
      <c r="AB76" s="74" t="s">
        <v>54</v>
      </c>
      <c r="AC76" s="75" t="s">
        <v>184</v>
      </c>
      <c r="AD76" s="60" t="n">
        <f aca="false">LEN($AC76) -LEN( SUBSTITUTE($AC76,AD$5,""))-30</f>
        <v>149</v>
      </c>
      <c r="AE76" s="60" t="n">
        <f aca="false">LEN($AC76) -LEN( SUBSTITUTE($AC76,AE$5,""))</f>
        <v>136</v>
      </c>
      <c r="AF76" s="60" t="n">
        <f aca="false">LEN($AC76) -LEN( SUBSTITUTE($AC76,AF$5,""))</f>
        <v>146</v>
      </c>
      <c r="AG76" s="60" t="n">
        <f aca="false">LEN($AC76) -LEN( SUBSTITUTE($AC76,AG$5,""))</f>
        <v>143</v>
      </c>
      <c r="AH76" s="39" t="n">
        <f aca="false">SUM(AD76:AG76)</f>
        <v>574</v>
      </c>
      <c r="AI76" s="61" t="n">
        <f aca="false">SUM(AE76:AF76)/AH76*100</f>
        <v>49.1289198606272</v>
      </c>
      <c r="AJ76" s="38" t="n">
        <f aca="false">LEN(AC76)-AH76-30</f>
        <v>0</v>
      </c>
      <c r="AK76" s="60" t="n">
        <f aca="false">(30+AD76)*329.2+AG76*306.2+AE76*305.2+AF76*345.2+159</f>
        <v>194778.8</v>
      </c>
    </row>
    <row r="77" customFormat="false" ht="9.9" hidden="false" customHeight="true" outlineLevel="0" collapsed="false">
      <c r="B77" s="203"/>
      <c r="C77" s="62" t="n">
        <v>1</v>
      </c>
      <c r="D77" s="63"/>
      <c r="E77" s="64" t="n">
        <v>1</v>
      </c>
      <c r="F77" s="205"/>
      <c r="G77" s="65" t="s">
        <v>185</v>
      </c>
      <c r="H77" s="66" t="n">
        <v>407</v>
      </c>
      <c r="I77" s="48" t="n">
        <f aca="false">AK77</f>
        <v>131524.4</v>
      </c>
      <c r="J77" s="205"/>
      <c r="K77" s="67" t="n">
        <v>1</v>
      </c>
      <c r="L77" s="68" t="n">
        <v>0.5</v>
      </c>
      <c r="M77" s="69" t="n">
        <v>0.25</v>
      </c>
      <c r="N77" s="52" t="n">
        <f aca="false">AI77</f>
        <v>37.9310344827586</v>
      </c>
      <c r="O77" s="70" t="n">
        <v>4</v>
      </c>
      <c r="P77" s="71" t="n">
        <v>1</v>
      </c>
      <c r="Q77" s="72"/>
      <c r="R77" s="72"/>
      <c r="S77" s="72" t="n">
        <v>1</v>
      </c>
      <c r="T77" s="72" t="n">
        <v>2</v>
      </c>
      <c r="U77" s="72" t="n">
        <v>2</v>
      </c>
      <c r="V77" s="72" t="n">
        <v>1</v>
      </c>
      <c r="W77" s="73"/>
      <c r="X77" s="72"/>
      <c r="Y77" s="72"/>
      <c r="Z77" s="73"/>
      <c r="AA77" s="205"/>
      <c r="AB77" s="74" t="s">
        <v>54</v>
      </c>
      <c r="AC77" s="75" t="s">
        <v>186</v>
      </c>
      <c r="AD77" s="60" t="n">
        <f aca="false">LEN($AC77) -LEN( SUBSTITUTE($AC77,AD$5,""))-30</f>
        <v>125</v>
      </c>
      <c r="AE77" s="60" t="n">
        <f aca="false">LEN($AC77) -LEN( SUBSTITUTE($AC77,AE$5,""))</f>
        <v>60</v>
      </c>
      <c r="AF77" s="60" t="n">
        <f aca="false">LEN($AC77) -LEN( SUBSTITUTE($AC77,AF$5,""))</f>
        <v>83</v>
      </c>
      <c r="AG77" s="60" t="n">
        <f aca="false">LEN($AC77) -LEN( SUBSTITUTE($AC77,AG$5,""))</f>
        <v>109</v>
      </c>
      <c r="AH77" s="39" t="n">
        <f aca="false">SUM(AD77:AG77)</f>
        <v>377</v>
      </c>
      <c r="AI77" s="61" t="n">
        <f aca="false">SUM(AE77:AF77)/AH77*100</f>
        <v>37.9310344827586</v>
      </c>
      <c r="AJ77" s="38" t="n">
        <f aca="false">LEN(AC77)-AH77-30</f>
        <v>0</v>
      </c>
      <c r="AK77" s="60" t="n">
        <f aca="false">(30+AD77)*329.2+AG77*306.2+AE77*305.2+AF77*345.2+159</f>
        <v>131524.4</v>
      </c>
    </row>
    <row r="78" customFormat="false" ht="9.9" hidden="false" customHeight="true" outlineLevel="0" collapsed="false">
      <c r="B78" s="203"/>
      <c r="C78" s="62" t="n">
        <v>1</v>
      </c>
      <c r="D78" s="63" t="n">
        <v>1</v>
      </c>
      <c r="E78" s="64" t="n">
        <v>1</v>
      </c>
      <c r="F78" s="207"/>
      <c r="G78" s="65" t="s">
        <v>187</v>
      </c>
      <c r="H78" s="66" t="n">
        <v>515</v>
      </c>
      <c r="I78" s="48" t="n">
        <f aca="false">AK78</f>
        <v>166020</v>
      </c>
      <c r="J78" s="207"/>
      <c r="K78" s="116" t="n">
        <v>1</v>
      </c>
      <c r="L78" s="206" t="n">
        <v>1</v>
      </c>
      <c r="M78" s="118" t="n">
        <v>1</v>
      </c>
      <c r="N78" s="52" t="n">
        <f aca="false">AI78</f>
        <v>51.1340206185567</v>
      </c>
      <c r="O78" s="70" t="n">
        <v>4</v>
      </c>
      <c r="P78" s="71"/>
      <c r="Q78" s="72" t="n">
        <v>1</v>
      </c>
      <c r="R78" s="72"/>
      <c r="S78" s="72"/>
      <c r="T78" s="72" t="n">
        <v>1</v>
      </c>
      <c r="U78" s="72" t="n">
        <v>2</v>
      </c>
      <c r="V78" s="72"/>
      <c r="W78" s="73" t="n">
        <v>1</v>
      </c>
      <c r="X78" s="72"/>
      <c r="Y78" s="72"/>
      <c r="Z78" s="73"/>
      <c r="AA78" s="207"/>
      <c r="AB78" s="74" t="s">
        <v>54</v>
      </c>
      <c r="AC78" s="75" t="s">
        <v>188</v>
      </c>
      <c r="AD78" s="60" t="n">
        <f aca="false">LEN($AC78) -LEN( SUBSTITUTE($AC78,AD$5,""))-30</f>
        <v>122</v>
      </c>
      <c r="AE78" s="60" t="n">
        <f aca="false">LEN($AC78) -LEN( SUBSTITUTE($AC78,AE$5,""))</f>
        <v>125</v>
      </c>
      <c r="AF78" s="60" t="n">
        <f aca="false">LEN($AC78) -LEN( SUBSTITUTE($AC78,AF$5,""))</f>
        <v>123</v>
      </c>
      <c r="AG78" s="60" t="n">
        <f aca="false">LEN($AC78) -LEN( SUBSTITUTE($AC78,AG$5,""))</f>
        <v>115</v>
      </c>
      <c r="AH78" s="39" t="n">
        <f aca="false">SUM(AD78:AG78)</f>
        <v>485</v>
      </c>
      <c r="AI78" s="61" t="n">
        <f aca="false">SUM(AE78:AF78)/AH78*100</f>
        <v>51.1340206185567</v>
      </c>
      <c r="AJ78" s="38" t="n">
        <f aca="false">LEN(AC78)-AH78-30</f>
        <v>0</v>
      </c>
      <c r="AK78" s="60" t="n">
        <f aca="false">(30+AD78)*329.2+AG78*306.2+AE78*305.2+AF78*345.2+159</f>
        <v>166020</v>
      </c>
    </row>
    <row r="79" customFormat="false" ht="9.9" hidden="false" customHeight="true" outlineLevel="0" collapsed="false">
      <c r="B79" s="203"/>
      <c r="C79" s="62" t="n">
        <v>1</v>
      </c>
      <c r="D79" s="63" t="n">
        <v>1</v>
      </c>
      <c r="E79" s="64" t="n">
        <v>1</v>
      </c>
      <c r="F79" s="208"/>
      <c r="G79" s="65" t="s">
        <v>189</v>
      </c>
      <c r="H79" s="66" t="n">
        <v>1193</v>
      </c>
      <c r="I79" s="48" t="n">
        <f aca="false">AK79</f>
        <v>385213.6</v>
      </c>
      <c r="J79" s="208"/>
      <c r="K79" s="67" t="n">
        <v>1</v>
      </c>
      <c r="L79" s="68" t="n">
        <v>0.5</v>
      </c>
      <c r="M79" s="69" t="n">
        <v>0.25</v>
      </c>
      <c r="N79" s="52" t="n">
        <f aca="false">AI79</f>
        <v>39.5528804815133</v>
      </c>
      <c r="O79" s="70" t="n">
        <v>5</v>
      </c>
      <c r="P79" s="71" t="n">
        <v>1</v>
      </c>
      <c r="Q79" s="72" t="n">
        <v>1</v>
      </c>
      <c r="R79" s="72"/>
      <c r="S79" s="72" t="n">
        <v>2</v>
      </c>
      <c r="T79" s="72" t="n">
        <v>2</v>
      </c>
      <c r="U79" s="72" t="n">
        <v>1</v>
      </c>
      <c r="V79" s="72" t="n">
        <v>1</v>
      </c>
      <c r="W79" s="73"/>
      <c r="X79" s="72"/>
      <c r="Y79" s="72"/>
      <c r="Z79" s="73"/>
      <c r="AA79" s="208"/>
      <c r="AB79" s="74" t="s">
        <v>54</v>
      </c>
      <c r="AC79" s="75" t="s">
        <v>190</v>
      </c>
      <c r="AD79" s="60" t="n">
        <f aca="false">LEN($AC79) -LEN( SUBSTITUTE($AC79,AD$5,""))-30</f>
        <v>376</v>
      </c>
      <c r="AE79" s="60" t="n">
        <f aca="false">LEN($AC79) -LEN( SUBSTITUTE($AC79,AE$5,""))</f>
        <v>188</v>
      </c>
      <c r="AF79" s="60" t="n">
        <f aca="false">LEN($AC79) -LEN( SUBSTITUTE($AC79,AF$5,""))</f>
        <v>272</v>
      </c>
      <c r="AG79" s="60" t="n">
        <f aca="false">LEN($AC79) -LEN( SUBSTITUTE($AC79,AG$5,""))</f>
        <v>327</v>
      </c>
      <c r="AH79" s="39" t="n">
        <f aca="false">SUM(AD79:AG79)</f>
        <v>1163</v>
      </c>
      <c r="AI79" s="61" t="n">
        <f aca="false">SUM(AE79:AF79)/AH79*100</f>
        <v>39.5528804815133</v>
      </c>
      <c r="AJ79" s="38" t="n">
        <f aca="false">LEN(AC79)-AH79-30</f>
        <v>0</v>
      </c>
      <c r="AK79" s="60" t="n">
        <f aca="false">(30+AD79)*329.2+AG79*306.2+AE79*305.2+AF79*345.2+159</f>
        <v>385213.6</v>
      </c>
    </row>
    <row r="80" customFormat="false" ht="9.9" hidden="false" customHeight="true" outlineLevel="0" collapsed="false">
      <c r="B80" s="203"/>
      <c r="C80" s="62" t="n">
        <v>1</v>
      </c>
      <c r="D80" s="63"/>
      <c r="E80" s="64" t="n">
        <v>1</v>
      </c>
      <c r="F80" s="205"/>
      <c r="G80" s="65" t="s">
        <v>191</v>
      </c>
      <c r="H80" s="66" t="n">
        <v>484</v>
      </c>
      <c r="I80" s="48" t="n">
        <f aca="false">AK80</f>
        <v>155966.8</v>
      </c>
      <c r="J80" s="205"/>
      <c r="K80" s="143" t="n">
        <v>1</v>
      </c>
      <c r="L80" s="144" t="n">
        <v>2</v>
      </c>
      <c r="M80" s="145" t="n">
        <v>0.03125</v>
      </c>
      <c r="N80" s="52" t="n">
        <f aca="false">AI80</f>
        <v>48.6784140969163</v>
      </c>
      <c r="O80" s="70" t="n">
        <v>3</v>
      </c>
      <c r="P80" s="71" t="n">
        <v>1</v>
      </c>
      <c r="Q80" s="72"/>
      <c r="R80" s="72"/>
      <c r="S80" s="72"/>
      <c r="T80" s="72"/>
      <c r="U80" s="72" t="n">
        <v>1</v>
      </c>
      <c r="V80" s="72" t="n">
        <v>1</v>
      </c>
      <c r="W80" s="73" t="n">
        <v>1</v>
      </c>
      <c r="X80" s="72"/>
      <c r="Y80" s="72"/>
      <c r="Z80" s="73"/>
      <c r="AA80" s="205"/>
      <c r="AB80" s="74" t="s">
        <v>54</v>
      </c>
      <c r="AC80" s="75" t="s">
        <v>192</v>
      </c>
      <c r="AD80" s="60" t="n">
        <f aca="false">LEN($AC80) -LEN( SUBSTITUTE($AC80,AD$5,""))-30</f>
        <v>126</v>
      </c>
      <c r="AE80" s="60" t="n">
        <f aca="false">LEN($AC80) -LEN( SUBSTITUTE($AC80,AE$5,""))</f>
        <v>115</v>
      </c>
      <c r="AF80" s="60" t="n">
        <f aca="false">LEN($AC80) -LEN( SUBSTITUTE($AC80,AF$5,""))</f>
        <v>106</v>
      </c>
      <c r="AG80" s="60" t="n">
        <f aca="false">LEN($AC80) -LEN( SUBSTITUTE($AC80,AG$5,""))</f>
        <v>107</v>
      </c>
      <c r="AH80" s="39" t="n">
        <f aca="false">SUM(AD80:AG80)</f>
        <v>454</v>
      </c>
      <c r="AI80" s="61" t="n">
        <f aca="false">SUM(AE80:AF80)/AH80*100</f>
        <v>48.6784140969163</v>
      </c>
      <c r="AJ80" s="38" t="n">
        <f aca="false">LEN(AC80)-AH80-30</f>
        <v>0</v>
      </c>
      <c r="AK80" s="60" t="n">
        <f aca="false">(30+AD80)*329.2+AG80*306.2+AE80*305.2+AF80*345.2+159</f>
        <v>155966.8</v>
      </c>
    </row>
    <row r="81" customFormat="false" ht="9.9" hidden="false" customHeight="true" outlineLevel="0" collapsed="false">
      <c r="B81" s="203"/>
      <c r="C81" s="62" t="n">
        <v>1</v>
      </c>
      <c r="D81" s="63" t="n">
        <v>1</v>
      </c>
      <c r="E81" s="64" t="n">
        <v>1</v>
      </c>
      <c r="F81" s="205"/>
      <c r="G81" s="65" t="s">
        <v>193</v>
      </c>
      <c r="H81" s="66" t="n">
        <v>1558</v>
      </c>
      <c r="I81" s="48" t="n">
        <f aca="false">AK81</f>
        <v>502284.6</v>
      </c>
      <c r="J81" s="205"/>
      <c r="K81" s="79" t="n">
        <v>1</v>
      </c>
      <c r="L81" s="80" t="n">
        <v>0.25</v>
      </c>
      <c r="M81" s="81" t="n">
        <v>4</v>
      </c>
      <c r="N81" s="52" t="n">
        <f aca="false">AI81</f>
        <v>43.455497382199</v>
      </c>
      <c r="O81" s="70" t="n">
        <v>10</v>
      </c>
      <c r="P81" s="71"/>
      <c r="Q81" s="72" t="n">
        <v>1</v>
      </c>
      <c r="R81" s="72" t="n">
        <v>1</v>
      </c>
      <c r="S81" s="72" t="n">
        <v>3</v>
      </c>
      <c r="T81" s="72" t="n">
        <v>3</v>
      </c>
      <c r="U81" s="72" t="n">
        <v>4</v>
      </c>
      <c r="V81" s="72" t="n">
        <v>1</v>
      </c>
      <c r="W81" s="73"/>
      <c r="X81" s="72"/>
      <c r="Y81" s="72"/>
      <c r="Z81" s="73"/>
      <c r="AA81" s="205"/>
      <c r="AB81" s="74" t="s">
        <v>54</v>
      </c>
      <c r="AC81" s="75" t="s">
        <v>194</v>
      </c>
      <c r="AD81" s="60" t="n">
        <f aca="false">LEN($AC81) -LEN( SUBSTITUTE($AC81,AD$5,""))-30</f>
        <v>440</v>
      </c>
      <c r="AE81" s="60" t="n">
        <f aca="false">LEN($AC81) -LEN( SUBSTITUTE($AC81,AE$5,""))</f>
        <v>291</v>
      </c>
      <c r="AF81" s="60" t="n">
        <f aca="false">LEN($AC81) -LEN( SUBSTITUTE($AC81,AF$5,""))</f>
        <v>373</v>
      </c>
      <c r="AG81" s="60" t="n">
        <f aca="false">LEN($AC81) -LEN( SUBSTITUTE($AC81,AG$5,""))</f>
        <v>424</v>
      </c>
      <c r="AH81" s="39" t="n">
        <f aca="false">SUM(AD81:AG81)</f>
        <v>1528</v>
      </c>
      <c r="AI81" s="61" t="n">
        <f aca="false">SUM(AE81:AF81)/AH81*100</f>
        <v>43.455497382199</v>
      </c>
      <c r="AJ81" s="38" t="n">
        <f aca="false">LEN(AC81)-AH81-30</f>
        <v>0</v>
      </c>
      <c r="AK81" s="60" t="n">
        <f aca="false">(30+AD81)*329.2+AG81*306.2+AE81*305.2+AF81*345.2+159</f>
        <v>502284.6</v>
      </c>
    </row>
    <row r="82" customFormat="false" ht="9.9" hidden="false" customHeight="true" outlineLevel="0" collapsed="false">
      <c r="B82" s="203"/>
      <c r="C82" s="62" t="n">
        <v>1</v>
      </c>
      <c r="D82" s="63" t="n">
        <v>1</v>
      </c>
      <c r="E82" s="64" t="n">
        <v>1</v>
      </c>
      <c r="F82" s="205"/>
      <c r="G82" s="65" t="s">
        <v>195</v>
      </c>
      <c r="H82" s="66" t="n">
        <v>1341</v>
      </c>
      <c r="I82" s="48" t="n">
        <f aca="false">AK82</f>
        <v>432465.2</v>
      </c>
      <c r="J82" s="205"/>
      <c r="K82" s="76" t="n">
        <v>1</v>
      </c>
      <c r="L82" s="77" t="n">
        <v>1</v>
      </c>
      <c r="M82" s="78" t="n">
        <v>1</v>
      </c>
      <c r="N82" s="52" t="n">
        <f aca="false">AI82</f>
        <v>39.0541571319603</v>
      </c>
      <c r="O82" s="70" t="n">
        <v>6</v>
      </c>
      <c r="P82" s="71" t="n">
        <v>1</v>
      </c>
      <c r="Q82" s="72" t="n">
        <v>1</v>
      </c>
      <c r="R82" s="72"/>
      <c r="S82" s="72" t="n">
        <v>1</v>
      </c>
      <c r="T82" s="72"/>
      <c r="U82" s="72" t="n">
        <v>2</v>
      </c>
      <c r="V82" s="72" t="n">
        <v>1</v>
      </c>
      <c r="W82" s="73"/>
      <c r="X82" s="72"/>
      <c r="Y82" s="72"/>
      <c r="Z82" s="73"/>
      <c r="AA82" s="205"/>
      <c r="AB82" s="74" t="s">
        <v>54</v>
      </c>
      <c r="AC82" s="75" t="s">
        <v>196</v>
      </c>
      <c r="AD82" s="60" t="n">
        <f aca="false">LEN($AC82) -LEN( SUBSTITUTE($AC82,AD$5,""))-30</f>
        <v>438</v>
      </c>
      <c r="AE82" s="60" t="n">
        <f aca="false">LEN($AC82) -LEN( SUBSTITUTE($AC82,AE$5,""))</f>
        <v>226</v>
      </c>
      <c r="AF82" s="60" t="n">
        <f aca="false">LEN($AC82) -LEN( SUBSTITUTE($AC82,AF$5,""))</f>
        <v>286</v>
      </c>
      <c r="AG82" s="60" t="n">
        <f aca="false">LEN($AC82) -LEN( SUBSTITUTE($AC82,AG$5,""))</f>
        <v>361</v>
      </c>
      <c r="AH82" s="39" t="n">
        <f aca="false">SUM(AD82:AG82)</f>
        <v>1311</v>
      </c>
      <c r="AI82" s="61" t="n">
        <f aca="false">SUM(AE82:AF82)/AH82*100</f>
        <v>39.0541571319603</v>
      </c>
      <c r="AJ82" s="38" t="n">
        <f aca="false">LEN(AC82)-AH82-30</f>
        <v>0</v>
      </c>
      <c r="AK82" s="60" t="n">
        <f aca="false">(30+AD82)*329.2+AG82*306.2+AE82*305.2+AF82*345.2+159</f>
        <v>432465.2</v>
      </c>
    </row>
    <row r="83" customFormat="false" ht="9.9" hidden="false" customHeight="true" outlineLevel="0" collapsed="false">
      <c r="B83" s="203"/>
      <c r="C83" s="62" t="n">
        <v>1</v>
      </c>
      <c r="D83" s="63" t="n">
        <v>1</v>
      </c>
      <c r="E83" s="64" t="n">
        <v>1</v>
      </c>
      <c r="F83" s="205"/>
      <c r="G83" s="65" t="s">
        <v>197</v>
      </c>
      <c r="H83" s="66" t="n">
        <v>489</v>
      </c>
      <c r="I83" s="48" t="n">
        <f aca="false">AK83</f>
        <v>158277.8</v>
      </c>
      <c r="J83" s="205"/>
      <c r="K83" s="67" t="n">
        <v>1</v>
      </c>
      <c r="L83" s="68" t="n">
        <v>0.5</v>
      </c>
      <c r="M83" s="69" t="n">
        <v>0.25</v>
      </c>
      <c r="N83" s="52" t="n">
        <f aca="false">AI83</f>
        <v>42.9193899782135</v>
      </c>
      <c r="O83" s="70" t="n">
        <v>5</v>
      </c>
      <c r="P83" s="71" t="n">
        <v>1</v>
      </c>
      <c r="Q83" s="72" t="n">
        <v>1</v>
      </c>
      <c r="R83" s="72"/>
      <c r="S83" s="72" t="n">
        <v>2</v>
      </c>
      <c r="T83" s="72" t="n">
        <v>1</v>
      </c>
      <c r="U83" s="72"/>
      <c r="V83" s="72" t="n">
        <v>1</v>
      </c>
      <c r="W83" s="73"/>
      <c r="X83" s="72"/>
      <c r="Y83" s="72"/>
      <c r="Z83" s="73"/>
      <c r="AA83" s="205"/>
      <c r="AB83" s="74" t="s">
        <v>54</v>
      </c>
      <c r="AC83" s="75" t="s">
        <v>198</v>
      </c>
      <c r="AD83" s="60" t="n">
        <f aca="false">LEN($AC83) -LEN( SUBSTITUTE($AC83,AD$5,""))-30</f>
        <v>138</v>
      </c>
      <c r="AE83" s="60" t="n">
        <f aca="false">LEN($AC83) -LEN( SUBSTITUTE($AC83,AE$5,""))</f>
        <v>79</v>
      </c>
      <c r="AF83" s="60" t="n">
        <f aca="false">LEN($AC83) -LEN( SUBSTITUTE($AC83,AF$5,""))</f>
        <v>118</v>
      </c>
      <c r="AG83" s="60" t="n">
        <f aca="false">LEN($AC83) -LEN( SUBSTITUTE($AC83,AG$5,""))</f>
        <v>124</v>
      </c>
      <c r="AH83" s="39" t="n">
        <f aca="false">SUM(AD83:AG83)</f>
        <v>459</v>
      </c>
      <c r="AI83" s="61" t="n">
        <f aca="false">SUM(AE83:AF83)/AH83*100</f>
        <v>42.9193899782135</v>
      </c>
      <c r="AJ83" s="38" t="n">
        <f aca="false">LEN(AC83)-AH83-30</f>
        <v>0</v>
      </c>
      <c r="AK83" s="60" t="n">
        <f aca="false">(30+AD83)*329.2+AG83*306.2+AE83*305.2+AF83*345.2+159</f>
        <v>158277.8</v>
      </c>
    </row>
    <row r="84" customFormat="false" ht="9.9" hidden="false" customHeight="true" outlineLevel="0" collapsed="false">
      <c r="B84" s="203"/>
      <c r="C84" s="62" t="n">
        <v>1</v>
      </c>
      <c r="D84" s="63"/>
      <c r="E84" s="64" t="n">
        <v>1</v>
      </c>
      <c r="F84" s="205"/>
      <c r="G84" s="65" t="s">
        <v>199</v>
      </c>
      <c r="H84" s="66" t="n">
        <v>813</v>
      </c>
      <c r="I84" s="48" t="n">
        <f aca="false">AK84</f>
        <v>262274.6</v>
      </c>
      <c r="J84" s="205"/>
      <c r="K84" s="67" t="n">
        <v>1</v>
      </c>
      <c r="L84" s="68" t="n">
        <v>0.5</v>
      </c>
      <c r="M84" s="69" t="n">
        <v>0.25</v>
      </c>
      <c r="N84" s="52" t="n">
        <f aca="false">AI84</f>
        <v>35.7598978288633</v>
      </c>
      <c r="O84" s="70" t="n">
        <v>3</v>
      </c>
      <c r="P84" s="71" t="n">
        <v>1</v>
      </c>
      <c r="Q84" s="72" t="n">
        <v>1</v>
      </c>
      <c r="R84" s="72"/>
      <c r="S84" s="72"/>
      <c r="T84" s="72"/>
      <c r="U84" s="72" t="n">
        <v>2</v>
      </c>
      <c r="V84" s="72" t="n">
        <v>1</v>
      </c>
      <c r="W84" s="73"/>
      <c r="X84" s="72"/>
      <c r="Y84" s="72"/>
      <c r="Z84" s="73"/>
      <c r="AA84" s="205"/>
      <c r="AB84" s="74" t="s">
        <v>54</v>
      </c>
      <c r="AC84" s="75" t="s">
        <v>200</v>
      </c>
      <c r="AD84" s="60" t="n">
        <f aca="false">LEN($AC84) -LEN( SUBSTITUTE($AC84,AD$5,""))-30</f>
        <v>275</v>
      </c>
      <c r="AE84" s="60" t="n">
        <f aca="false">LEN($AC84) -LEN( SUBSTITUTE($AC84,AE$5,""))</f>
        <v>119</v>
      </c>
      <c r="AF84" s="60" t="n">
        <f aca="false">LEN($AC84) -LEN( SUBSTITUTE($AC84,AF$5,""))</f>
        <v>161</v>
      </c>
      <c r="AG84" s="60" t="n">
        <f aca="false">LEN($AC84) -LEN( SUBSTITUTE($AC84,AG$5,""))</f>
        <v>228</v>
      </c>
      <c r="AH84" s="39" t="n">
        <f aca="false">SUM(AD84:AG84)</f>
        <v>783</v>
      </c>
      <c r="AI84" s="61" t="n">
        <f aca="false">SUM(AE84:AF84)/AH84*100</f>
        <v>35.7598978288633</v>
      </c>
      <c r="AJ84" s="38" t="n">
        <f aca="false">LEN(AC84)-AH84-30</f>
        <v>0</v>
      </c>
      <c r="AK84" s="60" t="n">
        <f aca="false">(30+AD84)*329.2+AG84*306.2+AE84*305.2+AF84*345.2+159</f>
        <v>262274.6</v>
      </c>
    </row>
    <row r="85" customFormat="false" ht="9.9" hidden="false" customHeight="true" outlineLevel="0" collapsed="false">
      <c r="B85" s="203"/>
      <c r="C85" s="62" t="n">
        <v>1</v>
      </c>
      <c r="D85" s="63"/>
      <c r="E85" s="64" t="n">
        <v>1</v>
      </c>
      <c r="F85" s="205"/>
      <c r="G85" s="65" t="s">
        <v>201</v>
      </c>
      <c r="H85" s="66" t="n">
        <v>561</v>
      </c>
      <c r="I85" s="48" t="n">
        <f aca="false">AK85</f>
        <v>181193.2</v>
      </c>
      <c r="J85" s="205"/>
      <c r="K85" s="79" t="n">
        <v>1</v>
      </c>
      <c r="L85" s="80" t="n">
        <v>0.25</v>
      </c>
      <c r="M85" s="81" t="n">
        <v>4</v>
      </c>
      <c r="N85" s="52" t="n">
        <f aca="false">AI85</f>
        <v>47.4576271186441</v>
      </c>
      <c r="O85" s="70" t="n">
        <v>4</v>
      </c>
      <c r="P85" s="71" t="n">
        <v>1</v>
      </c>
      <c r="Q85" s="72"/>
      <c r="R85" s="72" t="n">
        <v>1</v>
      </c>
      <c r="S85" s="72" t="n">
        <v>2</v>
      </c>
      <c r="T85" s="72" t="n">
        <v>2</v>
      </c>
      <c r="U85" s="72"/>
      <c r="V85" s="72" t="n">
        <v>1</v>
      </c>
      <c r="W85" s="73"/>
      <c r="X85" s="72"/>
      <c r="Y85" s="72"/>
      <c r="Z85" s="73" t="s">
        <v>46</v>
      </c>
      <c r="AA85" s="205"/>
      <c r="AB85" s="74" t="s">
        <v>54</v>
      </c>
      <c r="AC85" s="75" t="s">
        <v>202</v>
      </c>
      <c r="AD85" s="60" t="n">
        <f aca="false">LEN($AC85) -LEN( SUBSTITUTE($AC85,AD$5,""))-30</f>
        <v>126</v>
      </c>
      <c r="AE85" s="60" t="n">
        <f aca="false">LEN($AC85) -LEN( SUBSTITUTE($AC85,AE$5,""))</f>
        <v>104</v>
      </c>
      <c r="AF85" s="60" t="n">
        <f aca="false">LEN($AC85) -LEN( SUBSTITUTE($AC85,AF$5,""))</f>
        <v>148</v>
      </c>
      <c r="AG85" s="60" t="n">
        <f aca="false">LEN($AC85) -LEN( SUBSTITUTE($AC85,AG$5,""))</f>
        <v>153</v>
      </c>
      <c r="AH85" s="39" t="n">
        <f aca="false">SUM(AD85:AG85)</f>
        <v>531</v>
      </c>
      <c r="AI85" s="61" t="n">
        <f aca="false">SUM(AE85:AF85)/AH85*100</f>
        <v>47.4576271186441</v>
      </c>
      <c r="AJ85" s="38" t="n">
        <f aca="false">LEN(AC85)-AH85-30</f>
        <v>0</v>
      </c>
      <c r="AK85" s="60" t="n">
        <f aca="false">(30+AD85)*329.2+AG85*306.2+AE85*305.2+AF85*345.2+159</f>
        <v>181193.2</v>
      </c>
    </row>
    <row r="86" customFormat="false" ht="9.9" hidden="false" customHeight="true" outlineLevel="0" collapsed="false">
      <c r="B86" s="203"/>
      <c r="C86" s="62" t="n">
        <v>1</v>
      </c>
      <c r="D86" s="63" t="n">
        <v>1</v>
      </c>
      <c r="E86" s="64" t="n">
        <v>1</v>
      </c>
      <c r="F86" s="205"/>
      <c r="G86" s="65" t="s">
        <v>203</v>
      </c>
      <c r="H86" s="66" t="n">
        <v>306</v>
      </c>
      <c r="I86" s="48" t="n">
        <f aca="false">AK86</f>
        <v>98599.2</v>
      </c>
      <c r="J86" s="205"/>
      <c r="K86" s="76" t="n">
        <v>1</v>
      </c>
      <c r="L86" s="77" t="n">
        <v>1</v>
      </c>
      <c r="M86" s="78" t="n">
        <v>1</v>
      </c>
      <c r="N86" s="52" t="n">
        <f aca="false">AI86</f>
        <v>48.1884057971014</v>
      </c>
      <c r="O86" s="70" t="n">
        <v>1</v>
      </c>
      <c r="P86" s="71"/>
      <c r="Q86" s="72"/>
      <c r="R86" s="72"/>
      <c r="S86" s="72"/>
      <c r="T86" s="72"/>
      <c r="U86" s="72"/>
      <c r="V86" s="72"/>
      <c r="W86" s="73"/>
      <c r="X86" s="72" t="s">
        <v>24</v>
      </c>
      <c r="Y86" s="72" t="s">
        <v>53</v>
      </c>
      <c r="Z86" s="73" t="s">
        <v>46</v>
      </c>
      <c r="AA86" s="205"/>
      <c r="AB86" s="74" t="s">
        <v>37</v>
      </c>
      <c r="AC86" s="75" t="s">
        <v>204</v>
      </c>
      <c r="AD86" s="60" t="n">
        <f aca="false">LEN($AC86) -LEN( SUBSTITUTE($AC86,AD$5,""))-30</f>
        <v>62</v>
      </c>
      <c r="AE86" s="60" t="n">
        <f aca="false">LEN($AC86) -LEN( SUBSTITUTE($AC86,AE$5,""))</f>
        <v>64</v>
      </c>
      <c r="AF86" s="60" t="n">
        <f aca="false">LEN($AC86) -LEN( SUBSTITUTE($AC86,AF$5,""))</f>
        <v>69</v>
      </c>
      <c r="AG86" s="60" t="n">
        <f aca="false">LEN($AC86) -LEN( SUBSTITUTE($AC86,AG$5,""))</f>
        <v>81</v>
      </c>
      <c r="AH86" s="39" t="n">
        <f aca="false">SUM(AD86:AG86)</f>
        <v>276</v>
      </c>
      <c r="AI86" s="61" t="n">
        <f aca="false">SUM(AE86:AF86)/AH86*100</f>
        <v>48.1884057971014</v>
      </c>
      <c r="AJ86" s="38" t="n">
        <f aca="false">LEN(AC86)-AH86-30</f>
        <v>0</v>
      </c>
      <c r="AK86" s="60" t="n">
        <f aca="false">(30+AD86)*329.2+AG86*306.2+AE86*305.2+AF86*345.2+159</f>
        <v>98599.2</v>
      </c>
    </row>
    <row r="87" customFormat="false" ht="9.9" hidden="false" customHeight="true" outlineLevel="0" collapsed="false">
      <c r="B87" s="203"/>
      <c r="C87" s="82" t="n">
        <v>1</v>
      </c>
      <c r="D87" s="83" t="n">
        <v>1</v>
      </c>
      <c r="E87" s="84" t="n">
        <v>1</v>
      </c>
      <c r="F87" s="209"/>
      <c r="G87" s="85" t="s">
        <v>205</v>
      </c>
      <c r="H87" s="86" t="n">
        <v>219</v>
      </c>
      <c r="I87" s="48" t="n">
        <f aca="false">AK87</f>
        <v>70734.8</v>
      </c>
      <c r="J87" s="209"/>
      <c r="K87" s="88" t="n">
        <v>1</v>
      </c>
      <c r="L87" s="89" t="n">
        <v>2</v>
      </c>
      <c r="M87" s="90" t="n">
        <v>0.03125</v>
      </c>
      <c r="N87" s="91" t="n">
        <f aca="false">AI87</f>
        <v>47.0899470899471</v>
      </c>
      <c r="O87" s="92" t="n">
        <v>1</v>
      </c>
      <c r="P87" s="93"/>
      <c r="Q87" s="94"/>
      <c r="R87" s="94"/>
      <c r="S87" s="94"/>
      <c r="T87" s="94"/>
      <c r="U87" s="94"/>
      <c r="V87" s="94"/>
      <c r="W87" s="95"/>
      <c r="X87" s="94" t="s">
        <v>24</v>
      </c>
      <c r="Y87" s="94" t="s">
        <v>53</v>
      </c>
      <c r="Z87" s="95" t="s">
        <v>46</v>
      </c>
      <c r="AA87" s="209"/>
      <c r="AB87" s="97" t="s">
        <v>37</v>
      </c>
      <c r="AC87" s="98" t="s">
        <v>206</v>
      </c>
      <c r="AD87" s="60" t="n">
        <f aca="false">LEN($AC87) -LEN( SUBSTITUTE($AC87,AD$5,""))-30</f>
        <v>59</v>
      </c>
      <c r="AE87" s="60" t="n">
        <f aca="false">LEN($AC87) -LEN( SUBSTITUTE($AC87,AE$5,""))</f>
        <v>50</v>
      </c>
      <c r="AF87" s="60" t="n">
        <f aca="false">LEN($AC87) -LEN( SUBSTITUTE($AC87,AF$5,""))</f>
        <v>39</v>
      </c>
      <c r="AG87" s="60" t="n">
        <f aca="false">LEN($AC87) -LEN( SUBSTITUTE($AC87,AG$5,""))</f>
        <v>41</v>
      </c>
      <c r="AH87" s="39" t="n">
        <f aca="false">SUM(AD87:AG87)</f>
        <v>189</v>
      </c>
      <c r="AI87" s="61" t="n">
        <f aca="false">SUM(AE87:AF87)/AH87*100</f>
        <v>47.0899470899471</v>
      </c>
      <c r="AJ87" s="38" t="n">
        <f aca="false">LEN(AC87)-AH87-30</f>
        <v>0</v>
      </c>
      <c r="AK87" s="60" t="n">
        <f aca="false">(30+AD87)*329.2+AG87*306.2+AE87*305.2+AF87*345.2+159</f>
        <v>70734.8</v>
      </c>
    </row>
    <row r="88" customFormat="false" ht="9.9" hidden="false" customHeight="true" outlineLevel="0" collapsed="false">
      <c r="B88" s="203"/>
      <c r="C88" s="150"/>
      <c r="D88" s="151"/>
      <c r="E88" s="152" t="n">
        <v>1</v>
      </c>
      <c r="F88" s="204"/>
      <c r="G88" s="154" t="s">
        <v>207</v>
      </c>
      <c r="H88" s="115" t="n">
        <f aca="false">LEN(AC88)</f>
        <v>4686</v>
      </c>
      <c r="I88" s="105" t="n">
        <f aca="false">AK88</f>
        <v>1509532.2</v>
      </c>
      <c r="J88" s="204"/>
      <c r="K88" s="155"/>
      <c r="L88" s="156"/>
      <c r="M88" s="157"/>
      <c r="N88" s="52" t="n">
        <f aca="false">AI88</f>
        <v>40.3350515463918</v>
      </c>
      <c r="O88" s="158" t="n">
        <v>9</v>
      </c>
      <c r="P88" s="159"/>
      <c r="Q88" s="160" t="n">
        <v>1</v>
      </c>
      <c r="R88" s="160"/>
      <c r="S88" s="160"/>
      <c r="T88" s="160"/>
      <c r="U88" s="160"/>
      <c r="V88" s="160" t="n">
        <v>1</v>
      </c>
      <c r="W88" s="161"/>
      <c r="X88" s="160"/>
      <c r="Y88" s="160"/>
      <c r="Z88" s="161" t="s">
        <v>46</v>
      </c>
      <c r="AA88" s="204"/>
      <c r="AB88" s="162" t="s">
        <v>54</v>
      </c>
      <c r="AC88" s="171" t="s">
        <v>208</v>
      </c>
      <c r="AD88" s="60" t="n">
        <f aca="false">LEN($AC88) -LEN( SUBSTITUTE($AC88,AD$5,""))-30</f>
        <v>1476</v>
      </c>
      <c r="AE88" s="60" t="n">
        <f aca="false">LEN($AC88) -LEN( SUBSTITUTE($AC88,AE$5,""))</f>
        <v>834</v>
      </c>
      <c r="AF88" s="60" t="n">
        <f aca="false">LEN($AC88) -LEN( SUBSTITUTE($AC88,AF$5,""))</f>
        <v>1044</v>
      </c>
      <c r="AG88" s="60" t="n">
        <f aca="false">LEN($AC88) -LEN( SUBSTITUTE($AC88,AG$5,""))</f>
        <v>1302</v>
      </c>
      <c r="AH88" s="39" t="n">
        <f aca="false">SUM(AD88:AG88)</f>
        <v>4656</v>
      </c>
      <c r="AI88" s="61" t="n">
        <f aca="false">SUM(AE88:AF88)/AH88*100</f>
        <v>40.3350515463918</v>
      </c>
      <c r="AJ88" s="38" t="n">
        <f aca="false">LEN(AC88)-AH88-30</f>
        <v>0</v>
      </c>
      <c r="AK88" s="60" t="n">
        <f aca="false">(30+AD88)*329.2+AG88*306.2+AE88*305.2+AF88*345.2+159</f>
        <v>1509532.2</v>
      </c>
    </row>
    <row r="89" customFormat="false" ht="9.9" hidden="false" customHeight="true" outlineLevel="0" collapsed="false">
      <c r="B89" s="203"/>
      <c r="C89" s="62"/>
      <c r="D89" s="63"/>
      <c r="E89" s="64" t="n">
        <v>1</v>
      </c>
      <c r="F89" s="205"/>
      <c r="G89" s="65" t="s">
        <v>209</v>
      </c>
      <c r="H89" s="115" t="n">
        <f aca="false">LEN(AC89)</f>
        <v>2481</v>
      </c>
      <c r="I89" s="48" t="n">
        <f aca="false">AK89</f>
        <v>799279.2</v>
      </c>
      <c r="J89" s="205"/>
      <c r="K89" s="116"/>
      <c r="L89" s="117"/>
      <c r="M89" s="118"/>
      <c r="N89" s="52" t="n">
        <f aca="false">AI89</f>
        <v>36.5973072215422</v>
      </c>
      <c r="O89" s="70" t="n">
        <v>2</v>
      </c>
      <c r="P89" s="71" t="n">
        <v>1</v>
      </c>
      <c r="Q89" s="72"/>
      <c r="R89" s="72"/>
      <c r="S89" s="72"/>
      <c r="T89" s="72"/>
      <c r="U89" s="72" t="n">
        <v>1</v>
      </c>
      <c r="V89" s="72"/>
      <c r="W89" s="73"/>
      <c r="X89" s="72"/>
      <c r="Y89" s="72"/>
      <c r="Z89" s="73" t="s">
        <v>46</v>
      </c>
      <c r="AA89" s="205"/>
      <c r="AB89" s="74" t="s">
        <v>54</v>
      </c>
      <c r="AC89" s="75" t="s">
        <v>210</v>
      </c>
      <c r="AD89" s="60" t="n">
        <f aca="false">LEN($AC89) -LEN( SUBSTITUTE($AC89,AD$5,""))-30</f>
        <v>835</v>
      </c>
      <c r="AE89" s="60" t="n">
        <f aca="false">LEN($AC89) -LEN( SUBSTITUTE($AC89,AE$5,""))</f>
        <v>386</v>
      </c>
      <c r="AF89" s="60" t="n">
        <f aca="false">LEN($AC89) -LEN( SUBSTITUTE($AC89,AF$5,""))</f>
        <v>511</v>
      </c>
      <c r="AG89" s="60" t="n">
        <f aca="false">LEN($AC89) -LEN( SUBSTITUTE($AC89,AG$5,""))</f>
        <v>719</v>
      </c>
      <c r="AH89" s="39" t="n">
        <f aca="false">SUM(AD89:AG89)</f>
        <v>2451</v>
      </c>
      <c r="AI89" s="61" t="n">
        <f aca="false">SUM(AE89:AF89)/AH89*100</f>
        <v>36.5973072215422</v>
      </c>
      <c r="AJ89" s="38" t="n">
        <f aca="false">LEN(AC89)-AH89-30</f>
        <v>0</v>
      </c>
      <c r="AK89" s="60" t="n">
        <f aca="false">(30+AD89)*329.2+AG89*306.2+AE89*305.2+AF89*345.2+159</f>
        <v>799279.2</v>
      </c>
    </row>
    <row r="90" customFormat="false" ht="9.9" hidden="false" customHeight="true" outlineLevel="0" collapsed="false">
      <c r="B90" s="203"/>
      <c r="C90" s="62"/>
      <c r="D90" s="63"/>
      <c r="E90" s="64" t="n">
        <v>1</v>
      </c>
      <c r="F90" s="205"/>
      <c r="G90" s="65" t="s">
        <v>211</v>
      </c>
      <c r="H90" s="115" t="n">
        <f aca="false">LEN(AC90)</f>
        <v>2749</v>
      </c>
      <c r="I90" s="48" t="n">
        <f aca="false">AK90</f>
        <v>886146.8</v>
      </c>
      <c r="J90" s="205"/>
      <c r="K90" s="116"/>
      <c r="L90" s="117"/>
      <c r="M90" s="118"/>
      <c r="N90" s="52" t="n">
        <f aca="false">AI90</f>
        <v>44.3177638837808</v>
      </c>
      <c r="O90" s="70" t="n">
        <v>11</v>
      </c>
      <c r="P90" s="71"/>
      <c r="Q90" s="72"/>
      <c r="R90" s="72" t="n">
        <v>1</v>
      </c>
      <c r="S90" s="72" t="n">
        <v>1</v>
      </c>
      <c r="T90" s="72"/>
      <c r="U90" s="72" t="n">
        <v>2</v>
      </c>
      <c r="V90" s="72" t="n">
        <v>1</v>
      </c>
      <c r="W90" s="73"/>
      <c r="X90" s="72"/>
      <c r="Y90" s="72"/>
      <c r="Z90" s="73" t="s">
        <v>46</v>
      </c>
      <c r="AA90" s="205"/>
      <c r="AB90" s="74" t="s">
        <v>54</v>
      </c>
      <c r="AC90" s="75" t="s">
        <v>212</v>
      </c>
      <c r="AD90" s="60" t="n">
        <f aca="false">LEN($AC90) -LEN( SUBSTITUTE($AC90,AD$5,""))-30</f>
        <v>793</v>
      </c>
      <c r="AE90" s="60" t="n">
        <f aca="false">LEN($AC90) -LEN( SUBSTITUTE($AC90,AE$5,""))</f>
        <v>542</v>
      </c>
      <c r="AF90" s="60" t="n">
        <f aca="false">LEN($AC90) -LEN( SUBSTITUTE($AC90,AF$5,""))</f>
        <v>663</v>
      </c>
      <c r="AG90" s="60" t="n">
        <f aca="false">LEN($AC90) -LEN( SUBSTITUTE($AC90,AG$5,""))</f>
        <v>721</v>
      </c>
      <c r="AH90" s="39" t="n">
        <f aca="false">SUM(AD90:AG90)</f>
        <v>2719</v>
      </c>
      <c r="AI90" s="61" t="n">
        <f aca="false">SUM(AE90:AF90)/AH90*100</f>
        <v>44.3177638837808</v>
      </c>
      <c r="AJ90" s="38" t="n">
        <f aca="false">LEN(AC90)-AH90-30</f>
        <v>0</v>
      </c>
      <c r="AK90" s="60" t="n">
        <f aca="false">(30+AD90)*329.2+AG90*306.2+AE90*305.2+AF90*345.2+159</f>
        <v>886146.8</v>
      </c>
    </row>
    <row r="91" customFormat="false" ht="9.9" hidden="false" customHeight="true" outlineLevel="0" collapsed="false">
      <c r="B91" s="203"/>
      <c r="C91" s="62"/>
      <c r="D91" s="63"/>
      <c r="E91" s="64" t="n">
        <v>1</v>
      </c>
      <c r="F91" s="205"/>
      <c r="G91" s="65" t="s">
        <v>213</v>
      </c>
      <c r="H91" s="115" t="n">
        <f aca="false">LEN(AC91)</f>
        <v>1063</v>
      </c>
      <c r="I91" s="48" t="n">
        <f aca="false">AK91</f>
        <v>342690.6</v>
      </c>
      <c r="J91" s="205"/>
      <c r="K91" s="116"/>
      <c r="L91" s="117"/>
      <c r="M91" s="118"/>
      <c r="N91" s="52" t="n">
        <f aca="false">AI91</f>
        <v>45.6921587608906</v>
      </c>
      <c r="O91" s="70" t="n">
        <v>10</v>
      </c>
      <c r="P91" s="71"/>
      <c r="Q91" s="72" t="n">
        <v>1</v>
      </c>
      <c r="R91" s="72" t="n">
        <v>1</v>
      </c>
      <c r="S91" s="72" t="n">
        <v>3</v>
      </c>
      <c r="T91" s="72" t="n">
        <v>3</v>
      </c>
      <c r="U91" s="72" t="n">
        <v>4</v>
      </c>
      <c r="V91" s="72" t="n">
        <v>1</v>
      </c>
      <c r="W91" s="73"/>
      <c r="X91" s="72"/>
      <c r="Y91" s="72"/>
      <c r="Z91" s="73" t="s">
        <v>46</v>
      </c>
      <c r="AA91" s="205"/>
      <c r="AB91" s="74" t="s">
        <v>54</v>
      </c>
      <c r="AC91" s="75" t="s">
        <v>214</v>
      </c>
      <c r="AD91" s="60" t="n">
        <f aca="false">LEN($AC91) -LEN( SUBSTITUTE($AC91,AD$5,""))-30</f>
        <v>281</v>
      </c>
      <c r="AE91" s="60" t="n">
        <f aca="false">LEN($AC91) -LEN( SUBSTITUTE($AC91,AE$5,""))</f>
        <v>213</v>
      </c>
      <c r="AF91" s="60" t="n">
        <f aca="false">LEN($AC91) -LEN( SUBSTITUTE($AC91,AF$5,""))</f>
        <v>259</v>
      </c>
      <c r="AG91" s="60" t="n">
        <f aca="false">LEN($AC91) -LEN( SUBSTITUTE($AC91,AG$5,""))</f>
        <v>280</v>
      </c>
      <c r="AH91" s="39" t="n">
        <f aca="false">SUM(AD91:AG91)</f>
        <v>1033</v>
      </c>
      <c r="AI91" s="61" t="n">
        <f aca="false">SUM(AE91:AF91)/AH91*100</f>
        <v>45.6921587608906</v>
      </c>
      <c r="AJ91" s="38" t="n">
        <f aca="false">LEN(AC91)-AH91-30</f>
        <v>0</v>
      </c>
      <c r="AK91" s="60" t="n">
        <f aca="false">(30+AD91)*329.2+AG91*306.2+AE91*305.2+AF91*345.2+159</f>
        <v>342690.6</v>
      </c>
    </row>
    <row r="92" customFormat="false" ht="9.9" hidden="false" customHeight="true" outlineLevel="0" collapsed="false">
      <c r="B92" s="203"/>
      <c r="C92" s="62"/>
      <c r="D92" s="63"/>
      <c r="E92" s="64" t="n">
        <v>1</v>
      </c>
      <c r="F92" s="205"/>
      <c r="G92" s="65" t="s">
        <v>215</v>
      </c>
      <c r="H92" s="115" t="n">
        <f aca="false">LEN(AC92)</f>
        <v>787</v>
      </c>
      <c r="I92" s="48" t="n">
        <f aca="false">AK92</f>
        <v>253835.4</v>
      </c>
      <c r="J92" s="205"/>
      <c r="K92" s="210"/>
      <c r="L92" s="210"/>
      <c r="M92" s="210"/>
      <c r="N92" s="52" t="n">
        <f aca="false">AI92</f>
        <v>39.4980184940555</v>
      </c>
      <c r="O92" s="158" t="n">
        <v>6</v>
      </c>
      <c r="P92" s="211" t="n">
        <v>1</v>
      </c>
      <c r="Q92" s="72" t="n">
        <v>1</v>
      </c>
      <c r="R92" s="72"/>
      <c r="S92" s="72" t="n">
        <v>1</v>
      </c>
      <c r="T92" s="72"/>
      <c r="U92" s="72" t="n">
        <v>2</v>
      </c>
      <c r="V92" s="72" t="n">
        <v>1</v>
      </c>
      <c r="W92" s="73"/>
      <c r="X92" s="72"/>
      <c r="Y92" s="72"/>
      <c r="Z92" s="73" t="s">
        <v>46</v>
      </c>
      <c r="AA92" s="205"/>
      <c r="AB92" s="74" t="s">
        <v>54</v>
      </c>
      <c r="AC92" s="171" t="s">
        <v>216</v>
      </c>
      <c r="AD92" s="60" t="n">
        <f aca="false">LEN($AC92) -LEN( SUBSTITUTE($AC92,AD$5,""))-30</f>
        <v>262</v>
      </c>
      <c r="AE92" s="60" t="n">
        <f aca="false">LEN($AC92) -LEN( SUBSTITUTE($AC92,AE$5,""))</f>
        <v>142</v>
      </c>
      <c r="AF92" s="60" t="n">
        <f aca="false">LEN($AC92) -LEN( SUBSTITUTE($AC92,AF$5,""))</f>
        <v>157</v>
      </c>
      <c r="AG92" s="60" t="n">
        <f aca="false">LEN($AC92) -LEN( SUBSTITUTE($AC92,AG$5,""))</f>
        <v>196</v>
      </c>
      <c r="AH92" s="39" t="n">
        <f aca="false">SUM(AD92:AG92)</f>
        <v>757</v>
      </c>
      <c r="AI92" s="61" t="n">
        <f aca="false">SUM(AE92:AF92)/AH92*100</f>
        <v>39.4980184940555</v>
      </c>
      <c r="AJ92" s="38" t="n">
        <f aca="false">LEN(AC92)-AH92-30</f>
        <v>0</v>
      </c>
      <c r="AK92" s="60" t="n">
        <f aca="false">(30+AD92)*329.2+AG92*306.2+AE92*305.2+AF92*345.2+159</f>
        <v>253835.4</v>
      </c>
    </row>
    <row r="93" customFormat="false" ht="9.9" hidden="false" customHeight="true" outlineLevel="0" collapsed="false">
      <c r="B93" s="203"/>
      <c r="C93" s="62"/>
      <c r="D93" s="63"/>
      <c r="E93" s="64" t="n">
        <v>1</v>
      </c>
      <c r="F93" s="205"/>
      <c r="G93" s="65" t="s">
        <v>217</v>
      </c>
      <c r="H93" s="115" t="n">
        <f aca="false">LEN(AC93)</f>
        <v>944</v>
      </c>
      <c r="I93" s="48" t="n">
        <f aca="false">AK93</f>
        <v>304486.8</v>
      </c>
      <c r="J93" s="205"/>
      <c r="K93" s="212"/>
      <c r="L93" s="212"/>
      <c r="M93" s="212"/>
      <c r="N93" s="52" t="n">
        <f aca="false">AI93</f>
        <v>38.9496717724289</v>
      </c>
      <c r="O93" s="70" t="n">
        <v>5</v>
      </c>
      <c r="P93" s="213" t="n">
        <v>1</v>
      </c>
      <c r="Q93" s="72" t="n">
        <v>1</v>
      </c>
      <c r="R93" s="72"/>
      <c r="S93" s="72" t="n">
        <v>1</v>
      </c>
      <c r="T93" s="72"/>
      <c r="U93" s="72" t="n">
        <v>1</v>
      </c>
      <c r="V93" s="213" t="n">
        <v>1</v>
      </c>
      <c r="W93" s="73"/>
      <c r="X93" s="213"/>
      <c r="Y93" s="72"/>
      <c r="Z93" s="73" t="s">
        <v>46</v>
      </c>
      <c r="AA93" s="205"/>
      <c r="AB93" s="74" t="s">
        <v>54</v>
      </c>
      <c r="AC93" s="75" t="s">
        <v>218</v>
      </c>
      <c r="AD93" s="60" t="n">
        <f aca="false">LEN($AC93) -LEN( SUBSTITUTE($AC93,AD$5,""))-30</f>
        <v>307</v>
      </c>
      <c r="AE93" s="60" t="n">
        <f aca="false">LEN($AC93) -LEN( SUBSTITUTE($AC93,AE$5,""))</f>
        <v>159</v>
      </c>
      <c r="AF93" s="60" t="n">
        <f aca="false">LEN($AC93) -LEN( SUBSTITUTE($AC93,AF$5,""))</f>
        <v>197</v>
      </c>
      <c r="AG93" s="60" t="n">
        <f aca="false">LEN($AC93) -LEN( SUBSTITUTE($AC93,AG$5,""))</f>
        <v>251</v>
      </c>
      <c r="AH93" s="39" t="n">
        <f aca="false">SUM(AD93:AG93)</f>
        <v>914</v>
      </c>
      <c r="AI93" s="61" t="n">
        <f aca="false">SUM(AE93:AF93)/AH93*100</f>
        <v>38.9496717724289</v>
      </c>
      <c r="AJ93" s="38" t="n">
        <f aca="false">LEN(AC93)-AH93-30</f>
        <v>0</v>
      </c>
      <c r="AK93" s="60" t="n">
        <f aca="false">(30+AD93)*329.2+AG93*306.2+AE93*305.2+AF93*345.2+159</f>
        <v>304486.8</v>
      </c>
    </row>
    <row r="94" customFormat="false" ht="9.9" hidden="false" customHeight="true" outlineLevel="0" collapsed="false">
      <c r="B94" s="203"/>
      <c r="C94" s="121"/>
      <c r="D94" s="122"/>
      <c r="E94" s="123" t="n">
        <v>1</v>
      </c>
      <c r="F94" s="214"/>
      <c r="G94" s="215" t="s">
        <v>219</v>
      </c>
      <c r="H94" s="164" t="n">
        <f aca="false">LEN(AC94)</f>
        <v>1116</v>
      </c>
      <c r="I94" s="126" t="n">
        <f aca="false">AK94</f>
        <v>360064.2</v>
      </c>
      <c r="J94" s="214"/>
      <c r="K94" s="127"/>
      <c r="L94" s="128"/>
      <c r="M94" s="129"/>
      <c r="N94" s="130" t="n">
        <f aca="false">AI94</f>
        <v>40.2394106813996</v>
      </c>
      <c r="O94" s="131" t="n">
        <v>6</v>
      </c>
      <c r="P94" s="132" t="n">
        <v>1</v>
      </c>
      <c r="Q94" s="133" t="n">
        <v>1</v>
      </c>
      <c r="R94" s="133"/>
      <c r="S94" s="133" t="n">
        <v>2</v>
      </c>
      <c r="T94" s="133" t="n">
        <v>2</v>
      </c>
      <c r="U94" s="133" t="n">
        <v>2</v>
      </c>
      <c r="V94" s="133" t="n">
        <v>1</v>
      </c>
      <c r="W94" s="134"/>
      <c r="X94" s="133"/>
      <c r="Y94" s="133"/>
      <c r="Z94" s="134" t="s">
        <v>46</v>
      </c>
      <c r="AA94" s="214"/>
      <c r="AB94" s="135" t="s">
        <v>54</v>
      </c>
      <c r="AC94" s="179" t="s">
        <v>220</v>
      </c>
      <c r="AD94" s="60" t="n">
        <f aca="false">LEN($AC94) -LEN( SUBSTITUTE($AC94,AD$5,""))-30</f>
        <v>331</v>
      </c>
      <c r="AE94" s="60" t="n">
        <f aca="false">LEN($AC94) -LEN( SUBSTITUTE($AC94,AE$5,""))</f>
        <v>179</v>
      </c>
      <c r="AF94" s="60" t="n">
        <f aca="false">LEN($AC94) -LEN( SUBSTITUTE($AC94,AF$5,""))</f>
        <v>258</v>
      </c>
      <c r="AG94" s="60" t="n">
        <f aca="false">LEN($AC94) -LEN( SUBSTITUTE($AC94,AG$5,""))</f>
        <v>318</v>
      </c>
      <c r="AH94" s="39" t="n">
        <f aca="false">SUM(AD94:AG94)</f>
        <v>1086</v>
      </c>
      <c r="AI94" s="61" t="n">
        <f aca="false">SUM(AE94:AF94)/AH94*100</f>
        <v>40.2394106813996</v>
      </c>
      <c r="AJ94" s="38" t="n">
        <f aca="false">LEN(AC94)-AH94-30</f>
        <v>0</v>
      </c>
      <c r="AK94" s="60" t="n">
        <f aca="false">(30+AD94)*329.2+AG94*306.2+AE94*305.2+AF94*345.2+159</f>
        <v>360064.2</v>
      </c>
    </row>
    <row r="95" customFormat="false" ht="9.9" hidden="false" customHeight="true" outlineLevel="0" collapsed="false">
      <c r="B95" s="216" t="n">
        <v>7</v>
      </c>
      <c r="C95" s="150" t="n">
        <v>1</v>
      </c>
      <c r="D95" s="151"/>
      <c r="E95" s="152" t="n">
        <v>1</v>
      </c>
      <c r="F95" s="217"/>
      <c r="G95" s="154" t="s">
        <v>221</v>
      </c>
      <c r="H95" s="167" t="n">
        <v>2492</v>
      </c>
      <c r="I95" s="48" t="n">
        <f aca="false">AK95</f>
        <v>805337.4</v>
      </c>
      <c r="J95" s="217"/>
      <c r="K95" s="195" t="n">
        <v>1</v>
      </c>
      <c r="L95" s="196" t="n">
        <v>0.5</v>
      </c>
      <c r="M95" s="197" t="n">
        <v>0.25</v>
      </c>
      <c r="N95" s="52" t="n">
        <f aca="false">AI95</f>
        <v>36.7993501218521</v>
      </c>
      <c r="O95" s="158" t="n">
        <v>5</v>
      </c>
      <c r="P95" s="159"/>
      <c r="Q95" s="160" t="n">
        <v>1</v>
      </c>
      <c r="R95" s="160"/>
      <c r="S95" s="160"/>
      <c r="T95" s="160" t="n">
        <v>8</v>
      </c>
      <c r="U95" s="160"/>
      <c r="V95" s="160" t="n">
        <v>1</v>
      </c>
      <c r="W95" s="161"/>
      <c r="X95" s="160"/>
      <c r="Y95" s="160"/>
      <c r="Z95" s="161"/>
      <c r="AA95" s="217"/>
      <c r="AB95" s="162" t="s">
        <v>37</v>
      </c>
      <c r="AC95" s="171" t="s">
        <v>222</v>
      </c>
      <c r="AD95" s="60" t="n">
        <f aca="false">LEN($AC95) -LEN( SUBSTITUTE($AC95,AD$5,""))-30</f>
        <v>888</v>
      </c>
      <c r="AE95" s="60" t="n">
        <f aca="false">LEN($AC95) -LEN( SUBSTITUTE($AC95,AE$5,""))</f>
        <v>358</v>
      </c>
      <c r="AF95" s="60" t="n">
        <f aca="false">LEN($AC95) -LEN( SUBSTITUTE($AC95,AF$5,""))</f>
        <v>548</v>
      </c>
      <c r="AG95" s="60" t="n">
        <f aca="false">LEN($AC95) -LEN( SUBSTITUTE($AC95,AG$5,""))</f>
        <v>668</v>
      </c>
      <c r="AH95" s="39" t="n">
        <f aca="false">SUM(AD95:AG95)</f>
        <v>2462</v>
      </c>
      <c r="AI95" s="61" t="n">
        <f aca="false">SUM(AE95:AF95)/AH95*100</f>
        <v>36.7993501218521</v>
      </c>
      <c r="AJ95" s="38" t="n">
        <f aca="false">LEN(AC95)-AH95-30</f>
        <v>0</v>
      </c>
      <c r="AK95" s="60" t="n">
        <f aca="false">(30+AD95)*329.2+AG95*306.2+AE95*305.2+AF95*345.2+159</f>
        <v>805337.4</v>
      </c>
    </row>
    <row r="96" customFormat="false" ht="9.9" hidden="false" customHeight="true" outlineLevel="0" collapsed="false">
      <c r="B96" s="216"/>
      <c r="C96" s="62" t="n">
        <v>1</v>
      </c>
      <c r="D96" s="63"/>
      <c r="E96" s="64" t="n">
        <v>1</v>
      </c>
      <c r="F96" s="218"/>
      <c r="G96" s="65" t="s">
        <v>223</v>
      </c>
      <c r="H96" s="66" t="n">
        <v>2277</v>
      </c>
      <c r="I96" s="48" t="n">
        <f aca="false">AK96</f>
        <v>736212.4</v>
      </c>
      <c r="J96" s="218"/>
      <c r="K96" s="143" t="n">
        <v>1</v>
      </c>
      <c r="L96" s="144" t="n">
        <v>2</v>
      </c>
      <c r="M96" s="145" t="n">
        <v>0.03125</v>
      </c>
      <c r="N96" s="52" t="n">
        <f aca="false">AI96</f>
        <v>37.3386737872719</v>
      </c>
      <c r="O96" s="70" t="n">
        <v>6</v>
      </c>
      <c r="P96" s="71" t="n">
        <v>1</v>
      </c>
      <c r="Q96" s="72" t="n">
        <v>1</v>
      </c>
      <c r="R96" s="72"/>
      <c r="S96" s="72"/>
      <c r="T96" s="72" t="n">
        <v>6</v>
      </c>
      <c r="U96" s="72"/>
      <c r="V96" s="72"/>
      <c r="W96" s="73"/>
      <c r="X96" s="72"/>
      <c r="Y96" s="72"/>
      <c r="Z96" s="73"/>
      <c r="AA96" s="218"/>
      <c r="AB96" s="74" t="s">
        <v>37</v>
      </c>
      <c r="AC96" s="75" t="s">
        <v>224</v>
      </c>
      <c r="AD96" s="60" t="n">
        <f aca="false">LEN($AC96) -LEN( SUBSTITUTE($AC96,AD$5,""))-30</f>
        <v>815</v>
      </c>
      <c r="AE96" s="60" t="n">
        <f aca="false">LEN($AC96) -LEN( SUBSTITUTE($AC96,AE$5,""))</f>
        <v>333</v>
      </c>
      <c r="AF96" s="60" t="n">
        <f aca="false">LEN($AC96) -LEN( SUBSTITUTE($AC96,AF$5,""))</f>
        <v>506</v>
      </c>
      <c r="AG96" s="60" t="n">
        <f aca="false">LEN($AC96) -LEN( SUBSTITUTE($AC96,AG$5,""))</f>
        <v>593</v>
      </c>
      <c r="AH96" s="39" t="n">
        <f aca="false">SUM(AD96:AG96)</f>
        <v>2247</v>
      </c>
      <c r="AI96" s="61" t="n">
        <f aca="false">SUM(AE96:AF96)/AH96*100</f>
        <v>37.3386737872719</v>
      </c>
      <c r="AJ96" s="38" t="n">
        <f aca="false">LEN(AC96)-AH96-30</f>
        <v>0</v>
      </c>
      <c r="AK96" s="60" t="n">
        <f aca="false">(30+AD96)*329.2+AG96*306.2+AE96*305.2+AF96*345.2+159</f>
        <v>736212.4</v>
      </c>
    </row>
    <row r="97" customFormat="false" ht="9.9" hidden="false" customHeight="true" outlineLevel="0" collapsed="false">
      <c r="B97" s="216"/>
      <c r="C97" s="62" t="n">
        <v>1</v>
      </c>
      <c r="D97" s="63" t="n">
        <v>1</v>
      </c>
      <c r="E97" s="64" t="n">
        <v>1</v>
      </c>
      <c r="F97" s="218"/>
      <c r="G97" s="219" t="s">
        <v>225</v>
      </c>
      <c r="H97" s="66" t="n">
        <v>2528</v>
      </c>
      <c r="I97" s="48" t="n">
        <f aca="false">AK97</f>
        <v>816777.6</v>
      </c>
      <c r="J97" s="218"/>
      <c r="K97" s="143" t="n">
        <v>1</v>
      </c>
      <c r="L97" s="144" t="n">
        <v>2</v>
      </c>
      <c r="M97" s="145" t="n">
        <v>0.03125</v>
      </c>
      <c r="N97" s="52" t="n">
        <f aca="false">AI97</f>
        <v>36.3891112890312</v>
      </c>
      <c r="O97" s="70" t="n">
        <v>5</v>
      </c>
      <c r="P97" s="71"/>
      <c r="Q97" s="72" t="n">
        <v>1</v>
      </c>
      <c r="R97" s="72"/>
      <c r="S97" s="72"/>
      <c r="T97" s="72" t="n">
        <v>8</v>
      </c>
      <c r="U97" s="72"/>
      <c r="V97" s="72"/>
      <c r="W97" s="73"/>
      <c r="X97" s="72"/>
      <c r="Y97" s="72"/>
      <c r="Z97" s="73"/>
      <c r="AA97" s="218"/>
      <c r="AB97" s="74" t="s">
        <v>37</v>
      </c>
      <c r="AC97" s="75" t="s">
        <v>226</v>
      </c>
      <c r="AD97" s="60" t="n">
        <f aca="false">LEN($AC97) -LEN( SUBSTITUTE($AC97,AD$5,""))-30</f>
        <v>908</v>
      </c>
      <c r="AE97" s="60" t="n">
        <f aca="false">LEN($AC97) -LEN( SUBSTITUTE($AC97,AE$5,""))</f>
        <v>362</v>
      </c>
      <c r="AF97" s="60" t="n">
        <f aca="false">LEN($AC97) -LEN( SUBSTITUTE($AC97,AF$5,""))</f>
        <v>547</v>
      </c>
      <c r="AG97" s="60" t="n">
        <f aca="false">LEN($AC97) -LEN( SUBSTITUTE($AC97,AG$5,""))</f>
        <v>681</v>
      </c>
      <c r="AH97" s="39" t="n">
        <f aca="false">SUM(AD97:AG97)</f>
        <v>2498</v>
      </c>
      <c r="AI97" s="61" t="n">
        <f aca="false">SUM(AE97:AF97)/AH97*100</f>
        <v>36.3891112890312</v>
      </c>
      <c r="AJ97" s="38" t="n">
        <f aca="false">LEN(AC97)-AH97-30</f>
        <v>0</v>
      </c>
      <c r="AK97" s="60" t="n">
        <f aca="false">(30+AD97)*329.2+AG97*306.2+AE97*305.2+AF97*345.2+159</f>
        <v>816777.6</v>
      </c>
    </row>
    <row r="98" customFormat="false" ht="9.9" hidden="false" customHeight="true" outlineLevel="0" collapsed="false">
      <c r="B98" s="216"/>
      <c r="C98" s="62" t="n">
        <v>1</v>
      </c>
      <c r="D98" s="63" t="n">
        <v>1</v>
      </c>
      <c r="E98" s="64" t="n">
        <v>1</v>
      </c>
      <c r="F98" s="218"/>
      <c r="G98" s="65" t="s">
        <v>227</v>
      </c>
      <c r="H98" s="66" t="n">
        <v>458</v>
      </c>
      <c r="I98" s="48" t="n">
        <f aca="false">AK98</f>
        <v>148304.6</v>
      </c>
      <c r="J98" s="218"/>
      <c r="K98" s="143" t="n">
        <v>1</v>
      </c>
      <c r="L98" s="144" t="n">
        <v>2</v>
      </c>
      <c r="M98" s="145" t="n">
        <v>0.03125</v>
      </c>
      <c r="N98" s="52" t="n">
        <f aca="false">AI98</f>
        <v>31.5420560747664</v>
      </c>
      <c r="O98" s="70" t="n">
        <v>3</v>
      </c>
      <c r="P98" s="71" t="n">
        <v>1</v>
      </c>
      <c r="Q98" s="72" t="n">
        <v>1</v>
      </c>
      <c r="R98" s="72"/>
      <c r="S98" s="72"/>
      <c r="T98" s="72" t="n">
        <v>1</v>
      </c>
      <c r="U98" s="72"/>
      <c r="V98" s="72"/>
      <c r="W98" s="73" t="n">
        <v>1</v>
      </c>
      <c r="X98" s="72"/>
      <c r="Y98" s="72"/>
      <c r="Z98" s="73"/>
      <c r="AA98" s="218"/>
      <c r="AB98" s="74" t="s">
        <v>37</v>
      </c>
      <c r="AC98" s="75" t="s">
        <v>228</v>
      </c>
      <c r="AD98" s="60" t="n">
        <f aca="false">LEN($AC98) -LEN( SUBSTITUTE($AC98,AD$5,""))-30</f>
        <v>177</v>
      </c>
      <c r="AE98" s="60" t="n">
        <f aca="false">LEN($AC98) -LEN( SUBSTITUTE($AC98,AE$5,""))</f>
        <v>53</v>
      </c>
      <c r="AF98" s="60" t="n">
        <f aca="false">LEN($AC98) -LEN( SUBSTITUTE($AC98,AF$5,""))</f>
        <v>82</v>
      </c>
      <c r="AG98" s="60" t="n">
        <f aca="false">LEN($AC98) -LEN( SUBSTITUTE($AC98,AG$5,""))</f>
        <v>116</v>
      </c>
      <c r="AH98" s="39" t="n">
        <f aca="false">SUM(AD98:AG98)</f>
        <v>428</v>
      </c>
      <c r="AI98" s="61" t="n">
        <f aca="false">SUM(AE98:AF98)/AH98*100</f>
        <v>31.5420560747664</v>
      </c>
      <c r="AJ98" s="38" t="n">
        <f aca="false">LEN(AC98)-AH98-30</f>
        <v>0</v>
      </c>
      <c r="AK98" s="60" t="n">
        <f aca="false">(30+AD98)*329.2+AG98*306.2+AE98*305.2+AF98*345.2+159</f>
        <v>148304.6</v>
      </c>
    </row>
    <row r="99" customFormat="false" ht="9.9" hidden="false" customHeight="true" outlineLevel="0" collapsed="false">
      <c r="B99" s="216"/>
      <c r="C99" s="62" t="n">
        <v>1</v>
      </c>
      <c r="D99" s="63" t="n">
        <v>1</v>
      </c>
      <c r="E99" s="64" t="n">
        <v>1</v>
      </c>
      <c r="F99" s="218"/>
      <c r="G99" s="65" t="s">
        <v>229</v>
      </c>
      <c r="H99" s="66" t="n">
        <v>2492</v>
      </c>
      <c r="I99" s="48" t="n">
        <f aca="false">AK99</f>
        <v>805337.4</v>
      </c>
      <c r="J99" s="218"/>
      <c r="K99" s="76" t="n">
        <v>1</v>
      </c>
      <c r="L99" s="77" t="n">
        <v>1</v>
      </c>
      <c r="M99" s="78" t="n">
        <v>1</v>
      </c>
      <c r="N99" s="52" t="n">
        <f aca="false">AI99</f>
        <v>36.7993501218521</v>
      </c>
      <c r="O99" s="70" t="n">
        <v>5</v>
      </c>
      <c r="P99" s="71"/>
      <c r="Q99" s="72" t="n">
        <v>1</v>
      </c>
      <c r="R99" s="72"/>
      <c r="S99" s="72"/>
      <c r="T99" s="72" t="n">
        <v>8</v>
      </c>
      <c r="U99" s="72"/>
      <c r="V99" s="72" t="n">
        <v>1</v>
      </c>
      <c r="W99" s="73"/>
      <c r="X99" s="72"/>
      <c r="Y99" s="72"/>
      <c r="Z99" s="73"/>
      <c r="AA99" s="218"/>
      <c r="AB99" s="74" t="s">
        <v>37</v>
      </c>
      <c r="AC99" s="75" t="s">
        <v>230</v>
      </c>
      <c r="AD99" s="60" t="n">
        <f aca="false">LEN($AC99) -LEN( SUBSTITUTE($AC99,AD$5,""))-30</f>
        <v>888</v>
      </c>
      <c r="AE99" s="60" t="n">
        <f aca="false">LEN($AC99) -LEN( SUBSTITUTE($AC99,AE$5,""))</f>
        <v>358</v>
      </c>
      <c r="AF99" s="60" t="n">
        <f aca="false">LEN($AC99) -LEN( SUBSTITUTE($AC99,AF$5,""))</f>
        <v>548</v>
      </c>
      <c r="AG99" s="60" t="n">
        <f aca="false">LEN($AC99) -LEN( SUBSTITUTE($AC99,AG$5,""))</f>
        <v>668</v>
      </c>
      <c r="AH99" s="39" t="n">
        <f aca="false">SUM(AD99:AG99)</f>
        <v>2462</v>
      </c>
      <c r="AI99" s="61" t="n">
        <f aca="false">SUM(AE99:AF99)/AH99*100</f>
        <v>36.7993501218521</v>
      </c>
      <c r="AJ99" s="38" t="n">
        <f aca="false">LEN(AC99)-AH99-30</f>
        <v>0</v>
      </c>
      <c r="AK99" s="60" t="n">
        <f aca="false">(30+AD99)*329.2+AG99*306.2+AE99*305.2+AF99*345.2+159</f>
        <v>805337.4</v>
      </c>
    </row>
    <row r="100" customFormat="false" ht="9.9" hidden="false" customHeight="true" outlineLevel="0" collapsed="false">
      <c r="B100" s="216"/>
      <c r="C100" s="62" t="n">
        <v>1</v>
      </c>
      <c r="D100" s="63" t="n">
        <v>1</v>
      </c>
      <c r="E100" s="64" t="n">
        <v>1</v>
      </c>
      <c r="F100" s="218"/>
      <c r="G100" s="65" t="s">
        <v>231</v>
      </c>
      <c r="H100" s="66" t="n">
        <v>979</v>
      </c>
      <c r="I100" s="48" t="n">
        <f aca="false">AK100</f>
        <v>316573.8</v>
      </c>
      <c r="J100" s="218"/>
      <c r="K100" s="76" t="n">
        <v>1</v>
      </c>
      <c r="L100" s="77" t="n">
        <v>1</v>
      </c>
      <c r="M100" s="78" t="n">
        <v>1</v>
      </c>
      <c r="N100" s="52" t="n">
        <f aca="false">AI100</f>
        <v>34.3519494204426</v>
      </c>
      <c r="O100" s="70" t="n">
        <v>5</v>
      </c>
      <c r="P100" s="71"/>
      <c r="Q100" s="72"/>
      <c r="R100" s="72"/>
      <c r="S100" s="72"/>
      <c r="T100" s="72"/>
      <c r="U100" s="72"/>
      <c r="V100" s="72" t="n">
        <v>1</v>
      </c>
      <c r="W100" s="73" t="n">
        <v>1</v>
      </c>
      <c r="X100" s="72"/>
      <c r="Y100" s="72"/>
      <c r="Z100" s="73"/>
      <c r="AA100" s="218"/>
      <c r="AB100" s="74" t="s">
        <v>37</v>
      </c>
      <c r="AC100" s="75" t="s">
        <v>232</v>
      </c>
      <c r="AD100" s="60" t="n">
        <f aca="false">LEN($AC100) -LEN( SUBSTITUTE($AC100,AD$5,""))-30</f>
        <v>367</v>
      </c>
      <c r="AE100" s="60" t="n">
        <f aca="false">LEN($AC100) -LEN( SUBSTITUTE($AC100,AE$5,""))</f>
        <v>130</v>
      </c>
      <c r="AF100" s="60" t="n">
        <f aca="false">LEN($AC100) -LEN( SUBSTITUTE($AC100,AF$5,""))</f>
        <v>196</v>
      </c>
      <c r="AG100" s="60" t="n">
        <f aca="false">LEN($AC100) -LEN( SUBSTITUTE($AC100,AG$5,""))</f>
        <v>256</v>
      </c>
      <c r="AH100" s="39" t="n">
        <f aca="false">SUM(AD100:AG100)</f>
        <v>949</v>
      </c>
      <c r="AI100" s="61" t="n">
        <f aca="false">SUM(AE100:AF100)/AH100*100</f>
        <v>34.3519494204426</v>
      </c>
      <c r="AJ100" s="38" t="n">
        <f aca="false">LEN(AC100)-AH100-30</f>
        <v>0</v>
      </c>
      <c r="AK100" s="60" t="n">
        <f aca="false">(30+AD100)*329.2+AG100*306.2+AE100*305.2+AF100*345.2+159</f>
        <v>316573.8</v>
      </c>
    </row>
    <row r="101" customFormat="false" ht="9.9" hidden="false" customHeight="true" outlineLevel="0" collapsed="false">
      <c r="B101" s="216"/>
      <c r="C101" s="82" t="n">
        <v>1</v>
      </c>
      <c r="D101" s="83"/>
      <c r="E101" s="84" t="n">
        <v>1</v>
      </c>
      <c r="F101" s="220"/>
      <c r="G101" s="85" t="s">
        <v>233</v>
      </c>
      <c r="H101" s="86" t="n">
        <v>919</v>
      </c>
      <c r="I101" s="87" t="n">
        <f aca="false">AK101</f>
        <v>297206.8</v>
      </c>
      <c r="J101" s="221"/>
      <c r="K101" s="222" t="n">
        <v>1</v>
      </c>
      <c r="L101" s="223" t="n">
        <v>1</v>
      </c>
      <c r="M101" s="224" t="n">
        <v>1</v>
      </c>
      <c r="N101" s="91" t="n">
        <f aca="false">AI101</f>
        <v>34.4206974128234</v>
      </c>
      <c r="O101" s="92" t="n">
        <v>6</v>
      </c>
      <c r="P101" s="93"/>
      <c r="Q101" s="94"/>
      <c r="R101" s="94" t="n">
        <v>1</v>
      </c>
      <c r="S101" s="94" t="n">
        <v>1</v>
      </c>
      <c r="T101" s="94"/>
      <c r="U101" s="94" t="n">
        <v>1</v>
      </c>
      <c r="V101" s="94" t="n">
        <v>1</v>
      </c>
      <c r="W101" s="95" t="n">
        <v>1</v>
      </c>
      <c r="X101" s="94"/>
      <c r="Y101" s="94"/>
      <c r="Z101" s="95" t="s">
        <v>46</v>
      </c>
      <c r="AA101" s="221"/>
      <c r="AB101" s="97" t="s">
        <v>37</v>
      </c>
      <c r="AC101" s="98" t="s">
        <v>234</v>
      </c>
      <c r="AD101" s="60" t="n">
        <f aca="false">LEN($AC101) -LEN( SUBSTITUTE($AC101,AD$5,""))-30</f>
        <v>342</v>
      </c>
      <c r="AE101" s="60" t="n">
        <f aca="false">LEN($AC101) -LEN( SUBSTITUTE($AC101,AE$5,""))</f>
        <v>121</v>
      </c>
      <c r="AF101" s="60" t="n">
        <f aca="false">LEN($AC101) -LEN( SUBSTITUTE($AC101,AF$5,""))</f>
        <v>185</v>
      </c>
      <c r="AG101" s="60" t="n">
        <f aca="false">LEN($AC101) -LEN( SUBSTITUTE($AC101,AG$5,""))</f>
        <v>241</v>
      </c>
      <c r="AH101" s="39" t="n">
        <f aca="false">SUM(AD101:AG101)</f>
        <v>889</v>
      </c>
      <c r="AI101" s="61" t="n">
        <f aca="false">SUM(AE101:AF101)/AH101*100</f>
        <v>34.4206974128234</v>
      </c>
      <c r="AJ101" s="38" t="n">
        <f aca="false">LEN(AC101)-AH101-30</f>
        <v>0</v>
      </c>
      <c r="AK101" s="60" t="n">
        <f aca="false">(30+AD101)*329.2+AG101*306.2+AE101*305.2+AF101*345.2+159</f>
        <v>297206.8</v>
      </c>
    </row>
    <row r="102" customFormat="false" ht="9.9" hidden="false" customHeight="true" outlineLevel="0" collapsed="false">
      <c r="B102" s="216"/>
      <c r="C102" s="150"/>
      <c r="D102" s="151"/>
      <c r="E102" s="152" t="n">
        <v>1</v>
      </c>
      <c r="F102" s="217"/>
      <c r="G102" s="154" t="s">
        <v>235</v>
      </c>
      <c r="H102" s="115" t="n">
        <f aca="false">LEN(AC102)</f>
        <v>2356</v>
      </c>
      <c r="I102" s="48" t="n">
        <f aca="false">AK102</f>
        <v>762201.2</v>
      </c>
      <c r="J102" s="217"/>
      <c r="K102" s="225"/>
      <c r="L102" s="226"/>
      <c r="M102" s="227"/>
      <c r="N102" s="52" t="n">
        <f aca="false">AI102</f>
        <v>36.7153912295787</v>
      </c>
      <c r="O102" s="158" t="n">
        <v>10</v>
      </c>
      <c r="P102" s="228"/>
      <c r="Q102" s="229" t="n">
        <v>1</v>
      </c>
      <c r="R102" s="229"/>
      <c r="S102" s="229"/>
      <c r="T102" s="229" t="n">
        <v>3</v>
      </c>
      <c r="U102" s="229"/>
      <c r="V102" s="229" t="n">
        <v>1</v>
      </c>
      <c r="W102" s="230"/>
      <c r="X102" s="229"/>
      <c r="Y102" s="229"/>
      <c r="Z102" s="161" t="s">
        <v>46</v>
      </c>
      <c r="AA102" s="217"/>
      <c r="AB102" s="162" t="s">
        <v>37</v>
      </c>
      <c r="AC102" s="171" t="s">
        <v>236</v>
      </c>
      <c r="AD102" s="60" t="n">
        <f aca="false">LEN($AC102) -LEN( SUBSTITUTE($AC102,AD$5,""))-30</f>
        <v>873</v>
      </c>
      <c r="AE102" s="60" t="n">
        <f aca="false">LEN($AC102) -LEN( SUBSTITUTE($AC102,AE$5,""))</f>
        <v>336</v>
      </c>
      <c r="AF102" s="60" t="n">
        <f aca="false">LEN($AC102) -LEN( SUBSTITUTE($AC102,AF$5,""))</f>
        <v>518</v>
      </c>
      <c r="AG102" s="60" t="n">
        <f aca="false">LEN($AC102) -LEN( SUBSTITUTE($AC102,AG$5,""))</f>
        <v>599</v>
      </c>
      <c r="AH102" s="39" t="n">
        <f aca="false">SUM(AD102:AG102)</f>
        <v>2326</v>
      </c>
      <c r="AI102" s="61" t="n">
        <f aca="false">SUM(AE102:AF102)/AH102*100</f>
        <v>36.7153912295787</v>
      </c>
      <c r="AJ102" s="38" t="n">
        <f aca="false">LEN(AC102)-AH102-30</f>
        <v>0</v>
      </c>
      <c r="AK102" s="60" t="n">
        <f aca="false">(30+AD102)*329.2+AG102*306.2+AE102*305.2+AF102*345.2+159</f>
        <v>762201.2</v>
      </c>
    </row>
    <row r="103" customFormat="false" ht="9.9" hidden="false" customHeight="true" outlineLevel="0" collapsed="false">
      <c r="B103" s="216"/>
      <c r="C103" s="62"/>
      <c r="D103" s="63"/>
      <c r="E103" s="64" t="n">
        <v>1</v>
      </c>
      <c r="F103" s="218"/>
      <c r="G103" s="65" t="s">
        <v>237</v>
      </c>
      <c r="H103" s="115" t="n">
        <f aca="false">LEN(AC103)</f>
        <v>2890</v>
      </c>
      <c r="I103" s="48" t="n">
        <f aca="false">AK103</f>
        <v>934475</v>
      </c>
      <c r="J103" s="218"/>
      <c r="K103" s="231"/>
      <c r="L103" s="232"/>
      <c r="M103" s="233"/>
      <c r="N103" s="52" t="n">
        <f aca="false">AI103</f>
        <v>36.1538461538462</v>
      </c>
      <c r="O103" s="70" t="n">
        <v>12</v>
      </c>
      <c r="P103" s="234" t="n">
        <v>1</v>
      </c>
      <c r="Q103" s="235" t="n">
        <v>1</v>
      </c>
      <c r="R103" s="235"/>
      <c r="S103" s="235"/>
      <c r="T103" s="235"/>
      <c r="U103" s="235"/>
      <c r="V103" s="235"/>
      <c r="W103" s="236"/>
      <c r="X103" s="235"/>
      <c r="Y103" s="235"/>
      <c r="Z103" s="73" t="s">
        <v>46</v>
      </c>
      <c r="AA103" s="218"/>
      <c r="AB103" s="74" t="s">
        <v>37</v>
      </c>
      <c r="AC103" s="75" t="s">
        <v>238</v>
      </c>
      <c r="AD103" s="60" t="n">
        <f aca="false">LEN($AC103) -LEN( SUBSTITUTE($AC103,AD$5,""))-30</f>
        <v>1074</v>
      </c>
      <c r="AE103" s="60" t="n">
        <f aca="false">LEN($AC103) -LEN( SUBSTITUTE($AC103,AE$5,""))</f>
        <v>408</v>
      </c>
      <c r="AF103" s="60" t="n">
        <f aca="false">LEN($AC103) -LEN( SUBSTITUTE($AC103,AF$5,""))</f>
        <v>626</v>
      </c>
      <c r="AG103" s="60" t="n">
        <f aca="false">LEN($AC103) -LEN( SUBSTITUTE($AC103,AG$5,""))</f>
        <v>752</v>
      </c>
      <c r="AH103" s="39" t="n">
        <f aca="false">SUM(AD103:AG103)</f>
        <v>2860</v>
      </c>
      <c r="AI103" s="61" t="n">
        <f aca="false">SUM(AE103:AF103)/AH103*100</f>
        <v>36.1538461538462</v>
      </c>
      <c r="AJ103" s="38" t="n">
        <f aca="false">LEN(AC103)-AH103-30</f>
        <v>0</v>
      </c>
      <c r="AK103" s="60" t="n">
        <f aca="false">(30+AD103)*329.2+AG103*306.2+AE103*305.2+AF103*345.2+159</f>
        <v>934475</v>
      </c>
    </row>
    <row r="104" customFormat="false" ht="9.9" hidden="false" customHeight="true" outlineLevel="0" collapsed="false">
      <c r="B104" s="216"/>
      <c r="C104" s="62"/>
      <c r="D104" s="63"/>
      <c r="E104" s="64" t="n">
        <v>1</v>
      </c>
      <c r="F104" s="218"/>
      <c r="G104" s="65" t="s">
        <v>239</v>
      </c>
      <c r="H104" s="115" t="n">
        <f aca="false">LEN(AC104)</f>
        <v>2570</v>
      </c>
      <c r="I104" s="48" t="n">
        <f aca="false">AK104</f>
        <v>830831</v>
      </c>
      <c r="J104" s="218"/>
      <c r="K104" s="231"/>
      <c r="L104" s="232"/>
      <c r="M104" s="233"/>
      <c r="N104" s="52" t="n">
        <f aca="false">AI104</f>
        <v>36.4566929133858</v>
      </c>
      <c r="O104" s="70" t="n">
        <v>9</v>
      </c>
      <c r="P104" s="234" t="n">
        <v>1</v>
      </c>
      <c r="Q104" s="235" t="n">
        <v>1</v>
      </c>
      <c r="R104" s="235"/>
      <c r="S104" s="235"/>
      <c r="T104" s="235" t="n">
        <v>3</v>
      </c>
      <c r="U104" s="235"/>
      <c r="V104" s="235" t="n">
        <v>1</v>
      </c>
      <c r="W104" s="236"/>
      <c r="X104" s="235"/>
      <c r="Y104" s="235"/>
      <c r="Z104" s="73" t="s">
        <v>46</v>
      </c>
      <c r="AA104" s="218"/>
      <c r="AB104" s="74" t="s">
        <v>37</v>
      </c>
      <c r="AC104" s="75" t="s">
        <v>240</v>
      </c>
      <c r="AD104" s="60" t="n">
        <f aca="false">LEN($AC104) -LEN( SUBSTITUTE($AC104,AD$5,""))-30</f>
        <v>938</v>
      </c>
      <c r="AE104" s="60" t="n">
        <f aca="false">LEN($AC104) -LEN( SUBSTITUTE($AC104,AE$5,""))</f>
        <v>366</v>
      </c>
      <c r="AF104" s="60" t="n">
        <f aca="false">LEN($AC104) -LEN( SUBSTITUTE($AC104,AF$5,""))</f>
        <v>560</v>
      </c>
      <c r="AG104" s="60" t="n">
        <f aca="false">LEN($AC104) -LEN( SUBSTITUTE($AC104,AG$5,""))</f>
        <v>676</v>
      </c>
      <c r="AH104" s="39" t="n">
        <f aca="false">SUM(AD104:AG104)</f>
        <v>2540</v>
      </c>
      <c r="AI104" s="61" t="n">
        <f aca="false">SUM(AE104:AF104)/AH104*100</f>
        <v>36.4566929133858</v>
      </c>
      <c r="AJ104" s="38" t="n">
        <f aca="false">LEN(AC104)-AH104-30</f>
        <v>0</v>
      </c>
      <c r="AK104" s="60" t="n">
        <f aca="false">(30+AD104)*329.2+AG104*306.2+AE104*305.2+AF104*345.2+159</f>
        <v>830831</v>
      </c>
    </row>
    <row r="105" customFormat="false" ht="9.9" hidden="false" customHeight="true" outlineLevel="0" collapsed="false">
      <c r="B105" s="216"/>
      <c r="C105" s="121"/>
      <c r="D105" s="122"/>
      <c r="E105" s="123" t="n">
        <v>1</v>
      </c>
      <c r="F105" s="237"/>
      <c r="G105" s="125" t="s">
        <v>241</v>
      </c>
      <c r="H105" s="164" t="n">
        <f aca="false">LEN(AC105)</f>
        <v>1129</v>
      </c>
      <c r="I105" s="126" t="n">
        <f aca="false">AK105</f>
        <v>364871.8</v>
      </c>
      <c r="J105" s="237"/>
      <c r="K105" s="238"/>
      <c r="L105" s="239"/>
      <c r="M105" s="240"/>
      <c r="N105" s="130" t="n">
        <f aca="false">AI105</f>
        <v>33.8489535941765</v>
      </c>
      <c r="O105" s="131" t="n">
        <v>5</v>
      </c>
      <c r="P105" s="241"/>
      <c r="Q105" s="242" t="n">
        <v>1</v>
      </c>
      <c r="R105" s="242"/>
      <c r="S105" s="242"/>
      <c r="T105" s="242"/>
      <c r="U105" s="242"/>
      <c r="V105" s="242"/>
      <c r="W105" s="243" t="n">
        <v>1</v>
      </c>
      <c r="X105" s="242"/>
      <c r="Y105" s="242"/>
      <c r="Z105" s="134" t="s">
        <v>46</v>
      </c>
      <c r="AA105" s="237"/>
      <c r="AB105" s="135" t="s">
        <v>37</v>
      </c>
      <c r="AC105" s="179" t="s">
        <v>242</v>
      </c>
      <c r="AD105" s="60" t="n">
        <f aca="false">LEN($AC105) -LEN( SUBSTITUTE($AC105,AD$5,""))-30</f>
        <v>425</v>
      </c>
      <c r="AE105" s="60" t="n">
        <f aca="false">LEN($AC105) -LEN( SUBSTITUTE($AC105,AE$5,""))</f>
        <v>149</v>
      </c>
      <c r="AF105" s="60" t="n">
        <f aca="false">LEN($AC105) -LEN( SUBSTITUTE($AC105,AF$5,""))</f>
        <v>223</v>
      </c>
      <c r="AG105" s="60" t="n">
        <f aca="false">LEN($AC105) -LEN( SUBSTITUTE($AC105,AG$5,""))</f>
        <v>302</v>
      </c>
      <c r="AH105" s="39" t="n">
        <f aca="false">SUM(AD105:AG105)</f>
        <v>1099</v>
      </c>
      <c r="AI105" s="61" t="n">
        <f aca="false">SUM(AE105:AF105)/AH105*100</f>
        <v>33.8489535941765</v>
      </c>
      <c r="AJ105" s="38" t="n">
        <f aca="false">LEN(AC105)-AH105-30</f>
        <v>0</v>
      </c>
      <c r="AK105" s="60" t="n">
        <f aca="false">(30+AD105)*329.2+AG105*306.2+AE105*305.2+AF105*345.2+159</f>
        <v>364871.8</v>
      </c>
    </row>
    <row r="106" customFormat="false" ht="9.9" hidden="false" customHeight="true" outlineLevel="0" collapsed="false">
      <c r="B106" s="244"/>
      <c r="C106" s="245"/>
      <c r="D106" s="245"/>
      <c r="E106" s="245"/>
      <c r="F106" s="246"/>
      <c r="G106" s="247"/>
      <c r="H106" s="248"/>
      <c r="I106" s="249"/>
      <c r="J106" s="246"/>
      <c r="K106" s="3"/>
      <c r="L106" s="7"/>
      <c r="M106" s="3"/>
      <c r="N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9"/>
      <c r="AA106" s="246"/>
      <c r="AB106" s="9"/>
      <c r="AC106" s="251"/>
    </row>
    <row r="107" customFormat="false" ht="9.9" hidden="false" customHeight="true" outlineLevel="0" collapsed="false">
      <c r="B107" s="244"/>
      <c r="C107" s="245"/>
      <c r="D107" s="245"/>
      <c r="E107" s="245"/>
      <c r="F107" s="246"/>
      <c r="G107" s="247"/>
      <c r="H107" s="252" t="s">
        <v>243</v>
      </c>
      <c r="I107" s="252"/>
      <c r="J107" s="253"/>
      <c r="K107" s="254" t="s">
        <v>244</v>
      </c>
      <c r="L107" s="254"/>
      <c r="M107" s="254"/>
      <c r="N107" s="254"/>
      <c r="O107" s="255"/>
      <c r="P107" s="256" t="s">
        <v>245</v>
      </c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46"/>
      <c r="AB107" s="9"/>
      <c r="AC107" s="251"/>
    </row>
    <row r="108" customFormat="false" ht="9.9" hidden="false" customHeight="true" outlineLevel="0" collapsed="false">
      <c r="C108" s="10"/>
      <c r="D108" s="10"/>
      <c r="E108" s="10"/>
      <c r="F108" s="10"/>
      <c r="G108" s="10"/>
      <c r="H108" s="257" t="s">
        <v>246</v>
      </c>
      <c r="I108" s="258" t="s">
        <v>247</v>
      </c>
      <c r="J108" s="258"/>
      <c r="K108" s="259" t="s">
        <v>25</v>
      </c>
      <c r="L108" s="260" t="s">
        <v>26</v>
      </c>
      <c r="M108" s="261" t="s">
        <v>27</v>
      </c>
      <c r="N108" s="258" t="s">
        <v>33</v>
      </c>
      <c r="O108" s="255"/>
      <c r="P108" s="262" t="s">
        <v>248</v>
      </c>
      <c r="Q108" s="263" t="s">
        <v>249</v>
      </c>
      <c r="R108" s="263" t="s">
        <v>250</v>
      </c>
      <c r="S108" s="263" t="s">
        <v>251</v>
      </c>
      <c r="T108" s="263" t="s">
        <v>252</v>
      </c>
      <c r="U108" s="263" t="s">
        <v>253</v>
      </c>
      <c r="V108" s="263" t="s">
        <v>254</v>
      </c>
      <c r="W108" s="264" t="s">
        <v>255</v>
      </c>
      <c r="X108" s="263" t="s">
        <v>256</v>
      </c>
      <c r="Y108" s="263" t="s">
        <v>53</v>
      </c>
      <c r="Z108" s="264" t="s">
        <v>257</v>
      </c>
      <c r="AA108" s="6"/>
      <c r="AB108" s="8"/>
      <c r="AC108" s="265"/>
    </row>
    <row r="109" customFormat="false" ht="9.9" hidden="false" customHeight="true" outlineLevel="0" collapsed="false">
      <c r="C109" s="266" t="n">
        <f aca="false">SUM(C6:C17)</f>
        <v>8</v>
      </c>
      <c r="D109" s="267" t="n">
        <f aca="false">SUM(D6:D17)</f>
        <v>5</v>
      </c>
      <c r="E109" s="268" t="n">
        <f aca="false">SUM(E6:E17)</f>
        <v>12</v>
      </c>
      <c r="F109" s="102"/>
      <c r="G109" s="154" t="s">
        <v>258</v>
      </c>
      <c r="H109" s="269" t="n">
        <f aca="false">AVERAGE(H6:H13)</f>
        <v>1002.125</v>
      </c>
      <c r="I109" s="270" t="n">
        <f aca="false">AVERAGE(I6:I13)</f>
        <v>323015.425</v>
      </c>
      <c r="J109" s="102"/>
      <c r="K109" s="271" t="n">
        <f aca="false">SUM(K6:K13)/18.625</f>
        <v>0.429530201342282</v>
      </c>
      <c r="L109" s="271" t="n">
        <f aca="false">SUM(L6:L13)/18.625</f>
        <v>0.348993288590604</v>
      </c>
      <c r="M109" s="271" t="n">
        <f aca="false">SUM(M6:M13)/18.625</f>
        <v>0.619127516778524</v>
      </c>
      <c r="N109" s="272" t="n">
        <f aca="false">AVERAGE(N6:N13)</f>
        <v>46.619289996344</v>
      </c>
      <c r="O109" s="273"/>
      <c r="P109" s="269" t="n">
        <f aca="false">SUM(P6:P13)</f>
        <v>5</v>
      </c>
      <c r="Q109" s="229" t="n">
        <f aca="false">SUM(Q6:Q13)</f>
        <v>4</v>
      </c>
      <c r="R109" s="229" t="n">
        <f aca="false">SUM(R6:R13)</f>
        <v>5</v>
      </c>
      <c r="S109" s="229" t="n">
        <f aca="false">SUM(S6:S13)</f>
        <v>2</v>
      </c>
      <c r="T109" s="229" t="n">
        <f aca="false">SUM(T6:T13)</f>
        <v>2</v>
      </c>
      <c r="U109" s="229" t="n">
        <f aca="false">SUM(U6:U13)</f>
        <v>3</v>
      </c>
      <c r="V109" s="229" t="n">
        <f aca="false">SUM(V6:V13)</f>
        <v>4</v>
      </c>
      <c r="W109" s="230" t="n">
        <f aca="false">SUM(W6:W13)</f>
        <v>2</v>
      </c>
      <c r="X109" s="269" t="n">
        <f aca="false">COUNTIF(X6:X13,"*")</f>
        <v>3</v>
      </c>
      <c r="Y109" s="229" t="n">
        <f aca="false">COUNTIF(Y6:Y13,"as")</f>
        <v>2</v>
      </c>
      <c r="Z109" s="230" t="n">
        <f aca="false">COUNTIF(Z6:Z13,"*")</f>
        <v>4</v>
      </c>
      <c r="AA109" s="102"/>
      <c r="AB109" s="8"/>
      <c r="AC109" s="265"/>
    </row>
    <row r="110" customFormat="false" ht="9.9" hidden="false" customHeight="true" outlineLevel="0" collapsed="false">
      <c r="C110" s="274" t="n">
        <f aca="false">SUM(C18:C26)</f>
        <v>6</v>
      </c>
      <c r="D110" s="275" t="n">
        <f aca="false">SUM(D18:D26)</f>
        <v>3</v>
      </c>
      <c r="E110" s="276" t="n">
        <f aca="false">SUM(E18:E26)</f>
        <v>9</v>
      </c>
      <c r="F110" s="142"/>
      <c r="G110" s="65" t="s">
        <v>259</v>
      </c>
      <c r="H110" s="277" t="n">
        <f aca="false">AVERAGE(H18:H23)</f>
        <v>1095.83333333333</v>
      </c>
      <c r="I110" s="278" t="n">
        <f aca="false">AVERAGE(I18:I23)</f>
        <v>353233</v>
      </c>
      <c r="J110" s="142"/>
      <c r="K110" s="279" t="n">
        <f aca="false">SUM(K18:K23)/18.625</f>
        <v>0.322147651006711</v>
      </c>
      <c r="L110" s="279" t="n">
        <f aca="false">SUM(L18:L23)/18.625</f>
        <v>0.25503355704698</v>
      </c>
      <c r="M110" s="279" t="n">
        <f aca="false">SUM(M18:M23)/18.625</f>
        <v>0.310402684563758</v>
      </c>
      <c r="N110" s="280" t="n">
        <f aca="false">AVERAGE(N18:N23)</f>
        <v>43.303651591747</v>
      </c>
      <c r="O110" s="281"/>
      <c r="P110" s="277" t="n">
        <f aca="false">SUM(P18:P23)</f>
        <v>1</v>
      </c>
      <c r="Q110" s="235" t="n">
        <f aca="false">SUM(Q18:Q23)</f>
        <v>3</v>
      </c>
      <c r="R110" s="235" t="n">
        <f aca="false">SUM(R18:R23)</f>
        <v>3</v>
      </c>
      <c r="S110" s="235" t="n">
        <f aca="false">SUM(S18:S23)</f>
        <v>2</v>
      </c>
      <c r="T110" s="235" t="n">
        <f aca="false">SUM(T18:T23)</f>
        <v>0</v>
      </c>
      <c r="U110" s="235" t="n">
        <f aca="false">SUM(U18:U23)</f>
        <v>3</v>
      </c>
      <c r="V110" s="235" t="n">
        <f aca="false">SUM(V18:V23)</f>
        <v>2</v>
      </c>
      <c r="W110" s="236" t="n">
        <f aca="false">SUM(W18:W23)</f>
        <v>2</v>
      </c>
      <c r="X110" s="277" t="n">
        <f aca="false">COUNTIF(X18:X23,"*")</f>
        <v>2</v>
      </c>
      <c r="Y110" s="235" t="n">
        <f aca="false">COUNTIF(Y18:Y23,"as")</f>
        <v>2</v>
      </c>
      <c r="Z110" s="236" t="n">
        <f aca="false">COUNTIF(Z18:Z23,"*")</f>
        <v>2</v>
      </c>
      <c r="AA110" s="142"/>
      <c r="AB110" s="8"/>
      <c r="AC110" s="265"/>
    </row>
    <row r="111" customFormat="false" ht="9.9" hidden="false" customHeight="true" outlineLevel="0" collapsed="false">
      <c r="C111" s="274" t="n">
        <f aca="false">SUM(C27:C41)</f>
        <v>11</v>
      </c>
      <c r="D111" s="275" t="n">
        <f aca="false">SUM(D27:D41)</f>
        <v>8</v>
      </c>
      <c r="E111" s="276" t="n">
        <f aca="false">SUM(E27:E41)</f>
        <v>15</v>
      </c>
      <c r="F111" s="172"/>
      <c r="G111" s="219" t="s">
        <v>260</v>
      </c>
      <c r="H111" s="277" t="n">
        <f aca="false">AVERAGE(H27:H37)</f>
        <v>1210.72727272727</v>
      </c>
      <c r="I111" s="278" t="n">
        <f aca="false">AVERAGE(I27:I37)</f>
        <v>390040.509090909</v>
      </c>
      <c r="J111" s="172"/>
      <c r="K111" s="279" t="n">
        <f aca="false">SUM(K27:K37)/18.625</f>
        <v>0.590604026845638</v>
      </c>
      <c r="L111" s="279" t="n">
        <f aca="false">SUM(L27:L37)/18.625</f>
        <v>0.550335570469799</v>
      </c>
      <c r="M111" s="279" t="n">
        <f aca="false">SUM(M27:M37)/18.625</f>
        <v>0.796979865771812</v>
      </c>
      <c r="N111" s="280" t="n">
        <f aca="false">AVERAGE(N27:N37)</f>
        <v>37.4372330136115</v>
      </c>
      <c r="O111" s="281"/>
      <c r="P111" s="277" t="n">
        <f aca="false">SUM(P27:P37)</f>
        <v>1</v>
      </c>
      <c r="Q111" s="235" t="n">
        <f aca="false">SUM(Q27:Q37)</f>
        <v>5</v>
      </c>
      <c r="R111" s="235" t="n">
        <f aca="false">SUM(R27:R37)</f>
        <v>5</v>
      </c>
      <c r="S111" s="235" t="n">
        <f aca="false">SUM(S27:S37)</f>
        <v>4</v>
      </c>
      <c r="T111" s="235" t="n">
        <f aca="false">SUM(T27:T37)</f>
        <v>5</v>
      </c>
      <c r="U111" s="235" t="n">
        <f aca="false">SUM(U27:U37)</f>
        <v>4</v>
      </c>
      <c r="V111" s="235" t="n">
        <f aca="false">SUM(V27:V37)</f>
        <v>7</v>
      </c>
      <c r="W111" s="236" t="n">
        <f aca="false">SUM(W27:W37)</f>
        <v>4</v>
      </c>
      <c r="X111" s="277" t="n">
        <f aca="false">COUNTIF(X27:X37,"*")</f>
        <v>4</v>
      </c>
      <c r="Y111" s="235" t="n">
        <f aca="false">COUNTIF(Y27:Y37,"as")</f>
        <v>4</v>
      </c>
      <c r="Z111" s="236" t="n">
        <f aca="false">COUNTIF(Z27:Z37,"*")</f>
        <v>5</v>
      </c>
      <c r="AA111" s="172"/>
      <c r="AB111" s="8"/>
      <c r="AC111" s="265"/>
    </row>
    <row r="112" customFormat="false" ht="9.9" hidden="false" customHeight="true" outlineLevel="0" collapsed="false">
      <c r="C112" s="274" t="n">
        <f aca="false">SUM(C42:C52)</f>
        <v>7</v>
      </c>
      <c r="D112" s="275" t="n">
        <f aca="false">SUM(D42:D52)</f>
        <v>5</v>
      </c>
      <c r="E112" s="276" t="n">
        <f aca="false">SUM(E42:E52)</f>
        <v>11</v>
      </c>
      <c r="F112" s="187"/>
      <c r="G112" s="65" t="s">
        <v>261</v>
      </c>
      <c r="H112" s="277" t="n">
        <f aca="false">AVERAGE(H42:H48)</f>
        <v>828.857142857143</v>
      </c>
      <c r="I112" s="278" t="n">
        <f aca="false">AVERAGE(I42:I48)</f>
        <v>267468.2</v>
      </c>
      <c r="J112" s="187"/>
      <c r="K112" s="279" t="n">
        <f aca="false">SUM(K42:K48)/18.625</f>
        <v>0.375838926174497</v>
      </c>
      <c r="L112" s="279" t="n">
        <f aca="false">SUM(L42:L48)/18.625</f>
        <v>0.429530201342282</v>
      </c>
      <c r="M112" s="279" t="n">
        <f aca="false">SUM(M42:M48)/18.625</f>
        <v>0.501677852348993</v>
      </c>
      <c r="N112" s="280" t="n">
        <f aca="false">AVERAGE(N42:N48)</f>
        <v>41.8276676698033</v>
      </c>
      <c r="O112" s="281"/>
      <c r="P112" s="277" t="n">
        <f aca="false">SUM(P42:P48)</f>
        <v>4</v>
      </c>
      <c r="Q112" s="235" t="n">
        <f aca="false">SUM(Q42:Q48)</f>
        <v>2</v>
      </c>
      <c r="R112" s="235" t="n">
        <f aca="false">SUM(R42:R48)</f>
        <v>2</v>
      </c>
      <c r="S112" s="235" t="n">
        <f aca="false">SUM(S42:S48)</f>
        <v>4</v>
      </c>
      <c r="T112" s="235" t="n">
        <f aca="false">SUM(T42:T48)</f>
        <v>2</v>
      </c>
      <c r="U112" s="235" t="n">
        <f aca="false">SUM(U42:U48)</f>
        <v>1</v>
      </c>
      <c r="V112" s="235" t="n">
        <f aca="false">SUM(V42:V48)</f>
        <v>5</v>
      </c>
      <c r="W112" s="236" t="n">
        <f aca="false">SUM(W42:W48)</f>
        <v>3</v>
      </c>
      <c r="X112" s="277" t="n">
        <f aca="false">COUNTIF(X42:X48,"*")</f>
        <v>2</v>
      </c>
      <c r="Y112" s="235" t="n">
        <f aca="false">COUNTIF(Y42:Y48,"as")</f>
        <v>2</v>
      </c>
      <c r="Z112" s="236" t="n">
        <f aca="false">COUNTIF(Z42:Z48,"*")</f>
        <v>3</v>
      </c>
      <c r="AA112" s="187"/>
      <c r="AB112" s="8"/>
      <c r="AC112" s="265"/>
    </row>
    <row r="113" customFormat="false" ht="9.9" hidden="false" customHeight="true" outlineLevel="0" collapsed="false">
      <c r="C113" s="274" t="n">
        <f aca="false">SUM(C53:C69)</f>
        <v>12</v>
      </c>
      <c r="D113" s="275" t="n">
        <f aca="false">SUM(D53:D69)</f>
        <v>7</v>
      </c>
      <c r="E113" s="276" t="n">
        <f aca="false">SUM(E53:E69)</f>
        <v>17</v>
      </c>
      <c r="F113" s="198"/>
      <c r="G113" s="65" t="s">
        <v>262</v>
      </c>
      <c r="H113" s="277" t="n">
        <f aca="false">AVERAGE(H53:H64)</f>
        <v>1380.5</v>
      </c>
      <c r="I113" s="278" t="n">
        <f aca="false">AVERAGE(I53:I64)</f>
        <v>445476.6</v>
      </c>
      <c r="J113" s="198"/>
      <c r="K113" s="279" t="n">
        <f aca="false">SUM(K53:K64)/18.625</f>
        <v>0.644295302013423</v>
      </c>
      <c r="L113" s="279" t="n">
        <f aca="false">SUM(L53:L64)/18.625</f>
        <v>0.684563758389262</v>
      </c>
      <c r="M113" s="279" t="n">
        <f aca="false">SUM(M53:M64)/18.625</f>
        <v>0.395973154362416</v>
      </c>
      <c r="N113" s="280" t="n">
        <f aca="false">AVERAGE(N53:N64)</f>
        <v>49.5272754973547</v>
      </c>
      <c r="O113" s="281"/>
      <c r="P113" s="277" t="n">
        <f aca="false">SUM(P53:P64)</f>
        <v>3</v>
      </c>
      <c r="Q113" s="235" t="n">
        <f aca="false">SUM(Q53:Q64)</f>
        <v>9</v>
      </c>
      <c r="R113" s="235" t="n">
        <f aca="false">SUM(R53:R64)</f>
        <v>6</v>
      </c>
      <c r="S113" s="235" t="n">
        <f aca="false">SUM(S53:S64)</f>
        <v>8</v>
      </c>
      <c r="T113" s="235" t="n">
        <f aca="false">SUM(T53:T64)</f>
        <v>5</v>
      </c>
      <c r="U113" s="235" t="n">
        <f aca="false">SUM(U53:U64)</f>
        <v>17</v>
      </c>
      <c r="V113" s="235" t="n">
        <f aca="false">SUM(V53:V64)</f>
        <v>7</v>
      </c>
      <c r="W113" s="236" t="n">
        <f aca="false">SUM(W53:W64)</f>
        <v>7</v>
      </c>
      <c r="X113" s="277" t="n">
        <f aca="false">COUNTIF(X53:X64,"*")</f>
        <v>1</v>
      </c>
      <c r="Y113" s="235" t="n">
        <f aca="false">COUNTIF(Y53:Y64,"as")</f>
        <v>1</v>
      </c>
      <c r="Z113" s="236" t="n">
        <f aca="false">COUNTIF(Z53:Z64,"*")</f>
        <v>2</v>
      </c>
      <c r="AA113" s="198"/>
      <c r="AB113" s="8"/>
      <c r="AC113" s="282"/>
    </row>
    <row r="114" customFormat="false" ht="9.9" hidden="false" customHeight="true" outlineLevel="0" collapsed="false">
      <c r="C114" s="274" t="n">
        <f aca="false">SUM(C70:C94)</f>
        <v>18</v>
      </c>
      <c r="D114" s="275" t="n">
        <f aca="false">SUM(D70:D94)</f>
        <v>12</v>
      </c>
      <c r="E114" s="276" t="n">
        <f aca="false">SUM(E70:E94)</f>
        <v>25</v>
      </c>
      <c r="F114" s="205"/>
      <c r="G114" s="65" t="s">
        <v>263</v>
      </c>
      <c r="H114" s="277" t="n">
        <f aca="false">AVERAGE(H70:H87)</f>
        <v>878.777777777778</v>
      </c>
      <c r="I114" s="278" t="n">
        <f aca="false">AVERAGE(I70:I87)</f>
        <v>283492.366666667</v>
      </c>
      <c r="J114" s="205"/>
      <c r="K114" s="279" t="n">
        <f aca="false">SUM(K70:K87)/18.625</f>
        <v>0.966442953020134</v>
      </c>
      <c r="L114" s="279" t="n">
        <f aca="false">SUM(L70:L87)/18.625</f>
        <v>0.899328859060403</v>
      </c>
      <c r="M114" s="279" t="n">
        <f aca="false">SUM(M70:M87)/18.625</f>
        <v>1</v>
      </c>
      <c r="N114" s="280" t="n">
        <f aca="false">AVERAGE(N70:N87)</f>
        <v>43.7718627738967</v>
      </c>
      <c r="O114" s="281"/>
      <c r="P114" s="277" t="n">
        <f aca="false">SUM(P70:P87)</f>
        <v>9</v>
      </c>
      <c r="Q114" s="235" t="n">
        <f aca="false">SUM(Q70:Q87)</f>
        <v>10</v>
      </c>
      <c r="R114" s="235" t="n">
        <f aca="false">SUM(R70:R87)</f>
        <v>7</v>
      </c>
      <c r="S114" s="235" t="n">
        <f aca="false">SUM(S70:S87)</f>
        <v>26</v>
      </c>
      <c r="T114" s="235" t="n">
        <f aca="false">SUM(T70:T87)</f>
        <v>27</v>
      </c>
      <c r="U114" s="235" t="n">
        <f aca="false">SUM(U70:U87)</f>
        <v>28</v>
      </c>
      <c r="V114" s="235" t="n">
        <f aca="false">SUM(V70:V87)</f>
        <v>13</v>
      </c>
      <c r="W114" s="236" t="n">
        <f aca="false">SUM(W70:W87)</f>
        <v>3</v>
      </c>
      <c r="X114" s="277" t="n">
        <f aca="false">COUNTIF(X70:X87,"*")</f>
        <v>2</v>
      </c>
      <c r="Y114" s="235" t="n">
        <f aca="false">COUNTIF(Y70:Y87,"as")</f>
        <v>2</v>
      </c>
      <c r="Z114" s="236" t="n">
        <f aca="false">COUNTIF(Z70:Z87,"*")</f>
        <v>3</v>
      </c>
      <c r="AA114" s="205"/>
      <c r="AB114" s="8"/>
      <c r="AC114" s="282"/>
    </row>
    <row r="115" customFormat="false" ht="9.9" hidden="false" customHeight="true" outlineLevel="0" collapsed="false">
      <c r="C115" s="283" t="n">
        <f aca="false">SUM(C95:C105)</f>
        <v>7</v>
      </c>
      <c r="D115" s="284" t="n">
        <f aca="false">SUM(D95:D105)</f>
        <v>4</v>
      </c>
      <c r="E115" s="285" t="n">
        <f aca="false">SUM(E95:E105)</f>
        <v>11</v>
      </c>
      <c r="F115" s="218"/>
      <c r="G115" s="85" t="s">
        <v>264</v>
      </c>
      <c r="H115" s="286" t="n">
        <f aca="false">AVERAGE(H95:H101)</f>
        <v>1735</v>
      </c>
      <c r="I115" s="287" t="n">
        <f aca="false">AVERAGE(I95:I101)</f>
        <v>560821.428571429</v>
      </c>
      <c r="J115" s="218"/>
      <c r="K115" s="288" t="n">
        <f aca="false">SUM(K95:K101)/18.625</f>
        <v>0.375838926174497</v>
      </c>
      <c r="L115" s="288" t="n">
        <f aca="false">SUM(L95:L101)/18.625</f>
        <v>0.51006711409396</v>
      </c>
      <c r="M115" s="288" t="n">
        <f aca="false">SUM(M95:M101)/18.625</f>
        <v>0.179530201342282</v>
      </c>
      <c r="N115" s="289" t="n">
        <f aca="false">AVERAGE(N95:N101)</f>
        <v>35.3773126040057</v>
      </c>
      <c r="O115" s="290"/>
      <c r="P115" s="286" t="n">
        <f aca="false">SUM(P95:P101)</f>
        <v>2</v>
      </c>
      <c r="Q115" s="291" t="n">
        <f aca="false">SUM(Q95:Q101)</f>
        <v>5</v>
      </c>
      <c r="R115" s="291" t="n">
        <f aca="false">SUM(R95:R101)</f>
        <v>1</v>
      </c>
      <c r="S115" s="291" t="n">
        <f aca="false">SUM(S95:S101)</f>
        <v>1</v>
      </c>
      <c r="T115" s="291" t="n">
        <f aca="false">SUM(T95:T101)</f>
        <v>31</v>
      </c>
      <c r="U115" s="291" t="n">
        <f aca="false">SUM(U95:U101)</f>
        <v>1</v>
      </c>
      <c r="V115" s="291" t="n">
        <f aca="false">SUM(V95:V101)</f>
        <v>4</v>
      </c>
      <c r="W115" s="292" t="n">
        <f aca="false">SUM(W95:W101)</f>
        <v>3</v>
      </c>
      <c r="X115" s="286" t="n">
        <f aca="false">COUNTIF(X95:X101,"*")</f>
        <v>0</v>
      </c>
      <c r="Y115" s="291" t="n">
        <f aca="false">COUNTIF(Y95:Y101,"as")</f>
        <v>0</v>
      </c>
      <c r="Z115" s="292" t="n">
        <f aca="false">COUNTIF(Z95:Z101,"*")</f>
        <v>1</v>
      </c>
      <c r="AA115" s="218"/>
      <c r="AB115" s="8"/>
      <c r="AC115" s="282"/>
    </row>
    <row r="116" customFormat="false" ht="9.9" hidden="false" customHeight="true" outlineLevel="0" collapsed="false">
      <c r="C116" s="293" t="n">
        <f aca="false">SUM(C6:C105)</f>
        <v>69</v>
      </c>
      <c r="D116" s="293" t="n">
        <f aca="false">SUM(D6:D105)</f>
        <v>44</v>
      </c>
      <c r="E116" s="293" t="n">
        <f aca="false">SUM(E6:E105)</f>
        <v>100</v>
      </c>
      <c r="F116" s="6"/>
      <c r="G116" s="6"/>
      <c r="H116" s="6"/>
      <c r="I116" s="6"/>
      <c r="J116" s="6"/>
      <c r="K116" s="3"/>
      <c r="L116" s="7"/>
      <c r="M116" s="3"/>
      <c r="N116" s="6"/>
      <c r="P116" s="294" t="n">
        <f aca="false">SUM(P109:P115)</f>
        <v>25</v>
      </c>
      <c r="Q116" s="295" t="n">
        <f aca="false">SUM(Q109:Q115)</f>
        <v>38</v>
      </c>
      <c r="R116" s="295" t="n">
        <f aca="false">SUM(R109:R115)</f>
        <v>29</v>
      </c>
      <c r="S116" s="295" t="n">
        <f aca="false">SUM(S109:S115)</f>
        <v>47</v>
      </c>
      <c r="T116" s="295" t="n">
        <f aca="false">SUM(T109:T115)</f>
        <v>72</v>
      </c>
      <c r="U116" s="295" t="n">
        <f aca="false">SUM(U109:U115)</f>
        <v>57</v>
      </c>
      <c r="V116" s="295" t="n">
        <f aca="false">SUM(V109:V115)</f>
        <v>42</v>
      </c>
      <c r="W116" s="296" t="n">
        <f aca="false">SUM(W109:W115)</f>
        <v>24</v>
      </c>
      <c r="X116" s="294" t="n">
        <f aca="false">SUM(X109:X115)</f>
        <v>14</v>
      </c>
      <c r="Y116" s="296" t="n">
        <f aca="false">SUM(Y109:Y115)</f>
        <v>13</v>
      </c>
      <c r="Z116" s="297" t="n">
        <f aca="false">SUM(Z109:Z115)</f>
        <v>20</v>
      </c>
      <c r="AA116" s="298"/>
      <c r="AB116" s="8"/>
      <c r="AC116" s="282"/>
    </row>
    <row r="117" customFormat="false" ht="9.9" hidden="false" customHeight="true" outlineLevel="0" collapsed="false">
      <c r="F117" s="6"/>
      <c r="G117" s="6"/>
      <c r="H117" s="6"/>
      <c r="I117" s="6"/>
      <c r="J117" s="6"/>
      <c r="K117" s="3"/>
      <c r="L117" s="7"/>
      <c r="M117" s="3"/>
      <c r="N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6"/>
      <c r="AB117" s="8"/>
      <c r="AC117" s="282"/>
    </row>
    <row r="118" customFormat="false" ht="9.9" hidden="false" customHeight="true" outlineLevel="0" collapsed="false">
      <c r="C118" s="299"/>
      <c r="N118" s="300" t="s">
        <v>265</v>
      </c>
      <c r="P118" s="301" t="s">
        <v>266</v>
      </c>
    </row>
    <row r="119" customFormat="false" ht="9.9" hidden="false" customHeight="true" outlineLevel="0" collapsed="false">
      <c r="D119" s="299"/>
      <c r="E119" s="299"/>
      <c r="F119" s="299"/>
      <c r="G119" s="299"/>
      <c r="H119" s="299"/>
      <c r="I119" s="299"/>
      <c r="J119" s="299"/>
      <c r="K119" s="302"/>
      <c r="L119" s="299"/>
      <c r="M119" s="299"/>
      <c r="P119" s="301" t="s">
        <v>267</v>
      </c>
    </row>
    <row r="120" customFormat="false" ht="9.9" hidden="false" customHeight="true" outlineLevel="0" collapsed="false"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P120" s="301" t="s">
        <v>268</v>
      </c>
    </row>
    <row r="121" customFormat="false" ht="9.9" hidden="false" customHeight="true" outlineLevel="0" collapsed="false">
      <c r="D121" s="299"/>
      <c r="E121" s="299"/>
      <c r="F121" s="299"/>
      <c r="G121" s="299"/>
      <c r="H121" s="299"/>
      <c r="I121" s="299"/>
      <c r="J121" s="303" t="s">
        <v>269</v>
      </c>
      <c r="K121" s="303" t="n">
        <v>18.625</v>
      </c>
      <c r="L121" s="299"/>
      <c r="M121" s="299"/>
      <c r="P121" s="301" t="s">
        <v>270</v>
      </c>
    </row>
    <row r="122" customFormat="false" ht="9.9" hidden="false" customHeight="true" outlineLevel="0" collapsed="false"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P122" s="301" t="s">
        <v>271</v>
      </c>
    </row>
    <row r="123" customFormat="false" ht="9.9" hidden="false" customHeight="true" outlineLevel="0" collapsed="false"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P123" s="301" t="s">
        <v>272</v>
      </c>
    </row>
    <row r="124" customFormat="false" ht="9.9" hidden="false" customHeight="true" outlineLevel="0" collapsed="false">
      <c r="B124" s="301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P124" s="301" t="s">
        <v>273</v>
      </c>
    </row>
    <row r="125" customFormat="false" ht="9.9" hidden="false" customHeight="true" outlineLevel="0" collapsed="false">
      <c r="B125" s="301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P125" s="301" t="s">
        <v>274</v>
      </c>
    </row>
    <row r="127" customFormat="false" ht="10.2" hidden="false" customHeight="false" outlineLevel="0" collapsed="false"/>
    <row r="128" customFormat="false" ht="10.2" hidden="false" customHeight="false" outlineLevel="0" collapsed="false"/>
    <row r="129" customFormat="false" ht="10.2" hidden="false" customHeight="false" outlineLevel="0" collapsed="false"/>
  </sheetData>
  <mergeCells count="33">
    <mergeCell ref="C4:E4"/>
    <mergeCell ref="F4:F5"/>
    <mergeCell ref="G4:G5"/>
    <mergeCell ref="H4:H5"/>
    <mergeCell ref="I4:I5"/>
    <mergeCell ref="J4:J5"/>
    <mergeCell ref="K4:M4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B6:B17"/>
    <mergeCell ref="B18:B26"/>
    <mergeCell ref="B27:B41"/>
    <mergeCell ref="B42:B52"/>
    <mergeCell ref="B53:B69"/>
    <mergeCell ref="B70:B94"/>
    <mergeCell ref="B95:B105"/>
    <mergeCell ref="H107:I107"/>
    <mergeCell ref="K107:N107"/>
    <mergeCell ref="P107:Z107"/>
  </mergeCells>
  <conditionalFormatting sqref="K102">
    <cfRule type="cellIs" priority="2" operator="equal" aboveAverage="0" equalAverage="0" bottom="0" percent="0" rank="0" text="" dxfId="0">
      <formula>0</formula>
    </cfRule>
  </conditionalFormatting>
  <conditionalFormatting sqref="M2:M5 M102:M106 M116:M117 M108">
    <cfRule type="cellIs" priority="3" operator="equal" aboveAverage="0" equalAverage="0" bottom="0" percent="0" rank="0" text="" dxfId="1">
      <formula>0.03125</formula>
    </cfRule>
    <cfRule type="cellIs" priority="4" operator="equal" aboveAverage="0" equalAverage="0" bottom="0" percent="0" rank="0" text="" dxfId="2">
      <formula>4</formula>
    </cfRule>
    <cfRule type="cellIs" priority="5" operator="equal" aboveAverage="0" equalAverage="0" bottom="0" percent="0" rank="0" text="" dxfId="3">
      <formula>0.25</formula>
    </cfRule>
    <cfRule type="cellIs" priority="6" operator="equal" aboveAverage="0" equalAverage="0" bottom="0" percent="0" rank="0" text="" dxfId="4">
      <formula>1</formula>
    </cfRule>
  </conditionalFormatting>
  <conditionalFormatting sqref="L2:L5 L102:L106 L116:L117 L108">
    <cfRule type="cellIs" priority="7" operator="equal" aboveAverage="0" equalAverage="0" bottom="0" percent="0" rank="0" text="" dxfId="5">
      <formula>2</formula>
    </cfRule>
    <cfRule type="cellIs" priority="8" operator="equal" aboveAverage="0" equalAverage="0" bottom="0" percent="0" rank="0" text="" dxfId="6">
      <formula>0.25</formula>
    </cfRule>
    <cfRule type="cellIs" priority="9" operator="equal" aboveAverage="0" equalAverage="0" bottom="0" percent="0" rank="0" text="" dxfId="7">
      <formula>0.5</formula>
    </cfRule>
    <cfRule type="cellIs" priority="10" operator="equal" aboveAverage="0" equalAverage="0" bottom="0" percent="0" rank="0" text="" dxfId="8">
      <formula>1</formula>
    </cfRule>
  </conditionalFormatting>
  <conditionalFormatting sqref="K2:K4 K102:K108 K116:K117">
    <cfRule type="cellIs" priority="11" operator="equal" aboveAverage="0" equalAverage="0" bottom="0" percent="0" rank="0" text="" dxfId="9">
      <formula>1</formula>
    </cfRule>
  </conditionalFormatting>
  <conditionalFormatting sqref="K5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0.25</formula>
    </cfRule>
    <cfRule type="cellIs" priority="14" operator="equal" aboveAverage="0" equalAverage="0" bottom="0" percent="0" rank="0" text="" dxfId="12">
      <formula>0.5</formula>
    </cfRule>
    <cfRule type="cellIs" priority="15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2015-11-26T12:47:43Z</dcterms:created>
  <dc:creator>Lukas Paul</dc:creator>
  <dc:description/>
  <dc:language>en-US</dc:language>
  <cp:lastModifiedBy/>
  <dcterms:modified xsi:type="dcterms:W3CDTF">2021-05-19T09:46:23Z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