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cas/Desktop/String Quartet Project/Phrase Boundaries/piece 1/ALL/"/>
    </mc:Choice>
  </mc:AlternateContent>
  <xr:revisionPtr revIDLastSave="0" documentId="13_ncr:1_{8D4A2BF2-1950-7B46-AD3C-C118B08DFEA3}" xr6:coauthVersionLast="45" xr6:coauthVersionMax="45" xr10:uidLastSave="{00000000-0000-0000-0000-000000000000}"/>
  <bookViews>
    <workbookView xWindow="40" yWindow="460" windowWidth="33600" windowHeight="20540" tabRatio="500" xr2:uid="{00000000-000D-0000-FFFF-FFFF00000000}"/>
  </bookViews>
  <sheets>
    <sheet name="02-all-180423_1210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S3" i="1"/>
  <c r="Y3" i="1" s="1"/>
  <c r="S4" i="1"/>
  <c r="Y4" i="1" s="1"/>
  <c r="S5" i="1"/>
  <c r="Y5" i="1" s="1"/>
  <c r="S6" i="1"/>
  <c r="Y6" i="1" s="1"/>
  <c r="S7" i="1"/>
  <c r="Y7" i="1" s="1"/>
  <c r="S8" i="1"/>
  <c r="Y8" i="1" s="1"/>
  <c r="S9" i="1"/>
  <c r="Y9" i="1" s="1"/>
  <c r="S10" i="1"/>
  <c r="Y10" i="1" s="1"/>
  <c r="S11" i="1"/>
  <c r="Y11" i="1" s="1"/>
  <c r="S12" i="1"/>
  <c r="Y12" i="1" s="1"/>
  <c r="S13" i="1"/>
  <c r="Y13" i="1" s="1"/>
  <c r="S14" i="1"/>
  <c r="Y14" i="1" s="1"/>
  <c r="S15" i="1"/>
  <c r="Y15" i="1" s="1"/>
  <c r="S16" i="1"/>
  <c r="Y16" i="1" s="1"/>
  <c r="S17" i="1"/>
  <c r="Y17" i="1" s="1"/>
  <c r="S18" i="1"/>
  <c r="Y18" i="1" s="1"/>
  <c r="S19" i="1"/>
  <c r="Y19" i="1" s="1"/>
  <c r="S20" i="1"/>
  <c r="Y20" i="1" s="1"/>
  <c r="S21" i="1"/>
  <c r="Y21" i="1" s="1"/>
  <c r="S22" i="1"/>
  <c r="Y22" i="1" s="1"/>
  <c r="S23" i="1"/>
  <c r="Y23" i="1" s="1"/>
  <c r="S24" i="1"/>
  <c r="Y24" i="1" s="1"/>
  <c r="S25" i="1"/>
  <c r="Y25" i="1" s="1"/>
  <c r="S26" i="1"/>
  <c r="Y26" i="1" s="1"/>
  <c r="S27" i="1"/>
  <c r="Y27" i="1" s="1"/>
  <c r="X2" i="1"/>
  <c r="W2" i="1"/>
  <c r="V2" i="1"/>
  <c r="U2" i="1"/>
  <c r="T2" i="1"/>
  <c r="S2" i="1"/>
  <c r="Y2" i="1" s="1"/>
  <c r="L3" i="1" l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M2" i="1"/>
  <c r="N2" i="1"/>
  <c r="O2" i="1"/>
  <c r="L2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I2" i="1"/>
  <c r="J2" i="1"/>
  <c r="K2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I37" i="1" l="1"/>
  <c r="H29" i="1"/>
  <c r="H37" i="1"/>
  <c r="L29" i="1"/>
  <c r="K37" i="1"/>
  <c r="O29" i="1"/>
  <c r="H34" i="1"/>
  <c r="N29" i="1"/>
  <c r="G28" i="1"/>
  <c r="I34" i="1" s="1"/>
  <c r="G34" i="1"/>
  <c r="M29" i="1"/>
  <c r="K28" i="1"/>
  <c r="J37" i="1"/>
  <c r="K29" i="1"/>
  <c r="J29" i="1"/>
  <c r="I29" i="1"/>
  <c r="O28" i="1"/>
  <c r="H30" i="1"/>
  <c r="N28" i="1"/>
  <c r="K30" i="1"/>
  <c r="M28" i="1"/>
  <c r="J30" i="1"/>
  <c r="L28" i="1"/>
  <c r="I30" i="1"/>
  <c r="H36" i="1"/>
  <c r="H31" i="1"/>
  <c r="H28" i="1"/>
  <c r="I36" i="1"/>
  <c r="K31" i="1"/>
  <c r="J36" i="1"/>
  <c r="J31" i="1"/>
  <c r="J28" i="1"/>
  <c r="K36" i="1"/>
  <c r="I31" i="1"/>
  <c r="I28" i="1"/>
  <c r="H32" i="1" l="1"/>
  <c r="I32" i="1"/>
  <c r="J32" i="1"/>
  <c r="K32" i="1"/>
</calcChain>
</file>

<file path=xl/sharedStrings.xml><?xml version="1.0" encoding="utf-8"?>
<sst xmlns="http://schemas.openxmlformats.org/spreadsheetml/2006/main" count="55" uniqueCount="29">
  <si>
    <t>Phrase</t>
  </si>
  <si>
    <t>Boundary</t>
  </si>
  <si>
    <t>V1</t>
  </si>
  <si>
    <t>V2</t>
  </si>
  <si>
    <t>VL</t>
  </si>
  <si>
    <t>CE</t>
  </si>
  <si>
    <t>StDev</t>
  </si>
  <si>
    <t>rank V1</t>
  </si>
  <si>
    <t>rank V2</t>
  </si>
  <si>
    <t>rank V3</t>
  </si>
  <si>
    <t>rank V4</t>
  </si>
  <si>
    <t>onset</t>
  </si>
  <si>
    <t>offset</t>
  </si>
  <si>
    <t>onsets</t>
  </si>
  <si>
    <t>offsets</t>
  </si>
  <si>
    <t>avg</t>
  </si>
  <si>
    <t>std</t>
  </si>
  <si>
    <t># start onsets</t>
  </si>
  <si>
    <t># start offsets</t>
  </si>
  <si>
    <t># starts total</t>
  </si>
  <si>
    <t>time - group min</t>
  </si>
  <si>
    <t>Differences</t>
  </si>
  <si>
    <t>V1-V2</t>
  </si>
  <si>
    <t>V1-VL</t>
  </si>
  <si>
    <t>V1-CE</t>
  </si>
  <si>
    <t>V2-VL</t>
  </si>
  <si>
    <t>V2-CE</t>
  </si>
  <si>
    <t>VL-CE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</si>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</sst>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showRuler="0" zoomScale="125" zoomScaleNormal="125" workbookViewId="0">
      <selection activeCell="S21" sqref="S21"/>
    </sheetView>
  </sheetViews>
  <sheetFormatPr baseColWidth="10" defaultRowHeight="16" x14ac:dyDescent="0.2"/>
  <cols>
    <col min="3" max="7" width="11.33203125" customWidth="1"/>
    <col min="8" max="15" width="7.1640625" customWidth="1"/>
    <col min="16" max="17" width="5.33203125" style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>
        <v>1</v>
      </c>
      <c r="B2" t="s">
        <v>11</v>
      </c>
      <c r="C2">
        <v>11.82</v>
      </c>
      <c r="D2">
        <v>11.777103</v>
      </c>
      <c r="E2">
        <v>11.801947</v>
      </c>
      <c r="F2">
        <v>11.813637</v>
      </c>
      <c r="G2">
        <f t="shared" ref="G2:G14" si="0">STDEV(C2,D2,E2,F2)</f>
        <v>1.8919048555622375E-2</v>
      </c>
      <c r="H2">
        <f>RANK(C2,$C2:$F2,1)</f>
        <v>4</v>
      </c>
      <c r="I2">
        <f t="shared" ref="I2:K2" si="1">RANK(D2,$C2:$F2,1)</f>
        <v>1</v>
      </c>
      <c r="J2">
        <f t="shared" si="1"/>
        <v>2</v>
      </c>
      <c r="K2">
        <f t="shared" si="1"/>
        <v>3</v>
      </c>
      <c r="L2">
        <f>C2-MIN($C2:$F2)</f>
        <v>4.2896999999999963E-2</v>
      </c>
      <c r="M2">
        <f t="shared" ref="M2:O2" si="2">D2-MIN($C2:$F2)</f>
        <v>0</v>
      </c>
      <c r="N2">
        <f t="shared" si="2"/>
        <v>2.4843999999999866E-2</v>
      </c>
      <c r="O2">
        <f t="shared" si="2"/>
        <v>3.6533999999999622E-2</v>
      </c>
      <c r="S2">
        <f>ABS(C2-D2)</f>
        <v>4.2896999999999963E-2</v>
      </c>
      <c r="T2">
        <f>ABS(C2-E2)</f>
        <v>1.8053000000000097E-2</v>
      </c>
      <c r="U2">
        <f>ABS(C2-F2)</f>
        <v>6.3630000000003406E-3</v>
      </c>
      <c r="V2">
        <f>ABS(D2-E2)</f>
        <v>2.4843999999999866E-2</v>
      </c>
      <c r="W2">
        <f>ABS(D2-F2)</f>
        <v>3.6533999999999622E-2</v>
      </c>
      <c r="X2">
        <f>ABS(E2-F2)</f>
        <v>1.1689999999999756E-2</v>
      </c>
      <c r="Y2">
        <f>AVERAGE(S2:X2)</f>
        <v>2.3396833333333273E-2</v>
      </c>
    </row>
    <row r="3" spans="1:25" x14ac:dyDescent="0.2">
      <c r="A3">
        <v>2</v>
      </c>
      <c r="B3" t="s">
        <v>11</v>
      </c>
      <c r="C3">
        <v>54.112713999999997</v>
      </c>
      <c r="D3">
        <v>54.216470999999999</v>
      </c>
      <c r="E3">
        <v>54.175553000000001</v>
      </c>
      <c r="F3">
        <v>54.198934000000001</v>
      </c>
      <c r="G3">
        <f t="shared" si="0"/>
        <v>4.5347403108301335E-2</v>
      </c>
      <c r="H3">
        <f t="shared" ref="H3:H27" si="3">RANK(C3,$C3:$F3,1)</f>
        <v>1</v>
      </c>
      <c r="I3">
        <f t="shared" ref="I3:I27" si="4">RANK(D3,$C3:$F3,1)</f>
        <v>4</v>
      </c>
      <c r="J3">
        <f t="shared" ref="J3:J27" si="5">RANK(E3,$C3:$F3,1)</f>
        <v>2</v>
      </c>
      <c r="K3">
        <f t="shared" ref="K3:K27" si="6">RANK(F3,$C3:$F3,1)</f>
        <v>3</v>
      </c>
      <c r="L3">
        <f t="shared" ref="L3:L27" si="7">C3-MIN($C3:$F3)</f>
        <v>0</v>
      </c>
      <c r="M3">
        <f t="shared" ref="M3:M27" si="8">D3-MIN($C3:$F3)</f>
        <v>0.10375700000000165</v>
      </c>
      <c r="N3">
        <f t="shared" ref="N3:N27" si="9">E3-MIN($C3:$F3)</f>
        <v>6.2839000000003864E-2</v>
      </c>
      <c r="O3">
        <f t="shared" ref="O3:O27" si="10">F3-MIN($C3:$F3)</f>
        <v>8.6220000000004404E-2</v>
      </c>
      <c r="S3">
        <f t="shared" ref="S3:S27" si="11">ABS(C3-D3)</f>
        <v>0.10375700000000165</v>
      </c>
      <c r="T3">
        <f t="shared" ref="T3:T27" si="12">ABS(C3-E3)</f>
        <v>6.2839000000003864E-2</v>
      </c>
      <c r="U3">
        <f t="shared" ref="U3:U27" si="13">ABS(C3-F3)</f>
        <v>8.6220000000004404E-2</v>
      </c>
      <c r="V3">
        <f t="shared" ref="V3:V27" si="14">ABS(D3-E3)</f>
        <v>4.0917999999997789E-2</v>
      </c>
      <c r="W3">
        <f t="shared" ref="W3:W27" si="15">ABS(D3-F3)</f>
        <v>1.7536999999997249E-2</v>
      </c>
      <c r="X3">
        <f t="shared" ref="X3:X27" si="16">ABS(E3-F3)</f>
        <v>2.338100000000054E-2</v>
      </c>
      <c r="Y3">
        <f t="shared" ref="Y3:Y27" si="17">AVERAGE(S3:X3)</f>
        <v>5.5775333333334252E-2</v>
      </c>
    </row>
    <row r="4" spans="1:25" x14ac:dyDescent="0.2">
      <c r="A4">
        <v>3</v>
      </c>
      <c r="B4" t="s">
        <v>11</v>
      </c>
      <c r="C4">
        <v>92.726240000000004</v>
      </c>
      <c r="D4">
        <v>92.537724999999995</v>
      </c>
      <c r="E4">
        <v>92.702858000000006</v>
      </c>
      <c r="F4">
        <v>92.755466999999996</v>
      </c>
      <c r="G4">
        <f t="shared" si="0"/>
        <v>9.7633256719558373E-2</v>
      </c>
      <c r="H4">
        <f t="shared" si="3"/>
        <v>3</v>
      </c>
      <c r="I4">
        <f t="shared" si="4"/>
        <v>1</v>
      </c>
      <c r="J4">
        <f t="shared" si="5"/>
        <v>2</v>
      </c>
      <c r="K4">
        <f t="shared" si="6"/>
        <v>4</v>
      </c>
      <c r="L4">
        <f t="shared" si="7"/>
        <v>0.18851500000000954</v>
      </c>
      <c r="M4">
        <f t="shared" si="8"/>
        <v>0</v>
      </c>
      <c r="N4">
        <f t="shared" si="9"/>
        <v>0.16513300000001152</v>
      </c>
      <c r="O4">
        <f t="shared" si="10"/>
        <v>0.21774200000000121</v>
      </c>
      <c r="S4">
        <f t="shared" si="11"/>
        <v>0.18851500000000954</v>
      </c>
      <c r="T4">
        <f t="shared" si="12"/>
        <v>2.3381999999998015E-2</v>
      </c>
      <c r="U4">
        <f t="shared" si="13"/>
        <v>2.9226999999991676E-2</v>
      </c>
      <c r="V4">
        <f t="shared" si="14"/>
        <v>0.16513300000001152</v>
      </c>
      <c r="W4">
        <f t="shared" si="15"/>
        <v>0.21774200000000121</v>
      </c>
      <c r="X4">
        <f t="shared" si="16"/>
        <v>5.2608999999989692E-2</v>
      </c>
      <c r="Y4">
        <f t="shared" si="17"/>
        <v>0.11276800000000027</v>
      </c>
    </row>
    <row r="5" spans="1:25" x14ac:dyDescent="0.2">
      <c r="A5">
        <v>4</v>
      </c>
      <c r="B5" t="s">
        <v>11</v>
      </c>
      <c r="C5">
        <v>101.34096</v>
      </c>
      <c r="D5">
        <v>101.368725</v>
      </c>
      <c r="E5">
        <v>101.33949800000001</v>
      </c>
      <c r="F5">
        <v>101.33073</v>
      </c>
      <c r="G5">
        <f t="shared" si="0"/>
        <v>1.646309242669582E-2</v>
      </c>
      <c r="H5">
        <f t="shared" si="3"/>
        <v>3</v>
      </c>
      <c r="I5">
        <f t="shared" si="4"/>
        <v>4</v>
      </c>
      <c r="J5">
        <f t="shared" si="5"/>
        <v>2</v>
      </c>
      <c r="K5">
        <f t="shared" si="6"/>
        <v>1</v>
      </c>
      <c r="L5">
        <f t="shared" si="7"/>
        <v>1.0229999999992856E-2</v>
      </c>
      <c r="M5">
        <f t="shared" si="8"/>
        <v>3.7994999999995116E-2</v>
      </c>
      <c r="N5">
        <f t="shared" si="9"/>
        <v>8.7680000000034397E-3</v>
      </c>
      <c r="O5">
        <f t="shared" si="10"/>
        <v>0</v>
      </c>
      <c r="S5">
        <f t="shared" si="11"/>
        <v>2.776500000000226E-2</v>
      </c>
      <c r="T5">
        <f t="shared" si="12"/>
        <v>1.4619999999894162E-3</v>
      </c>
      <c r="U5">
        <f t="shared" si="13"/>
        <v>1.0229999999992856E-2</v>
      </c>
      <c r="V5">
        <f t="shared" si="14"/>
        <v>2.9226999999991676E-2</v>
      </c>
      <c r="W5">
        <f t="shared" si="15"/>
        <v>3.7994999999995116E-2</v>
      </c>
      <c r="X5">
        <f t="shared" si="16"/>
        <v>8.7680000000034397E-3</v>
      </c>
      <c r="Y5">
        <f t="shared" si="17"/>
        <v>1.9241166666662462E-2</v>
      </c>
    </row>
    <row r="6" spans="1:25" x14ac:dyDescent="0.2">
      <c r="A6">
        <v>5</v>
      </c>
      <c r="B6" t="s">
        <v>11</v>
      </c>
      <c r="C6">
        <v>118.319045</v>
      </c>
      <c r="D6">
        <v>118.381883</v>
      </c>
      <c r="E6">
        <v>118.381883</v>
      </c>
      <c r="F6">
        <v>118.352656</v>
      </c>
      <c r="G6">
        <f t="shared" si="0"/>
        <v>2.9910091478462672E-2</v>
      </c>
      <c r="H6">
        <f t="shared" si="3"/>
        <v>1</v>
      </c>
      <c r="I6">
        <f t="shared" si="4"/>
        <v>3</v>
      </c>
      <c r="J6">
        <f t="shared" si="5"/>
        <v>3</v>
      </c>
      <c r="K6">
        <f t="shared" si="6"/>
        <v>2</v>
      </c>
      <c r="L6">
        <f t="shared" si="7"/>
        <v>0</v>
      </c>
      <c r="M6">
        <f t="shared" si="8"/>
        <v>6.2837999999999283E-2</v>
      </c>
      <c r="N6">
        <f t="shared" si="9"/>
        <v>6.2837999999999283E-2</v>
      </c>
      <c r="O6">
        <f t="shared" si="10"/>
        <v>3.3610999999993396E-2</v>
      </c>
      <c r="S6">
        <f t="shared" si="11"/>
        <v>6.2837999999999283E-2</v>
      </c>
      <c r="T6">
        <f t="shared" si="12"/>
        <v>6.2837999999999283E-2</v>
      </c>
      <c r="U6">
        <f t="shared" si="13"/>
        <v>3.3610999999993396E-2</v>
      </c>
      <c r="V6">
        <f t="shared" si="14"/>
        <v>0</v>
      </c>
      <c r="W6">
        <f t="shared" si="15"/>
        <v>2.9227000000005887E-2</v>
      </c>
      <c r="X6">
        <f t="shared" si="16"/>
        <v>2.9227000000005887E-2</v>
      </c>
      <c r="Y6">
        <f t="shared" si="17"/>
        <v>3.629016666666729E-2</v>
      </c>
    </row>
    <row r="7" spans="1:25" x14ac:dyDescent="0.2">
      <c r="A7">
        <v>6</v>
      </c>
      <c r="B7" t="s">
        <v>11</v>
      </c>
      <c r="C7">
        <v>122.758658</v>
      </c>
      <c r="D7">
        <v>122.73819899999999</v>
      </c>
      <c r="E7">
        <v>122.698742</v>
      </c>
      <c r="F7">
        <v>122.70751</v>
      </c>
      <c r="G7">
        <f t="shared" si="0"/>
        <v>2.7688991547483999E-2</v>
      </c>
      <c r="H7">
        <f t="shared" si="3"/>
        <v>4</v>
      </c>
      <c r="I7">
        <f t="shared" si="4"/>
        <v>3</v>
      </c>
      <c r="J7">
        <f t="shared" si="5"/>
        <v>1</v>
      </c>
      <c r="K7">
        <f t="shared" si="6"/>
        <v>2</v>
      </c>
      <c r="L7">
        <f t="shared" si="7"/>
        <v>5.9916000000001191E-2</v>
      </c>
      <c r="M7">
        <f t="shared" si="8"/>
        <v>3.9456999999998743E-2</v>
      </c>
      <c r="N7">
        <f t="shared" si="9"/>
        <v>0</v>
      </c>
      <c r="O7">
        <f t="shared" si="10"/>
        <v>8.7680000000034397E-3</v>
      </c>
      <c r="S7">
        <f t="shared" si="11"/>
        <v>2.0459000000002447E-2</v>
      </c>
      <c r="T7">
        <f t="shared" si="12"/>
        <v>5.9916000000001191E-2</v>
      </c>
      <c r="U7">
        <f t="shared" si="13"/>
        <v>5.1147999999997751E-2</v>
      </c>
      <c r="V7">
        <f t="shared" si="14"/>
        <v>3.9456999999998743E-2</v>
      </c>
      <c r="W7">
        <f t="shared" si="15"/>
        <v>3.0688999999995303E-2</v>
      </c>
      <c r="X7">
        <f t="shared" si="16"/>
        <v>8.7680000000034397E-3</v>
      </c>
      <c r="Y7">
        <f t="shared" si="17"/>
        <v>3.5072833333333144E-2</v>
      </c>
    </row>
    <row r="8" spans="1:25" x14ac:dyDescent="0.2">
      <c r="A8">
        <v>7</v>
      </c>
      <c r="B8" t="s">
        <v>11</v>
      </c>
      <c r="C8">
        <v>176.519184</v>
      </c>
      <c r="D8">
        <v>176.46803600000001</v>
      </c>
      <c r="E8">
        <v>176.54841099999999</v>
      </c>
      <c r="F8">
        <v>176.520645</v>
      </c>
      <c r="G8">
        <f t="shared" si="0"/>
        <v>3.3505308305789371E-2</v>
      </c>
      <c r="H8">
        <f t="shared" si="3"/>
        <v>2</v>
      </c>
      <c r="I8">
        <f t="shared" si="4"/>
        <v>1</v>
      </c>
      <c r="J8">
        <f t="shared" si="5"/>
        <v>4</v>
      </c>
      <c r="K8">
        <f t="shared" si="6"/>
        <v>3</v>
      </c>
      <c r="L8">
        <f t="shared" si="7"/>
        <v>5.114799999998354E-2</v>
      </c>
      <c r="M8">
        <f t="shared" si="8"/>
        <v>0</v>
      </c>
      <c r="N8">
        <f t="shared" si="9"/>
        <v>8.0374999999975216E-2</v>
      </c>
      <c r="O8">
        <f t="shared" si="10"/>
        <v>5.2608999999989692E-2</v>
      </c>
      <c r="S8">
        <f t="shared" si="11"/>
        <v>5.114799999998354E-2</v>
      </c>
      <c r="T8">
        <f t="shared" si="12"/>
        <v>2.9226999999991676E-2</v>
      </c>
      <c r="U8">
        <f t="shared" si="13"/>
        <v>1.4610000000061518E-3</v>
      </c>
      <c r="V8">
        <f t="shared" si="14"/>
        <v>8.0374999999975216E-2</v>
      </c>
      <c r="W8">
        <f t="shared" si="15"/>
        <v>5.2608999999989692E-2</v>
      </c>
      <c r="X8">
        <f t="shared" si="16"/>
        <v>2.7765999999985524E-2</v>
      </c>
      <c r="Y8">
        <f t="shared" si="17"/>
        <v>4.0430999999988636E-2</v>
      </c>
    </row>
    <row r="9" spans="1:25" x14ac:dyDescent="0.2">
      <c r="A9">
        <v>8</v>
      </c>
      <c r="B9" t="s">
        <v>11</v>
      </c>
      <c r="C9">
        <v>223.69335899999999</v>
      </c>
      <c r="D9">
        <v>223.66120900000001</v>
      </c>
      <c r="E9">
        <v>223.65974800000001</v>
      </c>
      <c r="F9">
        <v>223.64659499999999</v>
      </c>
      <c r="G9">
        <f t="shared" si="0"/>
        <v>1.9872297390667638E-2</v>
      </c>
      <c r="H9">
        <f t="shared" si="3"/>
        <v>4</v>
      </c>
      <c r="I9">
        <f t="shared" si="4"/>
        <v>3</v>
      </c>
      <c r="J9">
        <f t="shared" si="5"/>
        <v>2</v>
      </c>
      <c r="K9">
        <f t="shared" si="6"/>
        <v>1</v>
      </c>
      <c r="L9">
        <f t="shared" si="7"/>
        <v>4.6763999999996031E-2</v>
      </c>
      <c r="M9">
        <f t="shared" si="8"/>
        <v>1.4614000000022997E-2</v>
      </c>
      <c r="N9">
        <f t="shared" si="9"/>
        <v>1.3153000000016846E-2</v>
      </c>
      <c r="O9">
        <f t="shared" si="10"/>
        <v>0</v>
      </c>
      <c r="S9">
        <f t="shared" si="11"/>
        <v>3.2149999999973033E-2</v>
      </c>
      <c r="T9">
        <f t="shared" si="12"/>
        <v>3.3610999999979185E-2</v>
      </c>
      <c r="U9">
        <f t="shared" si="13"/>
        <v>4.6763999999996031E-2</v>
      </c>
      <c r="V9">
        <f t="shared" si="14"/>
        <v>1.4610000000061518E-3</v>
      </c>
      <c r="W9">
        <f t="shared" si="15"/>
        <v>1.4614000000022997E-2</v>
      </c>
      <c r="X9">
        <f t="shared" si="16"/>
        <v>1.3153000000016846E-2</v>
      </c>
      <c r="Y9">
        <f t="shared" si="17"/>
        <v>2.362549999999904E-2</v>
      </c>
    </row>
    <row r="10" spans="1:25" x14ac:dyDescent="0.2">
      <c r="A10">
        <v>9</v>
      </c>
      <c r="B10" t="s">
        <v>11</v>
      </c>
      <c r="C10">
        <v>252.58153100000001</v>
      </c>
      <c r="D10">
        <v>252.68382700000001</v>
      </c>
      <c r="E10">
        <v>252.657522</v>
      </c>
      <c r="F10">
        <v>252.66336799999999</v>
      </c>
      <c r="G10">
        <f t="shared" si="0"/>
        <v>4.4796854138055585E-2</v>
      </c>
      <c r="H10">
        <f t="shared" si="3"/>
        <v>1</v>
      </c>
      <c r="I10">
        <f t="shared" si="4"/>
        <v>4</v>
      </c>
      <c r="J10">
        <f t="shared" si="5"/>
        <v>2</v>
      </c>
      <c r="K10">
        <f t="shared" si="6"/>
        <v>3</v>
      </c>
      <c r="L10">
        <f t="shared" si="7"/>
        <v>0</v>
      </c>
      <c r="M10">
        <f t="shared" si="8"/>
        <v>0.1022959999999955</v>
      </c>
      <c r="N10">
        <f t="shared" si="9"/>
        <v>7.5990999999987707E-2</v>
      </c>
      <c r="O10">
        <f t="shared" si="10"/>
        <v>8.1836999999978843E-2</v>
      </c>
      <c r="S10">
        <f t="shared" si="11"/>
        <v>0.1022959999999955</v>
      </c>
      <c r="T10">
        <f t="shared" si="12"/>
        <v>7.5990999999987707E-2</v>
      </c>
      <c r="U10">
        <f t="shared" si="13"/>
        <v>8.1836999999978843E-2</v>
      </c>
      <c r="V10">
        <f t="shared" si="14"/>
        <v>2.6305000000007794E-2</v>
      </c>
      <c r="W10">
        <f t="shared" si="15"/>
        <v>2.0459000000016658E-2</v>
      </c>
      <c r="X10">
        <f t="shared" si="16"/>
        <v>5.8459999999911361E-3</v>
      </c>
      <c r="Y10">
        <f t="shared" si="17"/>
        <v>5.2122333333329607E-2</v>
      </c>
    </row>
    <row r="11" spans="1:25" x14ac:dyDescent="0.2">
      <c r="A11">
        <v>10</v>
      </c>
      <c r="B11" t="s">
        <v>11</v>
      </c>
      <c r="C11">
        <v>263.70540699999998</v>
      </c>
      <c r="D11">
        <v>263.72294299999999</v>
      </c>
      <c r="E11">
        <v>263.76240000000001</v>
      </c>
      <c r="F11">
        <v>263.822316</v>
      </c>
      <c r="G11">
        <f t="shared" si="0"/>
        <v>5.1837247435292153E-2</v>
      </c>
      <c r="H11">
        <f t="shared" si="3"/>
        <v>1</v>
      </c>
      <c r="I11">
        <f t="shared" si="4"/>
        <v>2</v>
      </c>
      <c r="J11">
        <f t="shared" si="5"/>
        <v>3</v>
      </c>
      <c r="K11">
        <f t="shared" si="6"/>
        <v>4</v>
      </c>
      <c r="L11">
        <f t="shared" si="7"/>
        <v>0</v>
      </c>
      <c r="M11">
        <f t="shared" si="8"/>
        <v>1.7536000000006879E-2</v>
      </c>
      <c r="N11">
        <f t="shared" si="9"/>
        <v>5.6993000000034044E-2</v>
      </c>
      <c r="O11">
        <f t="shared" si="10"/>
        <v>0.11690900000002102</v>
      </c>
      <c r="S11">
        <f t="shared" si="11"/>
        <v>1.7536000000006879E-2</v>
      </c>
      <c r="T11">
        <f t="shared" si="12"/>
        <v>5.6993000000034044E-2</v>
      </c>
      <c r="U11">
        <f t="shared" si="13"/>
        <v>0.11690900000002102</v>
      </c>
      <c r="V11">
        <f t="shared" si="14"/>
        <v>3.9457000000027165E-2</v>
      </c>
      <c r="W11">
        <f t="shared" si="15"/>
        <v>9.9373000000014144E-2</v>
      </c>
      <c r="X11">
        <f t="shared" si="16"/>
        <v>5.991599999998698E-2</v>
      </c>
      <c r="Y11">
        <f t="shared" si="17"/>
        <v>6.5030666666681711E-2</v>
      </c>
    </row>
    <row r="12" spans="1:25" x14ac:dyDescent="0.2">
      <c r="A12">
        <v>11</v>
      </c>
      <c r="B12" t="s">
        <v>11</v>
      </c>
      <c r="C12">
        <v>276.67790300000001</v>
      </c>
      <c r="D12">
        <v>276.71151400000002</v>
      </c>
      <c r="E12">
        <v>276.784582</v>
      </c>
      <c r="F12">
        <v>276.80504100000002</v>
      </c>
      <c r="G12">
        <f t="shared" si="0"/>
        <v>5.9985402696541117E-2</v>
      </c>
      <c r="H12">
        <f t="shared" si="3"/>
        <v>1</v>
      </c>
      <c r="I12">
        <f t="shared" si="4"/>
        <v>2</v>
      </c>
      <c r="J12">
        <f t="shared" si="5"/>
        <v>3</v>
      </c>
      <c r="K12">
        <f t="shared" si="6"/>
        <v>4</v>
      </c>
      <c r="L12">
        <f t="shared" si="7"/>
        <v>0</v>
      </c>
      <c r="M12">
        <f t="shared" si="8"/>
        <v>3.3611000000007607E-2</v>
      </c>
      <c r="N12">
        <f t="shared" si="9"/>
        <v>0.10667899999998554</v>
      </c>
      <c r="O12">
        <f t="shared" si="10"/>
        <v>0.12713800000000219</v>
      </c>
      <c r="S12">
        <f t="shared" si="11"/>
        <v>3.3611000000007607E-2</v>
      </c>
      <c r="T12">
        <f t="shared" si="12"/>
        <v>0.10667899999998554</v>
      </c>
      <c r="U12">
        <f t="shared" si="13"/>
        <v>0.12713800000000219</v>
      </c>
      <c r="V12">
        <f t="shared" si="14"/>
        <v>7.3067999999977928E-2</v>
      </c>
      <c r="W12">
        <f t="shared" si="15"/>
        <v>9.3526999999994587E-2</v>
      </c>
      <c r="X12">
        <f t="shared" si="16"/>
        <v>2.0459000000016658E-2</v>
      </c>
      <c r="Y12">
        <f t="shared" si="17"/>
        <v>7.5746999999997414E-2</v>
      </c>
    </row>
    <row r="13" spans="1:25" x14ac:dyDescent="0.2">
      <c r="A13">
        <v>12</v>
      </c>
      <c r="B13" t="s">
        <v>11</v>
      </c>
      <c r="C13">
        <v>297.69811099999998</v>
      </c>
      <c r="D13">
        <v>297.734645</v>
      </c>
      <c r="E13">
        <v>297.77264000000002</v>
      </c>
      <c r="F13">
        <v>297.78433100000001</v>
      </c>
      <c r="G13">
        <f t="shared" si="0"/>
        <v>3.9128199016197671E-2</v>
      </c>
      <c r="H13">
        <f t="shared" si="3"/>
        <v>1</v>
      </c>
      <c r="I13">
        <f t="shared" si="4"/>
        <v>2</v>
      </c>
      <c r="J13">
        <f t="shared" si="5"/>
        <v>3</v>
      </c>
      <c r="K13">
        <f t="shared" si="6"/>
        <v>4</v>
      </c>
      <c r="L13">
        <f t="shared" si="7"/>
        <v>0</v>
      </c>
      <c r="M13">
        <f t="shared" si="8"/>
        <v>3.6534000000017386E-2</v>
      </c>
      <c r="N13">
        <f t="shared" si="9"/>
        <v>7.4529000000040924E-2</v>
      </c>
      <c r="O13">
        <f t="shared" si="10"/>
        <v>8.6220000000025721E-2</v>
      </c>
      <c r="S13">
        <f t="shared" si="11"/>
        <v>3.6534000000017386E-2</v>
      </c>
      <c r="T13">
        <f t="shared" si="12"/>
        <v>7.4529000000040924E-2</v>
      </c>
      <c r="U13">
        <f t="shared" si="13"/>
        <v>8.6220000000025721E-2</v>
      </c>
      <c r="V13">
        <f t="shared" si="14"/>
        <v>3.7995000000023538E-2</v>
      </c>
      <c r="W13">
        <f t="shared" si="15"/>
        <v>4.9686000000008335E-2</v>
      </c>
      <c r="X13">
        <f t="shared" si="16"/>
        <v>1.1690999999984797E-2</v>
      </c>
      <c r="Y13">
        <f t="shared" si="17"/>
        <v>4.9442500000016786E-2</v>
      </c>
    </row>
    <row r="14" spans="1:25" x14ac:dyDescent="0.2">
      <c r="A14">
        <v>13</v>
      </c>
      <c r="B14" t="s">
        <v>11</v>
      </c>
      <c r="C14">
        <v>312.12904500000002</v>
      </c>
      <c r="D14">
        <v>312.09397200000001</v>
      </c>
      <c r="E14">
        <v>311.99898400000001</v>
      </c>
      <c r="F14">
        <v>312.11150900000001</v>
      </c>
      <c r="G14">
        <f t="shared" si="0"/>
        <v>5.8055743675084648E-2</v>
      </c>
      <c r="H14">
        <f t="shared" si="3"/>
        <v>4</v>
      </c>
      <c r="I14">
        <f t="shared" si="4"/>
        <v>2</v>
      </c>
      <c r="J14">
        <f t="shared" si="5"/>
        <v>1</v>
      </c>
      <c r="K14">
        <f t="shared" si="6"/>
        <v>3</v>
      </c>
      <c r="L14">
        <f t="shared" si="7"/>
        <v>0.13006100000001197</v>
      </c>
      <c r="M14">
        <f t="shared" si="8"/>
        <v>9.4988000000000739E-2</v>
      </c>
      <c r="N14">
        <f t="shared" si="9"/>
        <v>0</v>
      </c>
      <c r="O14">
        <f t="shared" si="10"/>
        <v>0.11252500000000509</v>
      </c>
      <c r="S14">
        <f t="shared" si="11"/>
        <v>3.5073000000011234E-2</v>
      </c>
      <c r="T14">
        <f t="shared" si="12"/>
        <v>0.13006100000001197</v>
      </c>
      <c r="U14">
        <f t="shared" si="13"/>
        <v>1.7536000000006879E-2</v>
      </c>
      <c r="V14">
        <f t="shared" si="14"/>
        <v>9.4988000000000739E-2</v>
      </c>
      <c r="W14">
        <f t="shared" si="15"/>
        <v>1.7537000000004355E-2</v>
      </c>
      <c r="X14">
        <f t="shared" si="16"/>
        <v>0.11252500000000509</v>
      </c>
      <c r="Y14">
        <f t="shared" si="17"/>
        <v>6.7953333333340041E-2</v>
      </c>
    </row>
    <row r="15" spans="1:25" s="2" customFormat="1" x14ac:dyDescent="0.2">
      <c r="A15" s="2">
        <v>1</v>
      </c>
      <c r="B15" s="2" t="s">
        <v>12</v>
      </c>
      <c r="C15" s="2">
        <v>21.204339000000001</v>
      </c>
      <c r="D15" s="2">
        <v>21.22626</v>
      </c>
      <c r="E15" s="2">
        <v>21.236488999999999</v>
      </c>
      <c r="F15" s="2">
        <v>21.283252999999998</v>
      </c>
      <c r="G15" s="2">
        <f t="shared" ref="G15:G27" si="18">STDEV(C15,D15,E15,F15)</f>
        <v>3.3268200936979839E-2</v>
      </c>
      <c r="H15" s="2">
        <f t="shared" si="3"/>
        <v>1</v>
      </c>
      <c r="I15" s="2">
        <f t="shared" si="4"/>
        <v>2</v>
      </c>
      <c r="J15" s="2">
        <f t="shared" si="5"/>
        <v>3</v>
      </c>
      <c r="K15" s="2">
        <f t="shared" si="6"/>
        <v>4</v>
      </c>
      <c r="L15" s="2">
        <f t="shared" si="7"/>
        <v>0</v>
      </c>
      <c r="M15" s="2">
        <f t="shared" si="8"/>
        <v>2.1920999999998969E-2</v>
      </c>
      <c r="N15" s="2">
        <f t="shared" si="9"/>
        <v>3.2149999999997902E-2</v>
      </c>
      <c r="O15" s="2">
        <f t="shared" si="10"/>
        <v>7.8913999999997486E-2</v>
      </c>
      <c r="P15" s="3"/>
      <c r="Q15" s="3"/>
      <c r="S15" s="2">
        <f t="shared" si="11"/>
        <v>2.1920999999998969E-2</v>
      </c>
      <c r="T15" s="2">
        <f t="shared" si="12"/>
        <v>3.2149999999997902E-2</v>
      </c>
      <c r="U15" s="2">
        <f t="shared" si="13"/>
        <v>7.8913999999997486E-2</v>
      </c>
      <c r="V15" s="2">
        <f t="shared" si="14"/>
        <v>1.0228999999998933E-2</v>
      </c>
      <c r="W15" s="2">
        <f t="shared" si="15"/>
        <v>5.6992999999998517E-2</v>
      </c>
      <c r="X15" s="2">
        <f t="shared" si="16"/>
        <v>4.6763999999999584E-2</v>
      </c>
      <c r="Y15" s="2">
        <f t="shared" si="17"/>
        <v>4.1161833333331899E-2</v>
      </c>
    </row>
    <row r="16" spans="1:25" x14ac:dyDescent="0.2">
      <c r="A16">
        <v>2</v>
      </c>
      <c r="B16" t="s">
        <v>12</v>
      </c>
      <c r="C16">
        <v>63.098618999999999</v>
      </c>
      <c r="D16">
        <v>63.136614999999999</v>
      </c>
      <c r="E16">
        <v>63.159996</v>
      </c>
      <c r="F16">
        <v>63.089851000000003</v>
      </c>
      <c r="G16">
        <f t="shared" si="18"/>
        <v>3.2839983063078143E-2</v>
      </c>
      <c r="H16">
        <f t="shared" si="3"/>
        <v>2</v>
      </c>
      <c r="I16">
        <f t="shared" si="4"/>
        <v>3</v>
      </c>
      <c r="J16">
        <f t="shared" si="5"/>
        <v>4</v>
      </c>
      <c r="K16">
        <f t="shared" si="6"/>
        <v>1</v>
      </c>
      <c r="L16">
        <f t="shared" si="7"/>
        <v>8.7679999999963343E-3</v>
      </c>
      <c r="M16">
        <f t="shared" si="8"/>
        <v>4.6763999999996031E-2</v>
      </c>
      <c r="N16">
        <f t="shared" si="9"/>
        <v>7.0144999999996571E-2</v>
      </c>
      <c r="O16">
        <f t="shared" si="10"/>
        <v>0</v>
      </c>
      <c r="S16">
        <f t="shared" si="11"/>
        <v>3.7995999999999697E-2</v>
      </c>
      <c r="T16">
        <f t="shared" si="12"/>
        <v>6.1377000000000237E-2</v>
      </c>
      <c r="U16">
        <f t="shared" si="13"/>
        <v>8.7679999999963343E-3</v>
      </c>
      <c r="V16">
        <f t="shared" si="14"/>
        <v>2.338100000000054E-2</v>
      </c>
      <c r="W16">
        <f t="shared" si="15"/>
        <v>4.6763999999996031E-2</v>
      </c>
      <c r="X16">
        <f t="shared" si="16"/>
        <v>7.0144999999996571E-2</v>
      </c>
      <c r="Y16">
        <f t="shared" si="17"/>
        <v>4.1405166666664904E-2</v>
      </c>
    </row>
    <row r="17" spans="1:25" x14ac:dyDescent="0.2">
      <c r="A17">
        <v>3</v>
      </c>
      <c r="B17" t="s">
        <v>12</v>
      </c>
      <c r="C17">
        <v>101.34096</v>
      </c>
      <c r="D17">
        <v>101.368725</v>
      </c>
      <c r="E17">
        <v>101.33949800000001</v>
      </c>
      <c r="F17">
        <v>101.33073</v>
      </c>
      <c r="G17">
        <f t="shared" si="18"/>
        <v>1.646309242669582E-2</v>
      </c>
      <c r="H17">
        <f t="shared" si="3"/>
        <v>3</v>
      </c>
      <c r="I17">
        <f t="shared" si="4"/>
        <v>4</v>
      </c>
      <c r="J17">
        <f t="shared" si="5"/>
        <v>2</v>
      </c>
      <c r="K17">
        <f t="shared" si="6"/>
        <v>1</v>
      </c>
      <c r="L17">
        <f t="shared" si="7"/>
        <v>1.0229999999992856E-2</v>
      </c>
      <c r="M17">
        <f t="shared" si="8"/>
        <v>3.7994999999995116E-2</v>
      </c>
      <c r="N17">
        <f t="shared" si="9"/>
        <v>8.7680000000034397E-3</v>
      </c>
      <c r="O17">
        <f t="shared" si="10"/>
        <v>0</v>
      </c>
      <c r="S17">
        <f t="shared" si="11"/>
        <v>2.776500000000226E-2</v>
      </c>
      <c r="T17">
        <f t="shared" si="12"/>
        <v>1.4619999999894162E-3</v>
      </c>
      <c r="U17">
        <f t="shared" si="13"/>
        <v>1.0229999999992856E-2</v>
      </c>
      <c r="V17">
        <f t="shared" si="14"/>
        <v>2.9226999999991676E-2</v>
      </c>
      <c r="W17">
        <f t="shared" si="15"/>
        <v>3.7994999999995116E-2</v>
      </c>
      <c r="X17">
        <f t="shared" si="16"/>
        <v>8.7680000000034397E-3</v>
      </c>
      <c r="Y17">
        <f t="shared" si="17"/>
        <v>1.9241166666662462E-2</v>
      </c>
    </row>
    <row r="18" spans="1:25" x14ac:dyDescent="0.2">
      <c r="A18">
        <v>4</v>
      </c>
      <c r="B18" t="s">
        <v>12</v>
      </c>
      <c r="C18">
        <v>109.710171</v>
      </c>
      <c r="D18">
        <v>109.704325</v>
      </c>
      <c r="E18">
        <v>109.729168</v>
      </c>
      <c r="F18">
        <v>109.742321</v>
      </c>
      <c r="G18">
        <f t="shared" si="18"/>
        <v>1.7470347017639404E-2</v>
      </c>
      <c r="H18">
        <f t="shared" si="3"/>
        <v>2</v>
      </c>
      <c r="I18">
        <f t="shared" si="4"/>
        <v>1</v>
      </c>
      <c r="J18">
        <f t="shared" si="5"/>
        <v>3</v>
      </c>
      <c r="K18">
        <f t="shared" si="6"/>
        <v>4</v>
      </c>
      <c r="L18">
        <f t="shared" si="7"/>
        <v>5.8460000000053469E-3</v>
      </c>
      <c r="M18">
        <f t="shared" si="8"/>
        <v>0</v>
      </c>
      <c r="N18">
        <f t="shared" si="9"/>
        <v>2.4843000000004167E-2</v>
      </c>
      <c r="O18">
        <f t="shared" si="10"/>
        <v>3.7996000000006802E-2</v>
      </c>
      <c r="S18">
        <f t="shared" si="11"/>
        <v>5.8460000000053469E-3</v>
      </c>
      <c r="T18">
        <f t="shared" si="12"/>
        <v>1.899699999999882E-2</v>
      </c>
      <c r="U18">
        <f t="shared" si="13"/>
        <v>3.2150000000001455E-2</v>
      </c>
      <c r="V18">
        <f t="shared" si="14"/>
        <v>2.4843000000004167E-2</v>
      </c>
      <c r="W18">
        <f t="shared" si="15"/>
        <v>3.7996000000006802E-2</v>
      </c>
      <c r="X18">
        <f t="shared" si="16"/>
        <v>1.3153000000002635E-2</v>
      </c>
      <c r="Y18">
        <f t="shared" si="17"/>
        <v>2.2164166666669871E-2</v>
      </c>
    </row>
    <row r="19" spans="1:25" x14ac:dyDescent="0.2">
      <c r="A19">
        <v>5</v>
      </c>
      <c r="B19" t="s">
        <v>12</v>
      </c>
      <c r="C19">
        <v>122.758658</v>
      </c>
      <c r="D19">
        <v>122.73819899999999</v>
      </c>
      <c r="E19">
        <v>122.698742</v>
      </c>
      <c r="F19">
        <v>122.70751</v>
      </c>
      <c r="G19">
        <f t="shared" si="18"/>
        <v>2.7688991547483999E-2</v>
      </c>
      <c r="H19">
        <f t="shared" si="3"/>
        <v>4</v>
      </c>
      <c r="I19">
        <f t="shared" si="4"/>
        <v>3</v>
      </c>
      <c r="J19">
        <f t="shared" si="5"/>
        <v>1</v>
      </c>
      <c r="K19">
        <f t="shared" si="6"/>
        <v>2</v>
      </c>
      <c r="L19">
        <f t="shared" si="7"/>
        <v>5.9916000000001191E-2</v>
      </c>
      <c r="M19">
        <f t="shared" si="8"/>
        <v>3.9456999999998743E-2</v>
      </c>
      <c r="N19">
        <f t="shared" si="9"/>
        <v>0</v>
      </c>
      <c r="O19">
        <f t="shared" si="10"/>
        <v>8.7680000000034397E-3</v>
      </c>
      <c r="S19">
        <f t="shared" si="11"/>
        <v>2.0459000000002447E-2</v>
      </c>
      <c r="T19">
        <f t="shared" si="12"/>
        <v>5.9916000000001191E-2</v>
      </c>
      <c r="U19">
        <f t="shared" si="13"/>
        <v>5.1147999999997751E-2</v>
      </c>
      <c r="V19">
        <f t="shared" si="14"/>
        <v>3.9456999999998743E-2</v>
      </c>
      <c r="W19">
        <f t="shared" si="15"/>
        <v>3.0688999999995303E-2</v>
      </c>
      <c r="X19">
        <f t="shared" si="16"/>
        <v>8.7680000000034397E-3</v>
      </c>
      <c r="Y19">
        <f t="shared" si="17"/>
        <v>3.5072833333333144E-2</v>
      </c>
    </row>
    <row r="20" spans="1:25" x14ac:dyDescent="0.2">
      <c r="A20">
        <v>6</v>
      </c>
      <c r="B20" t="s">
        <v>12</v>
      </c>
      <c r="C20">
        <v>127.05651899999999</v>
      </c>
      <c r="D20">
        <v>127.052134</v>
      </c>
      <c r="E20">
        <v>127.05944100000001</v>
      </c>
      <c r="F20">
        <v>127.05651899999999</v>
      </c>
      <c r="G20">
        <f t="shared" si="18"/>
        <v>3.0128179915197019E-3</v>
      </c>
      <c r="H20">
        <f t="shared" si="3"/>
        <v>2</v>
      </c>
      <c r="I20">
        <f t="shared" si="4"/>
        <v>1</v>
      </c>
      <c r="J20">
        <f t="shared" si="5"/>
        <v>4</v>
      </c>
      <c r="K20">
        <f t="shared" si="6"/>
        <v>2</v>
      </c>
      <c r="L20">
        <f t="shared" si="7"/>
        <v>4.3849999999991951E-3</v>
      </c>
      <c r="M20">
        <f t="shared" si="8"/>
        <v>0</v>
      </c>
      <c r="N20">
        <f t="shared" si="9"/>
        <v>7.3070000000114987E-3</v>
      </c>
      <c r="O20">
        <f t="shared" si="10"/>
        <v>4.3849999999991951E-3</v>
      </c>
      <c r="S20">
        <f t="shared" si="11"/>
        <v>4.3849999999991951E-3</v>
      </c>
      <c r="T20">
        <f t="shared" si="12"/>
        <v>2.9220000000123036E-3</v>
      </c>
      <c r="U20">
        <f t="shared" si="13"/>
        <v>0</v>
      </c>
      <c r="V20">
        <f t="shared" si="14"/>
        <v>7.3070000000114987E-3</v>
      </c>
      <c r="W20">
        <f t="shared" si="15"/>
        <v>4.3849999999991951E-3</v>
      </c>
      <c r="X20">
        <f t="shared" si="16"/>
        <v>2.9220000000123036E-3</v>
      </c>
      <c r="Y20">
        <f t="shared" si="17"/>
        <v>3.6535000000057494E-3</v>
      </c>
    </row>
    <row r="21" spans="1:25" x14ac:dyDescent="0.2">
      <c r="A21">
        <v>7</v>
      </c>
      <c r="B21" t="s">
        <v>12</v>
      </c>
      <c r="C21" s="4">
        <v>187.68982299999999</v>
      </c>
      <c r="D21">
        <v>187.03659500000001</v>
      </c>
      <c r="E21">
        <v>187.01467400000001</v>
      </c>
      <c r="F21">
        <v>187.04828599999999</v>
      </c>
      <c r="G21">
        <f t="shared" si="18"/>
        <v>0.32861447660593923</v>
      </c>
      <c r="H21">
        <f t="shared" si="3"/>
        <v>4</v>
      </c>
      <c r="I21">
        <f t="shared" si="4"/>
        <v>2</v>
      </c>
      <c r="J21">
        <f t="shared" si="5"/>
        <v>1</v>
      </c>
      <c r="K21">
        <f t="shared" si="6"/>
        <v>3</v>
      </c>
      <c r="L21">
        <f t="shared" si="7"/>
        <v>0.67514899999997624</v>
      </c>
      <c r="M21">
        <f t="shared" si="8"/>
        <v>2.1920999999991864E-2</v>
      </c>
      <c r="N21">
        <f t="shared" si="9"/>
        <v>0</v>
      </c>
      <c r="O21">
        <f t="shared" si="10"/>
        <v>3.3611999999976661E-2</v>
      </c>
      <c r="S21">
        <f t="shared" si="11"/>
        <v>0.65322799999998438</v>
      </c>
      <c r="T21">
        <f t="shared" si="12"/>
        <v>0.67514899999997624</v>
      </c>
      <c r="U21">
        <f t="shared" si="13"/>
        <v>0.64153699999999958</v>
      </c>
      <c r="V21">
        <f t="shared" si="14"/>
        <v>2.1920999999991864E-2</v>
      </c>
      <c r="W21">
        <f t="shared" si="15"/>
        <v>1.1690999999984797E-2</v>
      </c>
      <c r="X21">
        <f t="shared" si="16"/>
        <v>3.3611999999976661E-2</v>
      </c>
      <c r="Y21">
        <f t="shared" si="17"/>
        <v>0.33952299999998559</v>
      </c>
    </row>
    <row r="22" spans="1:25" x14ac:dyDescent="0.2">
      <c r="A22">
        <v>8</v>
      </c>
      <c r="B22" t="s">
        <v>12</v>
      </c>
      <c r="C22">
        <v>252.58153100000001</v>
      </c>
      <c r="D22">
        <v>252.68382700000001</v>
      </c>
      <c r="E22">
        <v>252.65606099999999</v>
      </c>
      <c r="F22">
        <v>252.66336799999999</v>
      </c>
      <c r="G22">
        <f t="shared" si="18"/>
        <v>4.4683517441179474E-2</v>
      </c>
      <c r="H22">
        <f t="shared" si="3"/>
        <v>1</v>
      </c>
      <c r="I22">
        <f t="shared" si="4"/>
        <v>4</v>
      </c>
      <c r="J22">
        <f t="shared" si="5"/>
        <v>2</v>
      </c>
      <c r="K22">
        <f t="shared" si="6"/>
        <v>3</v>
      </c>
      <c r="L22">
        <f t="shared" si="7"/>
        <v>0</v>
      </c>
      <c r="M22">
        <f t="shared" si="8"/>
        <v>0.1022959999999955</v>
      </c>
      <c r="N22">
        <f t="shared" si="9"/>
        <v>7.4529999999981555E-2</v>
      </c>
      <c r="O22">
        <f t="shared" si="10"/>
        <v>8.1836999999978843E-2</v>
      </c>
      <c r="S22">
        <f t="shared" si="11"/>
        <v>0.1022959999999955</v>
      </c>
      <c r="T22">
        <f t="shared" si="12"/>
        <v>7.4529999999981555E-2</v>
      </c>
      <c r="U22">
        <f t="shared" si="13"/>
        <v>8.1836999999978843E-2</v>
      </c>
      <c r="V22">
        <f t="shared" si="14"/>
        <v>2.7766000000013946E-2</v>
      </c>
      <c r="W22">
        <f t="shared" si="15"/>
        <v>2.0459000000016658E-2</v>
      </c>
      <c r="X22">
        <f t="shared" si="16"/>
        <v>7.3069999999972879E-3</v>
      </c>
      <c r="Y22">
        <f t="shared" si="17"/>
        <v>5.2365833333330634E-2</v>
      </c>
    </row>
    <row r="23" spans="1:25" x14ac:dyDescent="0.2">
      <c r="A23">
        <v>9</v>
      </c>
      <c r="B23" t="s">
        <v>12</v>
      </c>
      <c r="C23">
        <v>263.70540699999998</v>
      </c>
      <c r="D23">
        <v>263.72294299999999</v>
      </c>
      <c r="E23">
        <v>263.76240000000001</v>
      </c>
      <c r="F23">
        <v>263.822316</v>
      </c>
      <c r="G23">
        <f t="shared" si="18"/>
        <v>5.1837247435292153E-2</v>
      </c>
      <c r="H23">
        <f t="shared" si="3"/>
        <v>1</v>
      </c>
      <c r="I23">
        <f t="shared" si="4"/>
        <v>2</v>
      </c>
      <c r="J23">
        <f t="shared" si="5"/>
        <v>3</v>
      </c>
      <c r="K23">
        <f t="shared" si="6"/>
        <v>4</v>
      </c>
      <c r="L23">
        <f t="shared" si="7"/>
        <v>0</v>
      </c>
      <c r="M23">
        <f t="shared" si="8"/>
        <v>1.7536000000006879E-2</v>
      </c>
      <c r="N23">
        <f t="shared" si="9"/>
        <v>5.6993000000034044E-2</v>
      </c>
      <c r="O23">
        <f t="shared" si="10"/>
        <v>0.11690900000002102</v>
      </c>
      <c r="S23">
        <f t="shared" si="11"/>
        <v>1.7536000000006879E-2</v>
      </c>
      <c r="T23">
        <f t="shared" si="12"/>
        <v>5.6993000000034044E-2</v>
      </c>
      <c r="U23">
        <f t="shared" si="13"/>
        <v>0.11690900000002102</v>
      </c>
      <c r="V23">
        <f t="shared" si="14"/>
        <v>3.9457000000027165E-2</v>
      </c>
      <c r="W23">
        <f t="shared" si="15"/>
        <v>9.9373000000014144E-2</v>
      </c>
      <c r="X23">
        <f t="shared" si="16"/>
        <v>5.991599999998698E-2</v>
      </c>
      <c r="Y23">
        <f t="shared" si="17"/>
        <v>6.5030666666681711E-2</v>
      </c>
    </row>
    <row r="24" spans="1:25" x14ac:dyDescent="0.2">
      <c r="A24">
        <v>10</v>
      </c>
      <c r="B24" t="s">
        <v>12</v>
      </c>
      <c r="C24">
        <v>276.67790300000001</v>
      </c>
      <c r="D24">
        <v>276.71151400000002</v>
      </c>
      <c r="E24">
        <v>276.784582</v>
      </c>
      <c r="F24">
        <v>276.80504100000002</v>
      </c>
      <c r="G24">
        <f t="shared" si="18"/>
        <v>5.9985402696541117E-2</v>
      </c>
      <c r="H24">
        <f t="shared" si="3"/>
        <v>1</v>
      </c>
      <c r="I24">
        <f t="shared" si="4"/>
        <v>2</v>
      </c>
      <c r="J24">
        <f t="shared" si="5"/>
        <v>3</v>
      </c>
      <c r="K24">
        <f t="shared" si="6"/>
        <v>4</v>
      </c>
      <c r="L24">
        <f t="shared" si="7"/>
        <v>0</v>
      </c>
      <c r="M24">
        <f t="shared" si="8"/>
        <v>3.3611000000007607E-2</v>
      </c>
      <c r="N24">
        <f t="shared" si="9"/>
        <v>0.10667899999998554</v>
      </c>
      <c r="O24">
        <f t="shared" si="10"/>
        <v>0.12713800000000219</v>
      </c>
      <c r="S24">
        <f t="shared" si="11"/>
        <v>3.3611000000007607E-2</v>
      </c>
      <c r="T24">
        <f t="shared" si="12"/>
        <v>0.10667899999998554</v>
      </c>
      <c r="U24">
        <f t="shared" si="13"/>
        <v>0.12713800000000219</v>
      </c>
      <c r="V24">
        <f t="shared" si="14"/>
        <v>7.3067999999977928E-2</v>
      </c>
      <c r="W24">
        <f t="shared" si="15"/>
        <v>9.3526999999994587E-2</v>
      </c>
      <c r="X24">
        <f t="shared" si="16"/>
        <v>2.0459000000016658E-2</v>
      </c>
      <c r="Y24">
        <f t="shared" si="17"/>
        <v>7.5746999999997414E-2</v>
      </c>
    </row>
    <row r="25" spans="1:25" x14ac:dyDescent="0.2">
      <c r="A25">
        <v>11</v>
      </c>
      <c r="B25" t="s">
        <v>12</v>
      </c>
      <c r="C25">
        <v>285.12310500000001</v>
      </c>
      <c r="D25">
        <v>285.13771800000001</v>
      </c>
      <c r="E25">
        <v>285.18155899999999</v>
      </c>
      <c r="F25">
        <v>285.199095</v>
      </c>
      <c r="G25">
        <f t="shared" si="18"/>
        <v>3.5825468932723772E-2</v>
      </c>
      <c r="H25">
        <f t="shared" si="3"/>
        <v>1</v>
      </c>
      <c r="I25">
        <f t="shared" si="4"/>
        <v>2</v>
      </c>
      <c r="J25">
        <f t="shared" si="5"/>
        <v>3</v>
      </c>
      <c r="K25">
        <f t="shared" si="6"/>
        <v>4</v>
      </c>
      <c r="L25">
        <f t="shared" si="7"/>
        <v>0</v>
      </c>
      <c r="M25">
        <f t="shared" si="8"/>
        <v>1.4612999999997101E-2</v>
      </c>
      <c r="N25">
        <f t="shared" si="9"/>
        <v>5.8453999999983353E-2</v>
      </c>
      <c r="O25">
        <f t="shared" si="10"/>
        <v>7.5989999999990232E-2</v>
      </c>
      <c r="S25">
        <f t="shared" si="11"/>
        <v>1.4612999999997101E-2</v>
      </c>
      <c r="T25">
        <f t="shared" si="12"/>
        <v>5.8453999999983353E-2</v>
      </c>
      <c r="U25">
        <f t="shared" si="13"/>
        <v>7.5989999999990232E-2</v>
      </c>
      <c r="V25">
        <f t="shared" si="14"/>
        <v>4.3840999999986252E-2</v>
      </c>
      <c r="W25">
        <f t="shared" si="15"/>
        <v>6.1376999999993131E-2</v>
      </c>
      <c r="X25">
        <f t="shared" si="16"/>
        <v>1.7536000000006879E-2</v>
      </c>
      <c r="Y25">
        <f t="shared" si="17"/>
        <v>4.5301833333326158E-2</v>
      </c>
    </row>
    <row r="26" spans="1:25" x14ac:dyDescent="0.2">
      <c r="A26">
        <v>12</v>
      </c>
      <c r="B26" t="s">
        <v>12</v>
      </c>
      <c r="C26">
        <v>306.61533200000002</v>
      </c>
      <c r="D26">
        <v>306.48819400000002</v>
      </c>
      <c r="E26">
        <v>306.529112</v>
      </c>
      <c r="F26">
        <v>306.51742100000001</v>
      </c>
      <c r="G26">
        <f t="shared" si="18"/>
        <v>5.4657801439962413E-2</v>
      </c>
      <c r="H26">
        <f t="shared" si="3"/>
        <v>4</v>
      </c>
      <c r="I26">
        <f t="shared" si="4"/>
        <v>1</v>
      </c>
      <c r="J26">
        <f t="shared" si="5"/>
        <v>3</v>
      </c>
      <c r="K26">
        <f t="shared" si="6"/>
        <v>2</v>
      </c>
      <c r="L26">
        <f t="shared" si="7"/>
        <v>0.12713800000000219</v>
      </c>
      <c r="M26">
        <f t="shared" si="8"/>
        <v>0</v>
      </c>
      <c r="N26">
        <f t="shared" si="9"/>
        <v>4.0917999999976473E-2</v>
      </c>
      <c r="O26">
        <f t="shared" si="10"/>
        <v>2.9226999999991676E-2</v>
      </c>
      <c r="S26">
        <f t="shared" si="11"/>
        <v>0.12713800000000219</v>
      </c>
      <c r="T26">
        <f t="shared" si="12"/>
        <v>8.6220000000025721E-2</v>
      </c>
      <c r="U26">
        <f t="shared" si="13"/>
        <v>9.7911000000010517E-2</v>
      </c>
      <c r="V26">
        <f t="shared" si="14"/>
        <v>4.0917999999976473E-2</v>
      </c>
      <c r="W26">
        <f t="shared" si="15"/>
        <v>2.9226999999991676E-2</v>
      </c>
      <c r="X26">
        <f t="shared" si="16"/>
        <v>1.1690999999984797E-2</v>
      </c>
      <c r="Y26">
        <f t="shared" si="17"/>
        <v>6.5517499999998563E-2</v>
      </c>
    </row>
    <row r="27" spans="1:25" x14ac:dyDescent="0.2">
      <c r="A27">
        <v>13</v>
      </c>
      <c r="B27" t="s">
        <v>12</v>
      </c>
      <c r="C27">
        <v>321.19386300000002</v>
      </c>
      <c r="D27">
        <v>321.19678599999997</v>
      </c>
      <c r="E27">
        <v>321.22455200000002</v>
      </c>
      <c r="F27">
        <v>321.17778800000002</v>
      </c>
      <c r="G27">
        <f t="shared" si="18"/>
        <v>1.9424020204804156E-2</v>
      </c>
      <c r="H27">
        <f t="shared" si="3"/>
        <v>2</v>
      </c>
      <c r="I27">
        <f t="shared" si="4"/>
        <v>3</v>
      </c>
      <c r="J27">
        <f t="shared" si="5"/>
        <v>4</v>
      </c>
      <c r="K27">
        <f t="shared" si="6"/>
        <v>1</v>
      </c>
      <c r="L27">
        <f t="shared" si="7"/>
        <v>1.6075000000000728E-2</v>
      </c>
      <c r="M27">
        <f t="shared" si="8"/>
        <v>1.8997999999953663E-2</v>
      </c>
      <c r="N27">
        <f t="shared" si="9"/>
        <v>4.6763999999996031E-2</v>
      </c>
      <c r="O27">
        <f t="shared" si="10"/>
        <v>0</v>
      </c>
      <c r="S27">
        <f t="shared" si="11"/>
        <v>2.9229999999529355E-3</v>
      </c>
      <c r="T27">
        <f t="shared" si="12"/>
        <v>3.0688999999995303E-2</v>
      </c>
      <c r="U27">
        <f t="shared" si="13"/>
        <v>1.6075000000000728E-2</v>
      </c>
      <c r="V27">
        <f t="shared" si="14"/>
        <v>2.7766000000042368E-2</v>
      </c>
      <c r="W27">
        <f t="shared" si="15"/>
        <v>1.8997999999953663E-2</v>
      </c>
      <c r="X27">
        <f t="shared" si="16"/>
        <v>4.6763999999996031E-2</v>
      </c>
      <c r="Y27">
        <f t="shared" si="17"/>
        <v>2.3869166666656838E-2</v>
      </c>
    </row>
    <row r="28" spans="1:25" x14ac:dyDescent="0.2">
      <c r="F28" t="s">
        <v>15</v>
      </c>
      <c r="G28">
        <f>AVERAGE(G2:G27)</f>
        <v>4.8804396316676615E-2</v>
      </c>
      <c r="H28">
        <f t="shared" ref="H28:K28" si="19">AVERAGE(H2:H27)</f>
        <v>2.2307692307692308</v>
      </c>
      <c r="I28">
        <f t="shared" si="19"/>
        <v>2.3846153846153846</v>
      </c>
      <c r="J28">
        <f t="shared" si="19"/>
        <v>2.5384615384615383</v>
      </c>
      <c r="K28">
        <f t="shared" si="19"/>
        <v>2.7692307692307692</v>
      </c>
      <c r="L28">
        <f t="shared" ref="L28:O28" si="20">AVERAGE(L2:L27)</f>
        <v>5.5270692307691119E-2</v>
      </c>
      <c r="M28">
        <f t="shared" si="20"/>
        <v>3.4566846153845671E-2</v>
      </c>
      <c r="N28">
        <f t="shared" si="20"/>
        <v>4.8449730769231876E-2</v>
      </c>
      <c r="O28">
        <f t="shared" si="20"/>
        <v>5.9803423076922775E-2</v>
      </c>
    </row>
    <row r="29" spans="1:25" x14ac:dyDescent="0.2">
      <c r="F29" t="s">
        <v>16</v>
      </c>
      <c r="H29">
        <f t="shared" ref="H29:K29" si="21">STDEV(H2:H27)</f>
        <v>1.2746040109051064</v>
      </c>
      <c r="I29">
        <f t="shared" si="21"/>
        <v>1.0612039606757253</v>
      </c>
      <c r="J29">
        <f t="shared" si="21"/>
        <v>0.94787211081534517</v>
      </c>
      <c r="K29">
        <f t="shared" si="21"/>
        <v>1.1421976118935744</v>
      </c>
      <c r="L29">
        <f t="shared" ref="L29:O29" si="22">STDEV(L2:L27)</f>
        <v>0.13556384718198505</v>
      </c>
      <c r="M29">
        <f t="shared" si="22"/>
        <v>3.3313855120885617E-2</v>
      </c>
      <c r="N29">
        <f t="shared" si="22"/>
        <v>4.0783466812477798E-2</v>
      </c>
      <c r="O29">
        <f t="shared" si="22"/>
        <v>5.5080453479742914E-2</v>
      </c>
    </row>
    <row r="30" spans="1:25" x14ac:dyDescent="0.2">
      <c r="G30" t="s">
        <v>17</v>
      </c>
      <c r="H30">
        <f>COUNTIF(H2:H14,1)</f>
        <v>6</v>
      </c>
      <c r="I30">
        <f t="shared" ref="I30:K30" si="23">COUNTIF(I2:I14,1)</f>
        <v>3</v>
      </c>
      <c r="J30">
        <f t="shared" si="23"/>
        <v>2</v>
      </c>
      <c r="K30">
        <f t="shared" si="23"/>
        <v>2</v>
      </c>
    </row>
    <row r="31" spans="1:25" x14ac:dyDescent="0.2">
      <c r="G31" t="s">
        <v>18</v>
      </c>
      <c r="H31">
        <f>COUNTIF(H15:H27,1)</f>
        <v>5</v>
      </c>
      <c r="I31">
        <f t="shared" ref="I31:K31" si="24">COUNTIF(I15:I27,1)</f>
        <v>3</v>
      </c>
      <c r="J31">
        <f t="shared" si="24"/>
        <v>2</v>
      </c>
      <c r="K31">
        <f t="shared" si="24"/>
        <v>3</v>
      </c>
    </row>
    <row r="32" spans="1:25" x14ac:dyDescent="0.2">
      <c r="G32" t="s">
        <v>19</v>
      </c>
      <c r="H32">
        <f>H31+H30</f>
        <v>11</v>
      </c>
      <c r="I32">
        <f t="shared" ref="I32:K32" si="25">I31+I30</f>
        <v>6</v>
      </c>
      <c r="J32">
        <f t="shared" si="25"/>
        <v>4</v>
      </c>
      <c r="K32">
        <f t="shared" si="25"/>
        <v>5</v>
      </c>
    </row>
    <row r="33" spans="7:11" x14ac:dyDescent="0.2">
      <c r="G33" t="s">
        <v>11</v>
      </c>
      <c r="H33" t="s">
        <v>12</v>
      </c>
    </row>
    <row r="34" spans="7:11" x14ac:dyDescent="0.2">
      <c r="G34">
        <f>AVERAGE(G2:G14)</f>
        <v>4.1780225884134832E-2</v>
      </c>
      <c r="H34">
        <f>AVERAGE(G15:G27)</f>
        <v>5.5828566749218399E-2</v>
      </c>
      <c r="I34">
        <f>G28</f>
        <v>4.8804396316676615E-2</v>
      </c>
    </row>
    <row r="36" spans="7:11" x14ac:dyDescent="0.2">
      <c r="G36" t="s">
        <v>13</v>
      </c>
      <c r="H36">
        <f>AVERAGE(H2:H14)</f>
        <v>2.3076923076923075</v>
      </c>
      <c r="I36">
        <f>AVERAGE(I2:I14)</f>
        <v>2.4615384615384617</v>
      </c>
      <c r="J36">
        <f>AVERAGE(J2:J14)</f>
        <v>2.3076923076923075</v>
      </c>
      <c r="K36">
        <f>AVERAGE(K2:K14)</f>
        <v>2.8461538461538463</v>
      </c>
    </row>
    <row r="37" spans="7:11" x14ac:dyDescent="0.2">
      <c r="G37" t="s">
        <v>14</v>
      </c>
      <c r="H37">
        <f>AVERAGE(H15:H27)</f>
        <v>2.1538461538461537</v>
      </c>
      <c r="I37">
        <f>AVERAGE(I15:I27)</f>
        <v>2.3076923076923075</v>
      </c>
      <c r="J37">
        <f>AVERAGE(J15:J27)</f>
        <v>2.7692307692307692</v>
      </c>
      <c r="K37">
        <f>AVERAGE(K15:K27)</f>
        <v>2.6923076923076925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02-all-180423_1210.txt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GrahnLab</dc:creator>
  <cp:lastModifiedBy>Lucas K.</cp:lastModifiedBy>
  <dcterms:created xsi:type="dcterms:W3CDTF">2018-08-10T14:39:28Z</dcterms:created>
  <dcterms:modified xsi:type="dcterms:W3CDTF">2019-12-16T02:59:55Z</dcterms:modified>
</cp:coreProperties>
</file>