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245" windowHeight="13276" tabRatio="600" firstSheet="0" activeTab="0" autoFilterDateGrouping="1"/>
  </bookViews>
  <sheets>
    <sheet xmlns:r="http://schemas.openxmlformats.org/officeDocument/2006/relationships" name="svod" sheetId="1" state="visible" r:id="rId1"/>
    <sheet xmlns:r="http://schemas.openxmlformats.org/officeDocument/2006/relationships" name="pank" sheetId="2" state="visible" r:id="rId2"/>
    <sheet xmlns:r="http://schemas.openxmlformats.org/officeDocument/2006/relationships" name="zagruzk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+#,##0.00;\-#,##0.00"/>
  </numFmts>
  <fonts count="6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b val="1"/>
      <sz val="11"/>
    </font>
    <font>
      <name val="Arial"/>
      <charset val="204"/>
      <family val="2"/>
      <color rgb="FF512B2B"/>
      <sz val="6"/>
    </font>
    <font>
      <name val="Calibri"/>
      <family val="2"/>
      <color theme="1"/>
      <sz val="10"/>
      <scheme val="minor"/>
    </font>
    <font>
      <name val="Calibri"/>
      <b val="1"/>
      <sz val="11"/>
    </font>
  </fonts>
  <fills count="8">
    <fill>
      <patternFill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2" pivotButton="0" quotePrefix="0" xfId="0"/>
    <xf numFmtId="0" fontId="2" fillId="2" borderId="1" applyAlignment="1" pivotButton="0" quotePrefix="0" xfId="0">
      <alignment horizontal="center" vertical="top"/>
    </xf>
    <xf numFmtId="0" fontId="1" fillId="3" borderId="3" pivotButton="0" quotePrefix="0" xfId="0"/>
    <xf numFmtId="0" fontId="1" fillId="3" borderId="0" pivotButton="0" quotePrefix="0" xfId="0"/>
    <xf numFmtId="0" fontId="1" fillId="3" borderId="4" pivotButton="0" quotePrefix="0" xfId="0"/>
    <xf numFmtId="0" fontId="2" fillId="2" borderId="5" applyAlignment="1" pivotButton="0" quotePrefix="0" xfId="0">
      <alignment horizontal="center" vertical="top"/>
    </xf>
    <xf numFmtId="14" fontId="0" fillId="0" borderId="0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2" fillId="0" borderId="5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top"/>
    </xf>
    <xf numFmtId="0" fontId="3" fillId="4" borderId="0" applyAlignment="1" pivotButton="0" quotePrefix="0" xfId="0">
      <alignment horizontal="left" vertical="top" wrapText="1"/>
    </xf>
    <xf numFmtId="14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right" vertical="top" wrapText="1"/>
    </xf>
    <xf numFmtId="0" fontId="0" fillId="4" borderId="0" pivotButton="0" quotePrefix="0" xfId="0"/>
    <xf numFmtId="0" fontId="3" fillId="5" borderId="0" applyAlignment="1" pivotButton="0" quotePrefix="0" xfId="0">
      <alignment horizontal="left" vertical="top" wrapText="1"/>
    </xf>
    <xf numFmtId="14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right" vertical="top" wrapText="1"/>
    </xf>
    <xf numFmtId="0" fontId="0" fillId="5" borderId="0" pivotButton="0" quotePrefix="0" xfId="0"/>
    <xf numFmtId="0" fontId="3" fillId="6" borderId="0" applyAlignment="1" pivotButton="0" quotePrefix="0" xfId="0">
      <alignment horizontal="left" vertical="top" wrapText="1"/>
    </xf>
    <xf numFmtId="14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right" vertical="top" wrapText="1"/>
    </xf>
    <xf numFmtId="0" fontId="0" fillId="6" borderId="0" pivotButton="0" quotePrefix="0" xfId="0"/>
    <xf numFmtId="0" fontId="3" fillId="7" borderId="0" applyAlignment="1" pivotButton="0" quotePrefix="0" xfId="0">
      <alignment horizontal="left" vertical="top" wrapText="1"/>
    </xf>
    <xf numFmtId="14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right" vertical="top" wrapText="1"/>
    </xf>
    <xf numFmtId="0" fontId="0" fillId="7" borderId="0" pivotButton="0" quotePrefix="0" xfId="0"/>
  </cellXfs>
  <cellStyles count="1">
    <cellStyle name="Normal" xfId="0" builtinId="0"/>
  </cellStyles>
  <dxfs count="23">
    <dxf>
      <numFmt numFmtId="0" formatCode="General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border outline="0">
        <top style="thin">
          <color theme="5"/>
        </top>
      </border>
    </dxf>
    <dxf>
      <fill>
        <patternFill>
          <fgColor indexed="64"/>
          <bgColor auto="1"/>
        </patternFill>
      </fill>
    </dxf>
    <dxf>
      <font>
        <name val="Calibri"/>
        <charset val="204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>
        <left/>
        <right style="thin">
          <color theme="7"/>
        </right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border>
        <left/>
        <right/>
        <top style="thin">
          <color theme="7"/>
        </top>
        <bottom/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name val="Calibri"/>
        <charset val="204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data" displayName="data" ref="A2:Y6" headerRowCount="1" totalsRowShown="0" headerRowDxfId="22">
  <autoFilter ref="A2:Y6"/>
  <sortState ref="A3:Y6">
    <sortCondition ref="B2:B6"/>
  </sortState>
  <tableColumns count="25">
    <tableColumn id="1" name="nr" dataDxfId="21"/>
    <tableColumn id="2" name="kuupaev" dataDxfId="20"/>
    <tableColumn id="3" name="firma" dataDxfId="19"/>
    <tableColumn id="4" name="reg nr" dataDxfId="18"/>
    <tableColumn id="5" name="arve nr" dataDxfId="17"/>
    <tableColumn id="6" name="summa" dataDxfId="16"/>
    <tableColumn id="7" name="km" dataDxfId="15"/>
    <tableColumn id="8" name="summa kokku" dataDxfId="14"/>
    <tableColumn id="9" name="kirjeldus" dataDxfId="13"/>
    <tableColumn id="10" name="auto" dataDxfId="12"/>
    <tableColumn id="11" name="not_changed" dataDxfId="11"/>
    <tableColumn id="12" name="change_log" dataDxfId="10"/>
    <tableColumn id="13" name="file_name" dataDxfId="9"/>
    <tableColumn id="14" name="оплата" dataDxfId="8"/>
    <tableColumn id="25" name="1C" dataDxfId="7"/>
    <tableColumn id="15" name="курсы"/>
    <tableColumn id="16" name="прочее"/>
    <tableColumn id="17" name="Column3"/>
    <tableColumn id="18" name="Column2"/>
    <tableColumn id="19" name="Column1"/>
    <tableColumn id="20" name="pant"/>
    <tableColumn id="21" name="sum" dataDxfId="6">
      <calculatedColumnFormula>SUM(data[[#This Row],[курсы]:[Column1]])</calculatedColumnFormula>
    </tableColumn>
    <tableColumn id="22" name="km2" dataDxfId="5">
      <calculatedColumnFormula>ROUND(data[[#This Row],[sum]]*0.2,2)</calculatedColumnFormula>
    </tableColumn>
    <tableColumn id="23" name="kokku">
      <calculatedColumnFormula>data[[#This Row],[pant]]+data[[#This Row],[sum]]+data[[#This Row],[km2]]</calculatedColumnFormula>
    </tableColumn>
    <tableColumn id="24" name="diff">
      <calculatedColumnFormula>data[[#This Row],[kokku]]-data[[#This Row],[summa kokku]]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H16" headerRowCount="1" totalsRowShown="0" headerRowDxfId="4" dataDxfId="3" tableBorderDxfId="2">
  <autoFilter ref="A3:H16"/>
  <tableColumns count="8">
    <tableColumn id="1" name="Nr"/>
    <tableColumn id="2" name="Дата"/>
    <tableColumn id="3" name="Док"/>
    <tableColumn id="4" name="summa"/>
    <tableColumn id="5" name="Пояснение"/>
    <tableColumn id="6" name="сальдо"/>
    <tableColumn id="7" name="примечание" dataDxfId="1"/>
    <tableColumn id="8" name="sum" dataDxfId="0">
      <calculatedColumnFormula>VALUE(SUBSTITUTE(D4," ",""))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6"/>
  <sheetViews>
    <sheetView tabSelected="1" workbookViewId="0">
      <selection activeCell="P3" sqref="P3"/>
    </sheetView>
  </sheetViews>
  <sheetFormatPr baseColWidth="8" defaultRowHeight="14.25"/>
  <cols>
    <col width="9.59765625" customWidth="1" min="2" max="2"/>
    <col width="14" customWidth="1" min="8" max="8"/>
    <col width="9.53125" customWidth="1" min="9" max="9"/>
    <col width="13.19921875" customWidth="1" min="11" max="11"/>
    <col width="11.796875" customWidth="1" min="12" max="12"/>
    <col width="10.6640625" customWidth="1" min="13" max="13"/>
    <col width="9.6640625" bestFit="1" customWidth="1" min="14" max="14"/>
    <col width="9.6640625" customWidth="1" min="15" max="15"/>
    <col width="9.86328125" customWidth="1" min="18" max="20"/>
  </cols>
  <sheetData>
    <row r="1">
      <c r="P1" t="n">
        <v>410.08</v>
      </c>
      <c r="Q1" t="n">
        <v>410.13</v>
      </c>
      <c r="U1" t="n">
        <v>410.08</v>
      </c>
    </row>
    <row r="2">
      <c r="A2" s="1" t="inlineStr">
        <is>
          <t>nr</t>
        </is>
      </c>
      <c r="B2" s="2" t="inlineStr">
        <is>
          <t>kuupaev</t>
        </is>
      </c>
      <c r="C2" s="2" t="inlineStr">
        <is>
          <t>firma</t>
        </is>
      </c>
      <c r="D2" s="2" t="inlineStr">
        <is>
          <t>reg nr</t>
        </is>
      </c>
      <c r="E2" s="2" t="inlineStr">
        <is>
          <t>arve nr</t>
        </is>
      </c>
      <c r="F2" s="2" t="inlineStr">
        <is>
          <t>summa</t>
        </is>
      </c>
      <c r="G2" s="2" t="inlineStr">
        <is>
          <t>km</t>
        </is>
      </c>
      <c r="H2" s="2" t="inlineStr">
        <is>
          <t>summa kokku</t>
        </is>
      </c>
      <c r="I2" s="2" t="inlineStr">
        <is>
          <t>kirjeldus</t>
        </is>
      </c>
      <c r="J2" s="2" t="inlineStr">
        <is>
          <t>auto</t>
        </is>
      </c>
      <c r="K2" s="2" t="inlineStr">
        <is>
          <t>not_changed</t>
        </is>
      </c>
      <c r="L2" s="2" t="inlineStr">
        <is>
          <t>change_log</t>
        </is>
      </c>
      <c r="M2" s="2" t="inlineStr">
        <is>
          <t>file_name</t>
        </is>
      </c>
      <c r="N2" s="6" t="inlineStr">
        <is>
          <t>оплата</t>
        </is>
      </c>
      <c r="O2" s="6" t="inlineStr">
        <is>
          <t>1C</t>
        </is>
      </c>
      <c r="P2" s="10" t="inlineStr">
        <is>
          <t>курсы</t>
        </is>
      </c>
      <c r="Q2" s="10" t="inlineStr">
        <is>
          <t>прочее</t>
        </is>
      </c>
      <c r="R2" s="10" t="inlineStr">
        <is>
          <t>Column3</t>
        </is>
      </c>
      <c r="S2" s="10" t="inlineStr">
        <is>
          <t>Column2</t>
        </is>
      </c>
      <c r="T2" s="10" t="inlineStr">
        <is>
          <t>Column1</t>
        </is>
      </c>
      <c r="U2" s="10" t="inlineStr">
        <is>
          <t>pant</t>
        </is>
      </c>
      <c r="V2" s="10" t="inlineStr">
        <is>
          <t>sum</t>
        </is>
      </c>
      <c r="W2" s="10" t="inlineStr">
        <is>
          <t>km2</t>
        </is>
      </c>
      <c r="X2" s="10" t="inlineStr">
        <is>
          <t>kokku</t>
        </is>
      </c>
      <c r="Y2" s="10" t="inlineStr">
        <is>
          <t>diff</t>
        </is>
      </c>
    </row>
    <row r="3">
      <c r="A3" s="11" t="n">
        <v>2</v>
      </c>
      <c r="B3" t="inlineStr">
        <is>
          <t>05.12.23</t>
        </is>
      </c>
      <c r="C3" t="inlineStr">
        <is>
          <t>AS PRISMA PEREMARKET</t>
        </is>
      </c>
      <c r="D3" t="inlineStr">
        <is>
          <t>10569681</t>
        </is>
      </c>
      <c r="E3" t="inlineStr">
        <is>
          <t>C087666/4859</t>
        </is>
      </c>
      <c r="F3" t="n">
        <v>22.81</v>
      </c>
      <c r="G3" t="n">
        <v>4.33</v>
      </c>
      <c r="H3" t="n">
        <v>27.14</v>
      </c>
      <c r="I3" t="inlineStr">
        <is>
          <t>toit, pant</t>
        </is>
      </c>
      <c r="K3" t="inlineStr">
        <is>
          <t>no</t>
        </is>
      </c>
      <c r="L3" t="inlineStr">
        <is>
          <t>{'kuupaev': ['....', '05.12.23'], 'firma': ['"PRISMA SIKUPILLI" AS PRISMA PEREMARKET', 'AS PRISMA PEREMARKET'], 'arve nr': ['väljavõtte kontrolliks', 'C087666/4859']}</t>
        </is>
      </c>
      <c r="M3">
        <f>HYPERLINK("231205_AS PRISMA PEREMARKET_C087666-4859_231214_2158.jpg","231205_AS PRISMA PEREMARKET_C087666-4859_231214_2158.jpg")</f>
        <v/>
      </c>
      <c r="N3" s="7" t="n"/>
      <c r="O3" s="7" t="n"/>
      <c r="P3" t="n">
        <v>11.61</v>
      </c>
      <c r="Q3" t="n">
        <v>10</v>
      </c>
      <c r="U3" t="n">
        <v>1.2</v>
      </c>
      <c r="V3">
        <f>SUM(data[[#This Row],[курсы]:[Column1]])</f>
        <v/>
      </c>
      <c r="W3">
        <f>ROUND(data[[#This Row],[sum]]*0.2,2)</f>
        <v/>
      </c>
      <c r="X3">
        <f>data[[#This Row],[pant]]+data[[#This Row],[sum]]+data[[#This Row],[km2]]</f>
        <v/>
      </c>
      <c r="Y3">
        <f>data[[#This Row],[kokku]]-data[[#This Row],[summa kokku]]</f>
        <v/>
      </c>
    </row>
    <row r="4">
      <c r="A4" s="11" t="n">
        <v>1</v>
      </c>
      <c r="B4" t="inlineStr">
        <is>
          <t>06.12.23</t>
        </is>
      </c>
      <c r="C4" t="inlineStr">
        <is>
          <t xml:space="preserve">Pagaripoisid OÜ </t>
        </is>
      </c>
      <c r="D4" t="inlineStr">
        <is>
          <t>10381865</t>
        </is>
      </c>
      <c r="E4" t="inlineStr">
        <is>
          <t>23395331</t>
        </is>
      </c>
      <c r="F4" t="n">
        <v>24.67</v>
      </c>
      <c r="G4" t="n">
        <v>4.93</v>
      </c>
      <c r="H4" t="n">
        <v>29.6</v>
      </c>
      <c r="I4" t="inlineStr">
        <is>
          <t>toit</t>
        </is>
      </c>
      <c r="K4" t="inlineStr">
        <is>
          <t>yes</t>
        </is>
      </c>
      <c r="L4" t="inlineStr">
        <is>
          <t>{}</t>
        </is>
      </c>
      <c r="M4">
        <f>HYPERLINK("231206_Pagaripoisid OÜ _23395331_231214_2224.jpg","231206_Pagaripoisid OÜ _23395331_231214_2224.jpg")</f>
        <v/>
      </c>
      <c r="N4" s="7" t="n"/>
      <c r="O4" s="7" t="n"/>
      <c r="P4" t="n">
        <v>24.67</v>
      </c>
      <c r="V4">
        <f>SUM(data[[#This Row],[курсы]:[Column1]])</f>
        <v/>
      </c>
      <c r="W4">
        <f>ROUND(data[[#This Row],[sum]]*0.2,2)</f>
        <v/>
      </c>
      <c r="X4">
        <f>data[[#This Row],[pant]]+data[[#This Row],[sum]]+data[[#This Row],[km2]]</f>
        <v/>
      </c>
      <c r="Y4">
        <f>data[[#This Row],[kokku]]-data[[#This Row],[summa kokku]]</f>
        <v/>
      </c>
    </row>
    <row r="5">
      <c r="A5" s="11" t="n">
        <v>0</v>
      </c>
      <c r="B5" t="inlineStr">
        <is>
          <t>07.12.23</t>
        </is>
      </c>
      <c r="C5" t="inlineStr">
        <is>
          <t xml:space="preserve">Pagaripoisid OÜ </t>
        </is>
      </c>
      <c r="D5" t="n">
        <v>10381865</v>
      </c>
      <c r="E5" t="n">
        <v>23396569</v>
      </c>
      <c r="F5" t="n">
        <v>29.29</v>
      </c>
      <c r="G5" t="n">
        <v>5.86</v>
      </c>
      <c r="H5" t="n">
        <v>35.15</v>
      </c>
      <c r="I5" t="inlineStr">
        <is>
          <t>toit</t>
        </is>
      </c>
      <c r="K5" t="inlineStr">
        <is>
          <t>yes</t>
        </is>
      </c>
      <c r="L5" t="inlineStr">
        <is>
          <t>{}</t>
        </is>
      </c>
      <c r="M5">
        <f>HYPERLINK("231207_Pagaripoisid OÜ _23396569_231214_2224.jpg","231207_Pagaripoisid OÜ _23396569_231214_2224.jpg")</f>
        <v/>
      </c>
      <c r="N5" s="7" t="n"/>
      <c r="O5" s="7" t="n"/>
      <c r="P5" t="n">
        <v>29.29</v>
      </c>
      <c r="V5">
        <f>SUM(data[[#This Row],[курсы]:[Column1]])</f>
        <v/>
      </c>
      <c r="W5">
        <f>ROUND(data[[#This Row],[sum]]*0.2,2)</f>
        <v/>
      </c>
      <c r="X5">
        <f>data[[#This Row],[pant]]+data[[#This Row],[sum]]+data[[#This Row],[km2]]</f>
        <v/>
      </c>
      <c r="Y5">
        <f>data[[#This Row],[kokku]]-data[[#This Row],[summa kokku]]</f>
        <v/>
      </c>
    </row>
    <row r="6">
      <c r="A6" s="11" t="n">
        <v>3</v>
      </c>
      <c r="B6" t="inlineStr">
        <is>
          <t>07.12.23</t>
        </is>
      </c>
      <c r="C6" t="inlineStr">
        <is>
          <t>AS PRISMA PEREMARKE</t>
        </is>
      </c>
      <c r="D6" t="inlineStr">
        <is>
          <t>None</t>
        </is>
      </c>
      <c r="E6" t="inlineStr">
        <is>
          <t>C087690/7531</t>
        </is>
      </c>
      <c r="F6" t="n">
        <v>6.31</v>
      </c>
      <c r="G6" t="n">
        <v>1.02</v>
      </c>
      <c r="H6" t="n">
        <v>7.33</v>
      </c>
      <c r="I6" t="inlineStr">
        <is>
          <t>toit, pant</t>
        </is>
      </c>
      <c r="K6" t="inlineStr">
        <is>
          <t>no</t>
        </is>
      </c>
      <c r="L6" t="inlineStr">
        <is>
          <t>{'kuupaev': ['....', '07.12.23'], 'firma': ['"PRISMA SIKUPILLI" AS PRISMA PEREMARKE', 'AS PRISMA PEREMARKE'], 'arve nr': ['väljavõtte kontrolliks', 'C087690/7531']}</t>
        </is>
      </c>
      <c r="M6">
        <f>HYPERLINK("231207_AS PRISMA PEREMARKE_C087690-7531_231214_2158.jpg","231207_AS PRISMA PEREMARKE_C087690-7531_231214_2158.jpg")</f>
        <v/>
      </c>
      <c r="N6" s="7" t="n"/>
      <c r="O6" s="7" t="n"/>
      <c r="P6" t="n">
        <v>5.11</v>
      </c>
      <c r="U6" t="n">
        <v>1.2</v>
      </c>
      <c r="V6">
        <f>SUM(data[[#This Row],[курсы]:[Column1]])</f>
        <v/>
      </c>
      <c r="W6">
        <f>ROUND(data[[#This Row],[sum]]*0.2,2)</f>
        <v/>
      </c>
      <c r="X6">
        <f>data[[#This Row],[pant]]+data[[#This Row],[sum]]+data[[#This Row],[km2]]</f>
        <v/>
      </c>
      <c r="Y6">
        <f>data[[#This Row],[kokku]]-data[[#This Row],[summa kokku]]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16"/>
  <sheetViews>
    <sheetView zoomScale="160" workbookViewId="0">
      <selection activeCell="G2" sqref="G2"/>
    </sheetView>
  </sheetViews>
  <sheetFormatPr baseColWidth="8" defaultColWidth="63.59765625" defaultRowHeight="14.25"/>
  <cols>
    <col width="4.53125" customWidth="1" min="1" max="1"/>
    <col width="6.53125" customWidth="1" min="2" max="2"/>
    <col width="5.9296875" customWidth="1" min="3" max="3"/>
    <col width="8.9296875" bestFit="1" customWidth="1" min="4" max="4"/>
    <col width="46.06640625" customWidth="1" min="5" max="5"/>
    <col width="8.46484375" customWidth="1" min="6" max="6"/>
    <col width="13.46484375" bestFit="1" customWidth="1" min="7" max="7"/>
    <col width="8.06640625" bestFit="1" customWidth="1" min="8" max="8"/>
  </cols>
  <sheetData>
    <row r="1">
      <c r="G1" s="8" t="inlineStr">
        <is>
          <t>дебет</t>
        </is>
      </c>
      <c r="H1" s="9">
        <f>SUMIF(Table1[sum],"&lt;0")</f>
        <v/>
      </c>
    </row>
    <row r="2">
      <c r="G2" s="8" t="inlineStr">
        <is>
          <t>кредит</t>
        </is>
      </c>
      <c r="H2" s="9">
        <f>SUMIF(Table1[sum],"&gt;0")</f>
        <v/>
      </c>
    </row>
    <row r="3">
      <c r="A3" s="3" t="inlineStr">
        <is>
          <t>Nr</t>
        </is>
      </c>
      <c r="B3" s="4" t="inlineStr">
        <is>
          <t>Дата</t>
        </is>
      </c>
      <c r="C3" s="4" t="inlineStr">
        <is>
          <t>Док</t>
        </is>
      </c>
      <c r="D3" s="4" t="inlineStr">
        <is>
          <t>summa</t>
        </is>
      </c>
      <c r="E3" s="4" t="inlineStr">
        <is>
          <t>Пояснение</t>
        </is>
      </c>
      <c r="F3" s="5" t="inlineStr">
        <is>
          <t>сальдо</t>
        </is>
      </c>
      <c r="G3" t="inlineStr">
        <is>
          <t>примечание</t>
        </is>
      </c>
      <c r="H3" s="4" t="inlineStr">
        <is>
          <t>sum</t>
        </is>
      </c>
    </row>
    <row r="4" ht="15" customHeight="1">
      <c r="A4" s="12" t="n">
        <v>1</v>
      </c>
      <c r="B4" s="13" t="n">
        <v>45261</v>
      </c>
      <c r="C4" s="12" t="n"/>
      <c r="D4" s="14" t="n">
        <v>-80</v>
      </c>
      <c r="E4" s="12" t="inlineStr">
        <is>
          <t>SULARAHA 547372******7827 01.12.23 18:05 80.00 EUR (135767) HAN00035 VOIDUJOOKSU 10 &gt;TALLINN EE</t>
        </is>
      </c>
      <c r="F4" s="15" t="n">
        <v>-80</v>
      </c>
      <c r="G4" s="16" t="n"/>
      <c r="H4" s="16">
        <f>VALUE(SUBSTITUTE(D4," ",""))</f>
        <v/>
      </c>
    </row>
    <row r="5" ht="15" customHeight="1">
      <c r="A5" s="12" t="n">
        <v>2</v>
      </c>
      <c r="B5" s="13" t="n">
        <v>45261</v>
      </c>
      <c r="C5" s="12" t="n"/>
      <c r="D5" s="14" t="n">
        <v>-0.43</v>
      </c>
      <c r="E5" s="12" t="inlineStr">
        <is>
          <t>Swedbank AS TEENUSTASU SULARAHA 547372******7827 01.12.23 18:05 80.00 EUR (135767) HAN00035 VOIDUJOOKSU 10 &gt;TALLINN EE</t>
        </is>
      </c>
      <c r="F5" s="15" t="n">
        <v>-80.43000000000001</v>
      </c>
      <c r="G5" s="16" t="n"/>
      <c r="H5" s="16">
        <f>VALUE(SUBSTITUTE(D5," ",""))</f>
        <v/>
      </c>
    </row>
    <row r="6">
      <c r="A6" s="17" t="n">
        <v>3</v>
      </c>
      <c r="B6" s="18" t="n">
        <v>45261</v>
      </c>
      <c r="C6" s="17" t="n"/>
      <c r="D6" s="19" t="n">
        <v>-52.73</v>
      </c>
      <c r="E6" s="17" t="inlineStr">
        <is>
          <t>547372******7827 29.11.23 PAGARIPOISTE KAUPLUS-K 10134 TALLINN</t>
        </is>
      </c>
      <c r="F6" s="20" t="n">
        <v>-133.16</v>
      </c>
      <c r="G6" s="21" t="inlineStr">
        <is>
          <t>2023-11</t>
        </is>
      </c>
      <c r="H6" s="21">
        <f>VALUE(SUBSTITUTE(D6," ",""))</f>
        <v/>
      </c>
    </row>
    <row r="7">
      <c r="A7" s="22" t="n">
        <v>4</v>
      </c>
      <c r="B7" s="23" t="n">
        <v>45267</v>
      </c>
      <c r="C7" s="22" t="n"/>
      <c r="D7" s="24" t="n">
        <v>-27.14</v>
      </c>
      <c r="E7" s="22" t="inlineStr">
        <is>
          <t>547372******7827 05.12.23 Prisma Sikupilli 10112 TALLINNA</t>
        </is>
      </c>
      <c r="F7" s="25" t="n">
        <v>-160.3</v>
      </c>
      <c r="G7" s="26" t="n"/>
      <c r="H7" s="26">
        <f>VALUE(SUBSTITUTE(D7," ",""))</f>
        <v/>
      </c>
    </row>
    <row r="8">
      <c r="A8" s="27" t="n">
        <v>5</v>
      </c>
      <c r="B8" s="28" t="n">
        <v>45267</v>
      </c>
      <c r="C8" s="27" t="n"/>
      <c r="D8" s="29" t="n">
        <v>-5</v>
      </c>
      <c r="E8" s="27" t="inlineStr">
        <is>
          <t>547372******7827 05.12.23 LOT0804090759203 02-146 WARSZAWA</t>
        </is>
      </c>
      <c r="F8" s="30" t="n">
        <v>-165.3</v>
      </c>
      <c r="G8" s="31" t="inlineStr">
        <is>
          <t>поставщик</t>
        </is>
      </c>
      <c r="H8" s="31">
        <f>VALUE(SUBSTITUTE(D8," ",""))</f>
        <v/>
      </c>
    </row>
    <row r="9">
      <c r="A9" s="27" t="n">
        <v>6</v>
      </c>
      <c r="B9" s="28" t="n">
        <v>45267</v>
      </c>
      <c r="C9" s="27" t="n"/>
      <c r="D9" s="29" t="n">
        <v>-343.19</v>
      </c>
      <c r="E9" s="27" t="inlineStr">
        <is>
          <t>547372******7827 05.12.23 LOT0802417634086 02-146 WARSZAWA</t>
        </is>
      </c>
      <c r="F9" s="30" t="n">
        <v>-508.49</v>
      </c>
      <c r="G9" s="31" t="inlineStr">
        <is>
          <t>поставщик</t>
        </is>
      </c>
      <c r="H9" s="31">
        <f>VALUE(SUBSTITUTE(D9," ",""))</f>
        <v/>
      </c>
    </row>
    <row r="10">
      <c r="A10" s="27" t="n">
        <v>7</v>
      </c>
      <c r="B10" s="28" t="n">
        <v>45267</v>
      </c>
      <c r="C10" s="27" t="n"/>
      <c r="D10" s="29" t="n">
        <v>-14</v>
      </c>
      <c r="E10" s="27" t="inlineStr">
        <is>
          <t>547372******7827 05.12.23 LOT0804090759204 02-146 WARSZAWA</t>
        </is>
      </c>
      <c r="F10" s="30" t="n">
        <v>-522.49</v>
      </c>
      <c r="G10" s="31" t="inlineStr">
        <is>
          <t>поставщик</t>
        </is>
      </c>
      <c r="H10" s="31">
        <f>VALUE(SUBSTITUTE(D10," ",""))</f>
        <v/>
      </c>
    </row>
    <row r="11" ht="15" customHeight="1">
      <c r="A11" s="27" t="n">
        <v>8</v>
      </c>
      <c r="B11" s="28" t="n">
        <v>45268</v>
      </c>
      <c r="C11" s="27" t="n"/>
      <c r="D11" s="29" t="n">
        <v>-80.26000000000001</v>
      </c>
      <c r="E11" s="27" t="inlineStr">
        <is>
          <t>547372******7827 06.12.23 145.64 AZN VAHETUSKURSS: 1.832641, KONVERTEERIMISTASU 0.79 EUR AZAL AZ1000 BAKI</t>
        </is>
      </c>
      <c r="F11" s="30" t="n">
        <v>-602.75</v>
      </c>
      <c r="G11" s="31" t="inlineStr">
        <is>
          <t>поставщик</t>
        </is>
      </c>
      <c r="H11" s="31">
        <f>VALUE(SUBSTITUTE(D11," ",""))</f>
        <v/>
      </c>
    </row>
    <row r="12">
      <c r="A12" s="22" t="n">
        <v>9</v>
      </c>
      <c r="B12" s="23" t="n">
        <v>45268</v>
      </c>
      <c r="C12" s="22" t="n"/>
      <c r="D12" s="24" t="n">
        <v>-29.6</v>
      </c>
      <c r="E12" s="22" t="inlineStr">
        <is>
          <t>547372******7827 06.12.23 PAGARIPOISTE KAUPLUS-K 10134 TALLINN</t>
        </is>
      </c>
      <c r="F12" s="25" t="n">
        <v>-632.35</v>
      </c>
      <c r="G12" s="26" t="n"/>
      <c r="H12" s="26">
        <f>VALUE(SUBSTITUTE(D12," ",""))</f>
        <v/>
      </c>
    </row>
    <row r="13">
      <c r="A13" s="22" t="n">
        <v>10</v>
      </c>
      <c r="B13" s="23" t="n">
        <v>45269</v>
      </c>
      <c r="C13" s="22" t="n"/>
      <c r="D13" s="24" t="n">
        <v>-7.33</v>
      </c>
      <c r="E13" s="22" t="inlineStr">
        <is>
          <t>547372******7827 07.12.23 Prisma Sikupilli 10112 TALLINNA</t>
        </is>
      </c>
      <c r="F13" s="25" t="n">
        <v>-639.6799999999999</v>
      </c>
      <c r="G13" s="26" t="n"/>
      <c r="H13" s="26">
        <f>VALUE(SUBSTITUTE(D13," ",""))</f>
        <v/>
      </c>
    </row>
    <row r="14">
      <c r="A14" s="22" t="n">
        <v>11</v>
      </c>
      <c r="B14" s="23" t="n">
        <v>45269</v>
      </c>
      <c r="C14" s="22" t="n"/>
      <c r="D14" s="24" t="n">
        <v>-35.15</v>
      </c>
      <c r="E14" s="22" t="inlineStr">
        <is>
          <t>547372******7827 07.12.23 PAGARIPOISTE KAUPLUS-K 10134 TALLINN</t>
        </is>
      </c>
      <c r="F14" s="25" t="n">
        <v>-674.83</v>
      </c>
      <c r="G14" s="26" t="n"/>
      <c r="H14" s="26">
        <f>VALUE(SUBSTITUTE(D14," ",""))</f>
        <v/>
      </c>
    </row>
    <row r="15">
      <c r="A15" s="27" t="n">
        <v>12</v>
      </c>
      <c r="B15" s="28" t="n">
        <v>45273</v>
      </c>
      <c r="C15" s="27" t="n"/>
      <c r="D15" s="29" t="n">
        <v>-12</v>
      </c>
      <c r="E15" s="27" t="inlineStr">
        <is>
          <t>547372******7827 11.12.23 ELKE MUSTAMAE AS 10616 TALLINN</t>
        </is>
      </c>
      <c r="F15" s="30" t="n">
        <v>-686.83</v>
      </c>
      <c r="G15" s="31" t="inlineStr">
        <is>
          <t>поставщик</t>
        </is>
      </c>
      <c r="H15" s="31">
        <f>VALUE(SUBSTITUTE(D15," ",""))</f>
        <v/>
      </c>
    </row>
    <row r="16" ht="15" customHeight="1">
      <c r="A16" s="27" t="n">
        <v>13</v>
      </c>
      <c r="B16" s="28" t="n">
        <v>45274</v>
      </c>
      <c r="C16" s="27" t="n"/>
      <c r="D16" s="29" t="n">
        <v>-445.95</v>
      </c>
      <c r="E16" s="27" t="inlineStr">
        <is>
          <t>547372******7827 12.12.23 474.20 USD VAHETUSKURSS: 1.073993, KONVERTEERIMISTASU 4.42 EUR THY00000004AIGPK 60486 FRANKFURT AM</t>
        </is>
      </c>
      <c r="F16" s="30" t="inlineStr">
        <is>
          <t>-1 132.78</t>
        </is>
      </c>
      <c r="G16" s="31" t="inlineStr">
        <is>
          <t>поставщик</t>
        </is>
      </c>
      <c r="H16" s="31">
        <f>VALUE(SUBSTITUTE(D16," ",""))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Вид бухгалтерской операции</t>
        </is>
      </c>
      <c r="B1" t="inlineStr">
        <is>
          <t>Счет</t>
        </is>
      </c>
      <c r="C1" t="inlineStr">
        <is>
          <t>Контрагент НСО</t>
        </is>
      </c>
      <c r="D1" t="inlineStr">
        <is>
          <t>Дата документа</t>
        </is>
      </c>
      <c r="E1" t="inlineStr">
        <is>
          <t>Вид документа НСО</t>
        </is>
      </c>
      <c r="F1" t="inlineStr">
        <is>
          <t>Серия документа</t>
        </is>
      </c>
      <c r="G1" t="inlineStr">
        <is>
          <t>Номер документа</t>
        </is>
      </c>
      <c r="H1" t="inlineStr">
        <is>
          <t>Валюта отчета</t>
        </is>
      </c>
      <c r="I1" t="inlineStr">
        <is>
          <t>Курс валюты отчета</t>
        </is>
      </c>
      <c r="J1" t="inlineStr">
        <is>
          <t>Сумма</t>
        </is>
      </c>
      <c r="K1" t="inlineStr">
        <is>
          <t>Ставка НСО</t>
        </is>
      </c>
      <c r="L1" t="inlineStr">
        <is>
          <t>Сумма НСО</t>
        </is>
      </c>
      <c r="M1" t="inlineStr">
        <is>
          <t>Сумма с НСО</t>
        </is>
      </c>
      <c r="N1" t="inlineStr">
        <is>
          <t>Счет проводки НСО</t>
        </is>
      </c>
      <c r="O1" t="inlineStr">
        <is>
          <t>Применение НСО</t>
        </is>
      </c>
      <c r="P1" t="inlineStr">
        <is>
          <t>Аналитика по НСО</t>
        </is>
      </c>
      <c r="Q1" t="inlineStr">
        <is>
          <t>Счет 50%</t>
        </is>
      </c>
      <c r="R1" t="inlineStr">
        <is>
          <t>Субконто1</t>
        </is>
      </c>
      <c r="S1" t="inlineStr">
        <is>
          <t>Субконто2</t>
        </is>
      </c>
      <c r="T1" t="inlineStr">
        <is>
          <t>Субконто3</t>
        </is>
      </c>
      <c r="U1" t="inlineStr">
        <is>
          <t>Субконто4</t>
        </is>
      </c>
      <c r="V1" t="inlineStr">
        <is>
          <t>Субконто5</t>
        </is>
      </c>
      <c r="W1" t="inlineStr">
        <is>
          <t>Субконто1 50%</t>
        </is>
      </c>
      <c r="X1" t="inlineStr">
        <is>
          <t>Субконто2 50%</t>
        </is>
      </c>
      <c r="Y1" t="inlineStr">
        <is>
          <t>Субконто3 50%</t>
        </is>
      </c>
      <c r="Z1" t="inlineStr">
        <is>
          <t>Субконто4 50%</t>
        </is>
      </c>
      <c r="AA1" t="inlineStr">
        <is>
          <t>Субконто5 50%</t>
        </is>
      </c>
      <c r="AB1" t="inlineStr">
        <is>
          <t>Основание</t>
        </is>
      </c>
      <c r="AC1" t="inlineStr">
        <is>
          <t>Комментарий</t>
        </is>
      </c>
    </row>
    <row r="2">
      <c r="A2" t="inlineStr"/>
      <c r="B2" t="inlineStr">
        <is>
          <t>410.08</t>
        </is>
      </c>
      <c r="C2" t="inlineStr">
        <is>
          <t>10569681</t>
        </is>
      </c>
      <c r="D2" t="inlineStr">
        <is>
          <t>05.12.23</t>
        </is>
      </c>
      <c r="E2" t="inlineStr"/>
      <c r="F2" t="inlineStr"/>
      <c r="G2" t="inlineStr">
        <is>
          <t>C087666/4859</t>
        </is>
      </c>
      <c r="H2" t="inlineStr"/>
      <c r="I2" t="inlineStr"/>
      <c r="J2" t="inlineStr">
        <is>
          <t>11.61</t>
        </is>
      </c>
      <c r="K2" t="inlineStr">
        <is>
          <t>20%</t>
        </is>
      </c>
      <c r="L2" t="inlineStr">
        <is>
          <t>2.32</t>
        </is>
      </c>
      <c r="M2" t="inlineStr">
        <is>
          <t>13.93</t>
        </is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>
        <is>
          <t>toit, pant</t>
        </is>
      </c>
    </row>
    <row r="3">
      <c r="A3" t="inlineStr"/>
      <c r="B3" t="inlineStr">
        <is>
          <t>410.13</t>
        </is>
      </c>
      <c r="C3" t="inlineStr">
        <is>
          <t>10569681</t>
        </is>
      </c>
      <c r="D3" t="inlineStr">
        <is>
          <t>05.12.23</t>
        </is>
      </c>
      <c r="E3" t="inlineStr"/>
      <c r="F3" t="inlineStr"/>
      <c r="G3" t="inlineStr">
        <is>
          <t>C087666/4859</t>
        </is>
      </c>
      <c r="H3" t="inlineStr"/>
      <c r="I3" t="inlineStr"/>
      <c r="J3" t="inlineStr">
        <is>
          <t>10</t>
        </is>
      </c>
      <c r="K3" t="inlineStr">
        <is>
          <t>20%</t>
        </is>
      </c>
      <c r="L3" t="inlineStr">
        <is>
          <t>2.01</t>
        </is>
      </c>
      <c r="M3" t="inlineStr">
        <is>
          <t>12.01</t>
        </is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>
        <is>
          <t>toit, pant</t>
        </is>
      </c>
    </row>
    <row r="4">
      <c r="A4" t="inlineStr"/>
      <c r="B4" t="inlineStr">
        <is>
          <t>410.08</t>
        </is>
      </c>
      <c r="C4" t="inlineStr">
        <is>
          <t>10569681</t>
        </is>
      </c>
      <c r="D4" t="inlineStr">
        <is>
          <t>05.12.23</t>
        </is>
      </c>
      <c r="E4" t="inlineStr"/>
      <c r="F4" t="inlineStr"/>
      <c r="G4" t="inlineStr">
        <is>
          <t>C087666/4859</t>
        </is>
      </c>
      <c r="H4" t="inlineStr"/>
      <c r="I4" t="inlineStr"/>
      <c r="J4" t="inlineStr">
        <is>
          <t>1.2</t>
        </is>
      </c>
      <c r="K4" t="inlineStr">
        <is>
          <t>Нет</t>
        </is>
      </c>
      <c r="L4" t="inlineStr">
        <is>
          <t>0.00</t>
        </is>
      </c>
      <c r="M4" t="inlineStr">
        <is>
          <t>1.20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>
        <is>
          <t>pant</t>
        </is>
      </c>
    </row>
    <row r="5">
      <c r="A5" t="inlineStr"/>
      <c r="B5" t="inlineStr">
        <is>
          <t>410.08</t>
        </is>
      </c>
      <c r="C5" t="inlineStr">
        <is>
          <t>10381865</t>
        </is>
      </c>
      <c r="D5" t="inlineStr">
        <is>
          <t>06.12.23</t>
        </is>
      </c>
      <c r="E5" t="inlineStr"/>
      <c r="F5" t="inlineStr"/>
      <c r="G5" t="inlineStr">
        <is>
          <t>23395331</t>
        </is>
      </c>
      <c r="H5" t="inlineStr"/>
      <c r="I5" t="inlineStr"/>
      <c r="J5" t="inlineStr">
        <is>
          <t>24.67</t>
        </is>
      </c>
      <c r="K5" t="inlineStr">
        <is>
          <t>20%</t>
        </is>
      </c>
      <c r="L5" t="inlineStr">
        <is>
          <t>4.93</t>
        </is>
      </c>
      <c r="M5" t="inlineStr">
        <is>
          <t>29.60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>
        <is>
          <t>toit</t>
        </is>
      </c>
    </row>
    <row r="6">
      <c r="A6" t="inlineStr"/>
      <c r="B6" t="inlineStr">
        <is>
          <t>410.08</t>
        </is>
      </c>
      <c r="C6" t="n">
        <v>10381865</v>
      </c>
      <c r="D6" t="inlineStr">
        <is>
          <t>07.12.23</t>
        </is>
      </c>
      <c r="E6" t="inlineStr"/>
      <c r="F6" t="inlineStr"/>
      <c r="G6" t="n">
        <v>23396569</v>
      </c>
      <c r="H6" t="inlineStr"/>
      <c r="I6" t="inlineStr"/>
      <c r="J6" t="inlineStr">
        <is>
          <t>29.29</t>
        </is>
      </c>
      <c r="K6" t="inlineStr">
        <is>
          <t>20%</t>
        </is>
      </c>
      <c r="L6" t="inlineStr">
        <is>
          <t>5.86</t>
        </is>
      </c>
      <c r="M6" t="inlineStr">
        <is>
          <t>35.15</t>
        </is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>
        <is>
          <t>toit</t>
        </is>
      </c>
    </row>
    <row r="7">
      <c r="A7" t="inlineStr"/>
      <c r="B7" t="inlineStr">
        <is>
          <t>410.08</t>
        </is>
      </c>
      <c r="C7" t="inlineStr">
        <is>
          <t>None</t>
        </is>
      </c>
      <c r="D7" t="inlineStr">
        <is>
          <t>07.12.23</t>
        </is>
      </c>
      <c r="E7" t="inlineStr"/>
      <c r="F7" t="inlineStr"/>
      <c r="G7" t="inlineStr">
        <is>
          <t>C087690/7531</t>
        </is>
      </c>
      <c r="H7" t="inlineStr"/>
      <c r="I7" t="inlineStr"/>
      <c r="J7" t="inlineStr">
        <is>
          <t>5.11</t>
        </is>
      </c>
      <c r="K7" t="inlineStr">
        <is>
          <t>20%</t>
        </is>
      </c>
      <c r="L7" t="inlineStr">
        <is>
          <t>1.02</t>
        </is>
      </c>
      <c r="M7" t="inlineStr">
        <is>
          <t>6.13</t>
        </is>
      </c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>
        <is>
          <t>toit, pant</t>
        </is>
      </c>
    </row>
    <row r="8">
      <c r="A8" t="inlineStr"/>
      <c r="B8" t="inlineStr">
        <is>
          <t>410.08</t>
        </is>
      </c>
      <c r="C8" t="inlineStr">
        <is>
          <t>None</t>
        </is>
      </c>
      <c r="D8" t="inlineStr">
        <is>
          <t>07.12.23</t>
        </is>
      </c>
      <c r="E8" t="inlineStr"/>
      <c r="F8" t="inlineStr"/>
      <c r="G8" t="inlineStr">
        <is>
          <t>C087690/7531</t>
        </is>
      </c>
      <c r="H8" t="inlineStr"/>
      <c r="I8" t="inlineStr"/>
      <c r="J8" t="inlineStr">
        <is>
          <t>1.2</t>
        </is>
      </c>
      <c r="K8" t="inlineStr">
        <is>
          <t>Нет</t>
        </is>
      </c>
      <c r="L8" t="inlineStr">
        <is>
          <t>0.00</t>
        </is>
      </c>
      <c r="M8" t="inlineStr">
        <is>
          <t>1.20</t>
        </is>
      </c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>
        <is>
          <t>pant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 J</dc:creator>
  <dcterms:created xmlns:dcterms="http://purl.org/dc/terms/" xmlns:xsi="http://www.w3.org/2001/XMLSchema-instance" xsi:type="dcterms:W3CDTF">2023-10-18T07:44:55Z</dcterms:created>
  <dcterms:modified xmlns:dcterms="http://purl.org/dc/terms/" xmlns:xsi="http://www.w3.org/2001/XMLSchema-instance" xsi:type="dcterms:W3CDTF">2023-12-23T13:13:38Z</dcterms:modified>
  <cp:lastModifiedBy>J J</cp:lastModifiedBy>
</cp:coreProperties>
</file>