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Q7" i="1" l="1"/>
  <c r="Q17" i="1"/>
  <c r="T17" i="1" l="1"/>
  <c r="S17" i="1"/>
  <c r="R17" i="1"/>
  <c r="Q27" i="1"/>
  <c r="P17" i="1"/>
  <c r="O17" i="1"/>
  <c r="T16" i="1"/>
  <c r="S16" i="1"/>
  <c r="R16" i="1"/>
  <c r="Q16" i="1"/>
  <c r="P16" i="1"/>
  <c r="O16" i="1"/>
  <c r="T15" i="1"/>
  <c r="S15" i="1"/>
  <c r="R15" i="1"/>
  <c r="Q15" i="1"/>
  <c r="P15" i="1"/>
  <c r="O15" i="1"/>
  <c r="T14" i="1"/>
  <c r="S14" i="1"/>
  <c r="R14" i="1"/>
  <c r="Q14" i="1"/>
  <c r="P14" i="1"/>
  <c r="O14" i="1"/>
  <c r="T7" i="1"/>
  <c r="S7" i="1"/>
  <c r="R7" i="1"/>
  <c r="P7" i="1"/>
  <c r="O7" i="1"/>
  <c r="T6" i="1"/>
  <c r="S6" i="1"/>
  <c r="R6" i="1"/>
  <c r="Q6" i="1"/>
  <c r="P6" i="1"/>
  <c r="O6" i="1"/>
  <c r="T5" i="1"/>
  <c r="S5" i="1"/>
  <c r="R5" i="1"/>
  <c r="Q5" i="1"/>
  <c r="P5" i="1"/>
  <c r="O5" i="1"/>
  <c r="T4" i="1"/>
  <c r="S4" i="1"/>
  <c r="R4" i="1"/>
  <c r="Q4" i="1"/>
  <c r="P4" i="1"/>
  <c r="O4" i="1"/>
  <c r="Q8" i="1" l="1"/>
  <c r="O24" i="1"/>
  <c r="S24" i="1"/>
  <c r="Q25" i="1"/>
  <c r="O26" i="1"/>
  <c r="S26" i="1"/>
  <c r="P24" i="1"/>
  <c r="T24" i="1"/>
  <c r="R25" i="1"/>
  <c r="P26" i="1"/>
  <c r="T26" i="1"/>
  <c r="R27" i="1"/>
  <c r="Q24" i="1"/>
  <c r="O25" i="1"/>
  <c r="S25" i="1"/>
  <c r="Q26" i="1"/>
  <c r="O27" i="1"/>
  <c r="S27" i="1"/>
  <c r="R24" i="1"/>
  <c r="P25" i="1"/>
  <c r="T25" i="1"/>
  <c r="R26" i="1"/>
  <c r="P27" i="1"/>
  <c r="T27" i="1"/>
  <c r="T8" i="1"/>
  <c r="U15" i="1"/>
  <c r="U5" i="1"/>
  <c r="Q18" i="1"/>
  <c r="P8" i="1"/>
  <c r="R8" i="1"/>
  <c r="O8" i="1"/>
  <c r="S8" i="1"/>
  <c r="U6" i="1"/>
  <c r="U7" i="1"/>
  <c r="U4" i="1"/>
  <c r="O18" i="1"/>
  <c r="R18" i="1"/>
  <c r="U17" i="1"/>
  <c r="T18" i="1"/>
  <c r="P18" i="1"/>
  <c r="U16" i="1"/>
  <c r="S18" i="1"/>
  <c r="U14" i="1"/>
  <c r="U25" i="1" l="1"/>
  <c r="U8" i="1"/>
  <c r="O32" i="1" s="1"/>
  <c r="O33" i="1" s="1"/>
  <c r="Q28" i="1"/>
  <c r="P28" i="1"/>
  <c r="U27" i="1"/>
  <c r="T28" i="1"/>
  <c r="S28" i="1"/>
  <c r="U26" i="1"/>
  <c r="R28" i="1"/>
  <c r="U18" i="1"/>
  <c r="O28" i="1"/>
  <c r="U24" i="1"/>
  <c r="U28" i="1" l="1"/>
</calcChain>
</file>

<file path=xl/sharedStrings.xml><?xml version="1.0" encoding="utf-8"?>
<sst xmlns="http://schemas.openxmlformats.org/spreadsheetml/2006/main" count="296" uniqueCount="100">
  <si>
    <t>Projektskizze</t>
  </si>
  <si>
    <t xml:space="preserve">Phase </t>
  </si>
  <si>
    <t>Auftrag</t>
  </si>
  <si>
    <t>I1</t>
  </si>
  <si>
    <t>Wer</t>
  </si>
  <si>
    <t>Aufwand</t>
  </si>
  <si>
    <t>Prognostiziert</t>
  </si>
  <si>
    <t>Arbeitspaket</t>
  </si>
  <si>
    <t>Kennung</t>
  </si>
  <si>
    <t>Idee</t>
  </si>
  <si>
    <t>Hauptanwendungsfall</t>
  </si>
  <si>
    <t>EW</t>
  </si>
  <si>
    <t>Kundennutzung</t>
  </si>
  <si>
    <t>Wirtschaftlichkeit</t>
  </si>
  <si>
    <t>Risiken</t>
  </si>
  <si>
    <t>Projektplanung</t>
  </si>
  <si>
    <t>Ressourcen</t>
  </si>
  <si>
    <t>Weitere Anforderungen</t>
  </si>
  <si>
    <t>Abgrenzungen</t>
  </si>
  <si>
    <t>YM</t>
  </si>
  <si>
    <t>CM</t>
  </si>
  <si>
    <t>RH</t>
  </si>
  <si>
    <t>E1</t>
  </si>
  <si>
    <t>Analyse</t>
  </si>
  <si>
    <t>Projekt</t>
  </si>
  <si>
    <t>Projektmanagement</t>
  </si>
  <si>
    <t>Anwendungsfälle</t>
  </si>
  <si>
    <t>Domänenmodell</t>
  </si>
  <si>
    <t>Erste Architektur</t>
  </si>
  <si>
    <t>Zusätzliche Spezifikationen</t>
  </si>
  <si>
    <t>System-Sequenzdiagramm</t>
  </si>
  <si>
    <t>Systemoperationen</t>
  </si>
  <si>
    <t>Glossar</t>
  </si>
  <si>
    <t>Anwendungsfalldiagramm</t>
  </si>
  <si>
    <t>Evaluation ASDK</t>
  </si>
  <si>
    <t>Besprechungen</t>
  </si>
  <si>
    <t>Alle (*4)</t>
  </si>
  <si>
    <t>Name</t>
  </si>
  <si>
    <t>Remo Höppli</t>
  </si>
  <si>
    <t>Yacine Mekesser</t>
  </si>
  <si>
    <t>Christoph Mathis</t>
  </si>
  <si>
    <t>Emily Wangler</t>
  </si>
  <si>
    <t>Aufwände</t>
  </si>
  <si>
    <t>C1</t>
  </si>
  <si>
    <t>C2</t>
  </si>
  <si>
    <t>C3</t>
  </si>
  <si>
    <t>T1</t>
  </si>
  <si>
    <t>Total</t>
  </si>
  <si>
    <t>Prognose</t>
  </si>
  <si>
    <t>Ideensuche</t>
  </si>
  <si>
    <t>AA</t>
  </si>
  <si>
    <t>AF</t>
  </si>
  <si>
    <t>AB</t>
  </si>
  <si>
    <t>AEA</t>
  </si>
  <si>
    <t>AEB</t>
  </si>
  <si>
    <t>AD</t>
  </si>
  <si>
    <t>AC</t>
  </si>
  <si>
    <t>BA</t>
  </si>
  <si>
    <t>CA</t>
  </si>
  <si>
    <t>CAA</t>
  </si>
  <si>
    <t>CAB</t>
  </si>
  <si>
    <t>A</t>
  </si>
  <si>
    <t>DA</t>
  </si>
  <si>
    <t>DB</t>
  </si>
  <si>
    <t>C &amp;DB</t>
  </si>
  <si>
    <t>CB</t>
  </si>
  <si>
    <t>D</t>
  </si>
  <si>
    <t>Gesamtprognose</t>
  </si>
  <si>
    <t>Bisher benötigt</t>
  </si>
  <si>
    <t>Verbleibend</t>
  </si>
  <si>
    <t>E</t>
  </si>
  <si>
    <t>Repository</t>
  </si>
  <si>
    <t>Klassendiagramm</t>
  </si>
  <si>
    <t>Rendering</t>
  </si>
  <si>
    <t>Grafiken</t>
  </si>
  <si>
    <t>Gamebewertung</t>
  </si>
  <si>
    <t>Ship Logik</t>
  </si>
  <si>
    <t>Game Logik</t>
  </si>
  <si>
    <t>Train Logik</t>
  </si>
  <si>
    <t>Menu</t>
  </si>
  <si>
    <t>EA</t>
  </si>
  <si>
    <t>EAA</t>
  </si>
  <si>
    <t>EBAA</t>
  </si>
  <si>
    <t>EBB</t>
  </si>
  <si>
    <t>ECA</t>
  </si>
  <si>
    <t>ECAA</t>
  </si>
  <si>
    <t>EBC</t>
  </si>
  <si>
    <t>EBAB</t>
  </si>
  <si>
    <t>ECB</t>
  </si>
  <si>
    <t>Differenz (verfügbare Stunden)</t>
  </si>
  <si>
    <t>Design</t>
  </si>
  <si>
    <t>Architektur</t>
  </si>
  <si>
    <t>Klassenverantwortlichkeit</t>
  </si>
  <si>
    <t>Zusammenarbeitsdiagramme</t>
  </si>
  <si>
    <t>Dokumentfinish</t>
  </si>
  <si>
    <t>Crane Logik</t>
  </si>
  <si>
    <t>Quick Game</t>
  </si>
  <si>
    <t>Persistence</t>
  </si>
  <si>
    <t>Level</t>
  </si>
  <si>
    <t>Statistik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</si>
</sst>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N3:U8" totalsRowShown="0">
  <autoFilter ref="N3:U8"/>
  <tableColumns count="8">
    <tableColumn id="1" name="Name"/>
    <tableColumn id="2" name="I1"/>
    <tableColumn id="3" name="E1"/>
    <tableColumn id="4" name="C1"/>
    <tableColumn id="5" name="C2"/>
    <tableColumn id="6" name="C3"/>
    <tableColumn id="7" name="T1"/>
    <tableColumn id="8" name="Total">
      <calculatedColumnFormula>SUM(O4:T4)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N13:U18" totalsRowShown="0">
  <autoFilter ref="N13:U18"/>
  <tableColumns count="8">
    <tableColumn id="1" name="Name"/>
    <tableColumn id="2" name="I1"/>
    <tableColumn id="3" name="E1"/>
    <tableColumn id="4" name="C1"/>
    <tableColumn id="5" name="C2"/>
    <tableColumn id="6" name="C3"/>
    <tableColumn id="7" name="T1"/>
    <tableColumn id="8" name="Total">
      <calculatedColumnFormula>SUM(O14:T14)</calculatedColumnFormula>
    </tableColumn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N23:U28" totalsRowShown="0">
  <autoFilter ref="N23:U28"/>
  <tableColumns count="8">
    <tableColumn id="1" name="Name"/>
    <tableColumn id="2" name="I1"/>
    <tableColumn id="3" name="E1"/>
    <tableColumn id="4" name="C1"/>
    <tableColumn id="5" name="C2"/>
    <tableColumn id="6" name="C3"/>
    <tableColumn id="7" name="T1"/>
    <tableColumn id="8" name="Total">
      <calculatedColumnFormula>SUM(O24:T24)</calculatedColumnFormula>
    </tableColumn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B3:H300" totalsRowShown="0">
  <autoFilter ref="B3:H300"/>
  <tableColumns count="7">
    <tableColumn id="1" name="Phase "/>
    <tableColumn id="2" name="Auftrag"/>
    <tableColumn id="3" name="Arbeitspaket"/>
    <tableColumn id="4" name="Kennung"/>
    <tableColumn id="5" name="Wer"/>
    <tableColumn id="6" name="Prognostiziert"/>
    <tableColumn id="7" name="Aufwand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52"/>
  <sheetViews>
    <sheetView tabSelected="1" topLeftCell="A10" workbookViewId="0">
      <selection activeCell="H42" sqref="H42"/>
    </sheetView>
  </sheetViews>
  <sheetFormatPr defaultRowHeight="15" x14ac:dyDescent="0.25"/>
  <cols>
    <col min="2" max="3" width="17.5703125" customWidth="1"/>
    <col min="4" max="4" width="24.7109375" customWidth="1"/>
    <col min="5" max="5" width="23.85546875" customWidth="1"/>
    <col min="6" max="6" width="14" customWidth="1"/>
    <col min="7" max="7" width="15.5703125" customWidth="1"/>
    <col min="8" max="8" width="12.42578125" customWidth="1"/>
    <col min="14" max="14" width="18.7109375" customWidth="1"/>
    <col min="15" max="15" width="10.140625" bestFit="1" customWidth="1"/>
  </cols>
  <sheetData>
    <row r="2" spans="2:21" x14ac:dyDescent="0.25">
      <c r="N2" s="1" t="s">
        <v>42</v>
      </c>
      <c r="O2" s="1"/>
      <c r="P2" s="1"/>
      <c r="Q2" s="1"/>
      <c r="R2" s="1"/>
      <c r="S2" s="1"/>
      <c r="T2" s="1"/>
      <c r="U2" s="1"/>
    </row>
    <row r="3" spans="2:21" x14ac:dyDescent="0.25">
      <c r="B3" t="s">
        <v>1</v>
      </c>
      <c r="C3" t="s">
        <v>2</v>
      </c>
      <c r="D3" t="s">
        <v>7</v>
      </c>
      <c r="E3" t="s">
        <v>8</v>
      </c>
      <c r="F3" t="s">
        <v>4</v>
      </c>
      <c r="G3" t="s">
        <v>6</v>
      </c>
      <c r="H3" t="s">
        <v>5</v>
      </c>
      <c r="N3" t="s">
        <v>37</v>
      </c>
      <c r="O3" t="s">
        <v>3</v>
      </c>
      <c r="P3" t="s">
        <v>22</v>
      </c>
      <c r="Q3" t="s">
        <v>43</v>
      </c>
      <c r="R3" t="s">
        <v>44</v>
      </c>
      <c r="S3" t="s">
        <v>45</v>
      </c>
      <c r="T3" t="s">
        <v>46</v>
      </c>
      <c r="U3" t="s">
        <v>47</v>
      </c>
    </row>
    <row r="4" spans="2:21" x14ac:dyDescent="0.25">
      <c r="B4" t="s">
        <v>3</v>
      </c>
      <c r="C4" t="s">
        <v>24</v>
      </c>
      <c r="D4" t="s">
        <v>49</v>
      </c>
      <c r="E4" t="s">
        <v>61</v>
      </c>
      <c r="F4" t="s">
        <v>36</v>
      </c>
      <c r="G4">
        <v>8</v>
      </c>
      <c r="H4">
        <v>8</v>
      </c>
      <c r="M4" t="s">
        <v>21</v>
      </c>
      <c r="N4" t="s">
        <v>38</v>
      </c>
      <c r="O4">
        <f>SUMIFS($H$4:$H$300,$B$4:$B$300, "=I1",$F$4:$F$300,"=RH")+(SUMIFS($H$4:$H$300,$B$4:$B$300, "=I1",$F$4:$F$300,"=Alle (*4)")/4)</f>
        <v>12</v>
      </c>
      <c r="P4">
        <f>SUMIFS($H$4:$H$300,$B$4:$B$300, "=E1",$F$4:$F$300,"=RH")+(SUMIFS($H$4:$H$300,$B$4:$B$300, "=E1",$F$4:$F$300,"=Alle (*4)")/4)</f>
        <v>12</v>
      </c>
      <c r="Q4">
        <f>SUMIFS($H$4:$H$300,$B$4:$B$300, "=C1",$F$4:$F$300,"=RH")+(SUMIFS($H$4:$H$300,$B$4:$B$300, "=C1",$F$4:$F$300,"=Alle (*4)")/4)</f>
        <v>13</v>
      </c>
      <c r="R4">
        <f>SUMIFS($H$4:$H$300,$B$4:$B$300, "=C2",$F$4:$F$300,"=RH")+(SUMIFS($H$4:$H$300,$B$4:$B$300, "=C2",$F$4:$F$300,"=Alle (*4)")/4)</f>
        <v>3</v>
      </c>
      <c r="S4">
        <f>SUMIFS($H$4:$H$300,$B$4:$B$300, "=C3",$F$4:$F$300,"=RH")+(SUMIFS($H$4:$H$300,$B$4:$B$300, "=C3",$F$4:$F$300,"=Alle (*4)")/4)</f>
        <v>0</v>
      </c>
      <c r="T4">
        <f>SUMIFS($H$4:$H$300,$B$4:$B$300, "=T1",$F$4:$F$300,"=RH")+(SUMIFS($H$4:$H$300,$B$4:$B$300, "=T1",$F$4:$F$300,"=Alle (*4)")/4)</f>
        <v>0</v>
      </c>
      <c r="U4">
        <f>SUM(O4:T4)</f>
        <v>40</v>
      </c>
    </row>
    <row r="5" spans="2:21" x14ac:dyDescent="0.25">
      <c r="B5" t="s">
        <v>3</v>
      </c>
      <c r="C5" t="s">
        <v>0</v>
      </c>
      <c r="D5" t="s">
        <v>9</v>
      </c>
      <c r="E5" t="s">
        <v>50</v>
      </c>
      <c r="F5" t="s">
        <v>11</v>
      </c>
      <c r="G5">
        <v>2</v>
      </c>
      <c r="H5">
        <v>2</v>
      </c>
      <c r="M5" t="s">
        <v>19</v>
      </c>
      <c r="N5" t="s">
        <v>39</v>
      </c>
      <c r="O5">
        <f>SUMIFS($H$4:$H$300,$B$4:$B$300, "=I1",$F$4:$F$300,"=YM")+(SUMIFS($H$4:$H$300,$B$4:$B$300, "=I1",$F$4:$F$300,"=Alle (*4)")/4)</f>
        <v>14</v>
      </c>
      <c r="P5">
        <f>SUMIFS($H$4:$H$300,$B$4:$B$300, "=E1",$F$4:$F$300,"=YM")+(SUMIFS($H$4:$H$300,$B$4:$B$300, "=E1",$F$4:$F$300,"=Alle (*4)")/4)</f>
        <v>12</v>
      </c>
      <c r="Q5">
        <f>SUMIFS($H$4:$H$300,$B$4:$B$300, "=C1",$F$4:$F$300,"=YM")+(SUMIFS($H$4:$H$300,$B$4:$B$300, "=C1",$F$4:$F$300,"=Alle (*4)")/4)</f>
        <v>15</v>
      </c>
      <c r="R5">
        <f>SUMIFS($H$4:$H$300,$B$4:$B$300, "=C2",$F$4:$F$300,"=YM")+(SUMIFS($H$4:$H$300,$B$4:$B$300, "=C2",$F$4:$F$300,"=Alle (*4)")/4)</f>
        <v>0</v>
      </c>
      <c r="S5">
        <f>SUMIFS($H$4:$H$300,$B$4:$B$300, "=C3",$F$4:$F$300,"=YM")+(SUMIFS($H$4:$H$300,$B$4:$B$300, "=C3",$F$4:$F$300,"=Alle (*4)")/4)</f>
        <v>0</v>
      </c>
      <c r="T5">
        <f>SUMIFS($H$4:$H$300,$B$4:$B$300, "=T1",$F$4:$F$300,"=YM")+(SUMIFS($H$4:$H$300,$B$4:$B$300, "=T1",$F$4:$F$300,"=Alle (*4)")/4)</f>
        <v>0</v>
      </c>
      <c r="U5">
        <f>SUM(O5:T5)</f>
        <v>41</v>
      </c>
    </row>
    <row r="6" spans="2:21" x14ac:dyDescent="0.25">
      <c r="B6" t="s">
        <v>3</v>
      </c>
      <c r="C6" t="s">
        <v>0</v>
      </c>
      <c r="D6" t="s">
        <v>10</v>
      </c>
      <c r="E6" t="s">
        <v>52</v>
      </c>
      <c r="F6" t="s">
        <v>11</v>
      </c>
      <c r="G6">
        <v>2</v>
      </c>
      <c r="H6">
        <v>2</v>
      </c>
      <c r="M6" t="s">
        <v>20</v>
      </c>
      <c r="N6" t="s">
        <v>40</v>
      </c>
      <c r="O6">
        <f>SUMIFS($H$4:$H$300,$B$4:$B$300, "=I1",$F$4:$F$300,"=CM")+(SUMIFS($H$4:$H$300,$B$4:$B$300, "=I1",$F$4:$F$300,"=Alle (*4)")/4)</f>
        <v>10</v>
      </c>
      <c r="P6">
        <f>SUMIFS($H$4:$H$300,$B$4:$B$300, "=E1",$F$4:$F$300,"=CM")+(SUMIFS($H$4:$H$300,$B$4:$B$300, "=E1",$F$4:$F$300,"=Alle (*4)")/4)</f>
        <v>10</v>
      </c>
      <c r="Q6">
        <f>SUMIFS($H$4:$H$300,$B$4:$B$300, "=C1",$F$4:$F$300,"=CM")+(SUMIFS($H$4:$H$300,$B$4:$B$300, "=C1",$F$4:$F$300,"=Alle (*4)")/4)</f>
        <v>4</v>
      </c>
      <c r="R6">
        <f>SUMIFS($H$4:$H$300,$B$4:$B$300, "=C2",$F$4:$F$300,"=CM")+(SUMIFS($H$4:$H$300,$B$4:$B$300, "=C2",$F$4:$F$300,"=Alle (*4)")/4)</f>
        <v>0</v>
      </c>
      <c r="S6">
        <f>SUMIFS($H$4:$H$300,$B$4:$B$300, "=C3",$F$4:$F$300,"=CM")+(SUMIFS($H$4:$H$300,$B$4:$B$300, "=C3",$F$4:$F$300,"=Alle (*4)")/4)</f>
        <v>0</v>
      </c>
      <c r="T6">
        <f>SUMIFS($H$4:$H$300,$B$4:$B$300, "=T1",$F$4:$F$300,"=CM")+(SUMIFS($H$4:$H$300,$B$4:$B$300, "=T1",$F$4:$F$300,"=Alle (*4)")/4)</f>
        <v>0</v>
      </c>
      <c r="U6">
        <f t="shared" ref="U6" si="0">SUM(O6:T6)</f>
        <v>24</v>
      </c>
    </row>
    <row r="7" spans="2:21" x14ac:dyDescent="0.25">
      <c r="B7" t="s">
        <v>3</v>
      </c>
      <c r="C7" t="s">
        <v>0</v>
      </c>
      <c r="D7" t="s">
        <v>12</v>
      </c>
      <c r="E7" t="s">
        <v>51</v>
      </c>
      <c r="F7" t="s">
        <v>20</v>
      </c>
      <c r="G7">
        <v>2</v>
      </c>
      <c r="H7">
        <v>2</v>
      </c>
      <c r="M7" t="s">
        <v>11</v>
      </c>
      <c r="N7" t="s">
        <v>41</v>
      </c>
      <c r="O7">
        <f>SUMIFS($H$4:$H$300,$B$4:$B$300, "=I1",$F$4:$F$300,"=EW")+(SUMIFS($H$4:$H$300,$B$4:$B$300, "=I1",$F$4:$F$300,"=Alle (*4)")/4)</f>
        <v>10</v>
      </c>
      <c r="P7">
        <f>SUMIFS($H$4:$H$300,$B$4:$B$300, "=E1",$F$4:$F$300,"=EW")+(SUMIFS($H$4:$H$300,$B$4:$B$300, "=E1",$F$4:$F$300,"=Alle (*4)")/4)</f>
        <v>10</v>
      </c>
      <c r="Q7">
        <f>SUMIFS($H$4:$H$300,$B$4:$B$300, "=C1",$F$4:$F$300,"=EW")+(SUMIFS($H$4:$H$300,$B$4:$B$300, "=C1",$F$4:$F$300,"=Alle (*4)")/4)</f>
        <v>4</v>
      </c>
      <c r="R7">
        <f>SUMIFS($H$4:$H$300,$B$4:$B$300, "=C2",$F$4:$F$300,"=EW")+(SUMIFS($H$4:$H$300,$B$4:$B$300, "=C2",$F$4:$F$300,"=Alle (*4)")/4)</f>
        <v>0</v>
      </c>
      <c r="S7">
        <f>SUMIFS($H$4:$H$300,$B$4:$B$300, "=C3",$F$4:$F$300,"=EW")+(SUMIFS($H$4:$H$300,$B$4:$B$300, "=C3",$F$4:$F$300,"=Alle (*4)")/4)</f>
        <v>0</v>
      </c>
      <c r="T7">
        <f>SUMIFS($H$4:$H$300,$B$4:$B$300, "=T1",$F$4:$F$300,"=EW")+(SUMIFS($H$4:$H$300,$B$4:$B$300, "=T1",$F$4:$F$300,"=Alle (*4)")/4)</f>
        <v>0</v>
      </c>
      <c r="U7">
        <f>SUM(O7:T7)</f>
        <v>24</v>
      </c>
    </row>
    <row r="8" spans="2:21" x14ac:dyDescent="0.25">
      <c r="B8" t="s">
        <v>3</v>
      </c>
      <c r="C8" t="s">
        <v>0</v>
      </c>
      <c r="D8" t="s">
        <v>13</v>
      </c>
      <c r="E8" t="s">
        <v>51</v>
      </c>
      <c r="F8" t="s">
        <v>20</v>
      </c>
      <c r="G8">
        <v>2</v>
      </c>
      <c r="H8">
        <v>2</v>
      </c>
      <c r="N8" t="s">
        <v>47</v>
      </c>
      <c r="O8">
        <f>SUM(O4:O7)</f>
        <v>46</v>
      </c>
      <c r="P8">
        <f t="shared" ref="P8:T8" si="1">SUM(P4:P7)</f>
        <v>44</v>
      </c>
      <c r="Q8">
        <f t="shared" si="1"/>
        <v>36</v>
      </c>
      <c r="R8">
        <f t="shared" si="1"/>
        <v>3</v>
      </c>
      <c r="S8">
        <f t="shared" si="1"/>
        <v>0</v>
      </c>
      <c r="T8">
        <f t="shared" si="1"/>
        <v>0</v>
      </c>
      <c r="U8">
        <f>SUM(O8:T8)</f>
        <v>129</v>
      </c>
    </row>
    <row r="9" spans="2:21" x14ac:dyDescent="0.25">
      <c r="B9" t="s">
        <v>3</v>
      </c>
      <c r="C9" t="s">
        <v>0</v>
      </c>
      <c r="D9" t="s">
        <v>14</v>
      </c>
      <c r="E9" t="s">
        <v>53</v>
      </c>
      <c r="F9" t="s">
        <v>21</v>
      </c>
      <c r="G9">
        <v>2</v>
      </c>
      <c r="H9">
        <v>2</v>
      </c>
    </row>
    <row r="10" spans="2:21" x14ac:dyDescent="0.25">
      <c r="B10" t="s">
        <v>3</v>
      </c>
      <c r="C10" t="s">
        <v>0</v>
      </c>
      <c r="D10" t="s">
        <v>15</v>
      </c>
      <c r="E10" t="s">
        <v>54</v>
      </c>
      <c r="F10" t="s">
        <v>21</v>
      </c>
      <c r="G10">
        <v>2</v>
      </c>
      <c r="H10">
        <v>2</v>
      </c>
    </row>
    <row r="11" spans="2:21" x14ac:dyDescent="0.25">
      <c r="B11" t="s">
        <v>3</v>
      </c>
      <c r="C11" t="s">
        <v>0</v>
      </c>
      <c r="D11" t="s">
        <v>16</v>
      </c>
      <c r="E11" t="s">
        <v>55</v>
      </c>
      <c r="F11" t="s">
        <v>21</v>
      </c>
      <c r="G11">
        <v>2</v>
      </c>
      <c r="H11">
        <v>2</v>
      </c>
    </row>
    <row r="12" spans="2:21" x14ac:dyDescent="0.25">
      <c r="B12" t="s">
        <v>3</v>
      </c>
      <c r="C12" t="s">
        <v>0</v>
      </c>
      <c r="D12" t="s">
        <v>17</v>
      </c>
      <c r="E12" t="s">
        <v>56</v>
      </c>
      <c r="F12" t="s">
        <v>19</v>
      </c>
      <c r="G12">
        <v>1</v>
      </c>
      <c r="H12">
        <v>1</v>
      </c>
      <c r="N12" s="1" t="s">
        <v>48</v>
      </c>
      <c r="O12" s="1"/>
      <c r="P12" s="1"/>
      <c r="Q12" s="1"/>
      <c r="R12" s="1"/>
      <c r="S12" s="1"/>
      <c r="T12" s="1"/>
      <c r="U12" s="1"/>
    </row>
    <row r="13" spans="2:21" x14ac:dyDescent="0.25">
      <c r="B13" t="s">
        <v>3</v>
      </c>
      <c r="C13" t="s">
        <v>0</v>
      </c>
      <c r="D13" t="s">
        <v>18</v>
      </c>
      <c r="E13" t="s">
        <v>56</v>
      </c>
      <c r="F13" t="s">
        <v>19</v>
      </c>
      <c r="G13">
        <v>1</v>
      </c>
      <c r="H13">
        <v>1</v>
      </c>
      <c r="N13" t="s">
        <v>37</v>
      </c>
      <c r="O13" t="s">
        <v>3</v>
      </c>
      <c r="P13" t="s">
        <v>22</v>
      </c>
      <c r="Q13" t="s">
        <v>43</v>
      </c>
      <c r="R13" t="s">
        <v>44</v>
      </c>
      <c r="S13" t="s">
        <v>45</v>
      </c>
      <c r="T13" t="s">
        <v>46</v>
      </c>
      <c r="U13" t="s">
        <v>47</v>
      </c>
    </row>
    <row r="14" spans="2:21" x14ac:dyDescent="0.25">
      <c r="B14" t="s">
        <v>3</v>
      </c>
      <c r="C14" t="s">
        <v>24</v>
      </c>
      <c r="D14" t="s">
        <v>34</v>
      </c>
      <c r="E14" t="s">
        <v>57</v>
      </c>
      <c r="F14" t="s">
        <v>19</v>
      </c>
      <c r="G14">
        <v>6</v>
      </c>
      <c r="H14">
        <v>6</v>
      </c>
      <c r="M14" t="s">
        <v>21</v>
      </c>
      <c r="N14" t="s">
        <v>38</v>
      </c>
      <c r="O14">
        <f>SUMIFS($G$4:$G$300,$B$4:$B$300, "=I1",$F$4:$F$300,"=RH")+(SUMIFS($G$4:$G$300,$B$4:$B$300, "=I1",$F$4:$F$300,"=Alle (*4)")/4)</f>
        <v>12</v>
      </c>
      <c r="P14">
        <f>SUMIFS($G$4:$G$300,$B$4:$B$300, "=E1",$F$4:$F$300,"=RH")+(SUMIFS($G$4:$G$300,$B$4:$B$300, "=E1",$F$4:$F$300,"=Alle (*4)")/4)</f>
        <v>12</v>
      </c>
      <c r="Q14">
        <f>SUMIFS($G$4:$G$300,$B$4:$B$300, "=C1",$F$4:$F$300,"=RH")+(SUMIFS($G$4:$G$300,$B$4:$B$300, "=C1",$F$4:$F$300,"=Alle (*4)")/4)</f>
        <v>11</v>
      </c>
      <c r="R14">
        <f>SUMIFS($G$4:$G$300,$B$4:$B$300, "=C2",$F$4:$F$300,"=RH")+(SUMIFS($G$4:$G$300,$B$4:$B$300, "=C2",$F$4:$F$300,"=Alle (*4)")/4)</f>
        <v>14</v>
      </c>
      <c r="S14">
        <f>SUMIFS($G$4:$G$300,$B$4:$B$300, "=C3",$F$4:$F$300,"=RH")+(SUMIFS($G$4:$G$300,$B$4:$B$300, "=C3",$F$4:$F$300,"=Alle (*4)")/4)</f>
        <v>0</v>
      </c>
      <c r="T14">
        <f>SUMIFS($G$4:$G$300,$B$4:$B$300, "=T1",$F$4:$F$300,"=RH")+(SUMIFS($G$4:$G$300,$B$4:$B$300, "=T1",$F$4:$F$300,"=Alle (*4)")/4)</f>
        <v>0</v>
      </c>
      <c r="U14">
        <f>SUM(O14:T14)</f>
        <v>49</v>
      </c>
    </row>
    <row r="15" spans="2:21" x14ac:dyDescent="0.25">
      <c r="B15" t="s">
        <v>3</v>
      </c>
      <c r="C15" t="s">
        <v>24</v>
      </c>
      <c r="D15" t="s">
        <v>35</v>
      </c>
      <c r="E15" t="s">
        <v>64</v>
      </c>
      <c r="F15" t="s">
        <v>36</v>
      </c>
      <c r="G15">
        <v>16</v>
      </c>
      <c r="H15">
        <v>16</v>
      </c>
      <c r="M15" t="s">
        <v>19</v>
      </c>
      <c r="N15" t="s">
        <v>39</v>
      </c>
      <c r="O15">
        <f>SUMIFS($G$4:$G$300,$B$4:$B$300, "=I1",$F$4:$F$300,"=YM")+(SUMIFS($G$4:$G$300,$B$4:$B$300, "=I1",$F$4:$F$300,"=Alle (*4)")/4)</f>
        <v>14</v>
      </c>
      <c r="P15">
        <f>SUMIFS($G$4:$G$300,$B$4:$B$300, "=E1",$F$4:$F$300,"=YM")+(SUMIFS($G$4:$G$300,$B$4:$B$300, "=E1",$F$4:$F$300,"=Alle (*4)")/4)</f>
        <v>12</v>
      </c>
      <c r="Q15">
        <f>SUMIFS($G$4:$G$300,$B$4:$B$300, "=C1",$F$4:$F$300,"=YM")+(SUMIFS($G$4:$G$300,$B$4:$B$300, "=C1",$F$4:$F$300,"=Alle (*4)")/4)</f>
        <v>12</v>
      </c>
      <c r="R15">
        <f>SUMIFS($G$4:$G$300,$B$4:$B$300, "=C2",$F$4:$F$300,"=YM")+(SUMIFS($G$4:$G$300,$B$4:$B$300, "=C2",$F$4:$F$300,"=Alle (*4)")/4)</f>
        <v>12</v>
      </c>
      <c r="S15">
        <f>SUMIFS($G$4:$G$300,$B$4:$B$300, "=C3",$F$4:$F$300,"=YM")+(SUMIFS($G$4:$G$300,$B$4:$B$300, "=C3",$F$4:$F$300,"=Alle (*4)")/4)</f>
        <v>0</v>
      </c>
      <c r="T15">
        <f>SUMIFS($G$4:$G$300,$B$4:$B$300, "=T1",$F$4:$F$300,"=YM")+(SUMIFS($G$4:$G$300,$B$4:$B$300, "=T1",$F$4:$F$300,"=Alle (*4)")/4)</f>
        <v>0</v>
      </c>
      <c r="U15">
        <f>SUM(O15:T15)</f>
        <v>50</v>
      </c>
    </row>
    <row r="16" spans="2:21" x14ac:dyDescent="0.25">
      <c r="B16" t="s">
        <v>22</v>
      </c>
      <c r="C16" t="s">
        <v>23</v>
      </c>
      <c r="D16" t="s">
        <v>25</v>
      </c>
      <c r="E16" t="s">
        <v>54</v>
      </c>
      <c r="F16" t="s">
        <v>21</v>
      </c>
      <c r="G16">
        <v>4</v>
      </c>
      <c r="H16">
        <v>4</v>
      </c>
      <c r="M16" t="s">
        <v>20</v>
      </c>
      <c r="N16" t="s">
        <v>40</v>
      </c>
      <c r="O16">
        <f>SUMIFS($G$4:$G$300,$B$4:$B$300, "=I1",$F$4:$F$300,"=CM")+(SUMIFS($G$4:$G$300,$B$4:$B$300, "=I1",$F$4:$F$300,"=Alle (*4)")/4)</f>
        <v>10</v>
      </c>
      <c r="P16">
        <f>SUMIFS($G$4:$G$300,$B$4:$B$300, "=E1",$F$4:$F$300,"=CM")+(SUMIFS($G$4:$G$300,$B$4:$B$300, "=E1",$F$4:$F$300,"=Alle (*4)")/4)</f>
        <v>10</v>
      </c>
      <c r="Q16">
        <f>SUMIFS($G$4:$G$300,$B$4:$B$300, "=C1",$F$4:$F$300,"=CM")+(SUMIFS($G$4:$G$300,$B$4:$B$300, "=C1",$F$4:$F$300,"=Alle (*4)")/4)</f>
        <v>12</v>
      </c>
      <c r="R16">
        <f>SUMIFS($G$4:$G$300,$B$4:$B$300, "=C2",$F$4:$F$300,"=CM")+(SUMIFS($G$4:$G$300,$B$4:$B$300, "=C2",$F$4:$F$300,"=Alle (*4)")/4)</f>
        <v>11</v>
      </c>
      <c r="S16">
        <f>SUMIFS($G$4:$G$300,$B$4:$B$300, "=C3",$F$4:$F$300,"=CM")+(SUMIFS($G$4:$G$300,$B$4:$B$300, "=C3",$F$4:$F$300,"=Alle (*4)")/4)</f>
        <v>0</v>
      </c>
      <c r="T16">
        <f>SUMIFS($G$4:$G$300,$B$4:$B$300, "=T1",$F$4:$F$300,"=CM")+(SUMIFS($G$4:$G$300,$B$4:$B$300, "=T1",$F$4:$F$300,"=Alle (*4)")/4)</f>
        <v>0</v>
      </c>
      <c r="U16">
        <f t="shared" ref="U16:U18" si="2">SUM(O16:T16)</f>
        <v>43</v>
      </c>
    </row>
    <row r="17" spans="2:21" x14ac:dyDescent="0.25">
      <c r="B17" t="s">
        <v>22</v>
      </c>
      <c r="C17" t="s">
        <v>23</v>
      </c>
      <c r="D17" t="s">
        <v>26</v>
      </c>
      <c r="E17" t="s">
        <v>58</v>
      </c>
      <c r="F17" t="s">
        <v>36</v>
      </c>
      <c r="G17">
        <v>8</v>
      </c>
      <c r="H17">
        <v>8</v>
      </c>
      <c r="M17" t="s">
        <v>11</v>
      </c>
      <c r="N17" t="s">
        <v>41</v>
      </c>
      <c r="O17">
        <f>SUMIFS($G$4:$G$300,$B$4:$B$300, "=I1",$F$4:$F$300,"=EW")+(SUMIFS($G$4:$G$300,$B$4:$B$300, "=I1",$F$4:$F$300,"=Alle (*4)")/4)</f>
        <v>10</v>
      </c>
      <c r="P17">
        <f>SUMIFS($G$4:$G$300,$B$4:$B$300, "=E1",$F$4:$F$300,"=EW")+(SUMIFS($G$4:$G$300,$B$4:$B$300, "=E1",$F$4:$F$300,"=Alle (*4)")/4)</f>
        <v>10</v>
      </c>
      <c r="Q17">
        <f>SUMIFS($G$4:$G$300,$B$4:$B$300, "=C1",$F$4:$F$300,"=EW")+(SUMIFS($G$4:$G$300,$B$4:$B$300, "=C1",$F$4:$F$300,"=Alle (*4)")/4)</f>
        <v>10</v>
      </c>
      <c r="R17">
        <f>SUMIFS($G$4:$G$300,$B$4:$B$300, "=C2",$F$4:$F$300,"=EW")+(SUMIFS($G$4:$G$300,$B$4:$B$300, "=C2",$F$4:$F$300,"=Alle (*4)")/4)</f>
        <v>15</v>
      </c>
      <c r="S17">
        <f>SUMIFS($G$4:$G$300,$B$4:$B$300, "=C3",$F$4:$F$300,"=EW")+(SUMIFS($G$4:$G$300,$B$4:$B$300, "=C3",$F$4:$F$300,"=Alle (*4)")/4)</f>
        <v>0</v>
      </c>
      <c r="T17">
        <f>SUMIFS($G$4:$G$300,$B$4:$B$300, "=T1",$F$4:$F$300,"=EW")+(SUMIFS($G$4:$G$300,$B$4:$B$300, "=T1",$F$4:$F$300,"=Alle (*4)")/4)</f>
        <v>0</v>
      </c>
      <c r="U17">
        <f t="shared" si="2"/>
        <v>45</v>
      </c>
    </row>
    <row r="18" spans="2:21" x14ac:dyDescent="0.25">
      <c r="B18" t="s">
        <v>22</v>
      </c>
      <c r="C18" t="s">
        <v>23</v>
      </c>
      <c r="D18" t="s">
        <v>33</v>
      </c>
      <c r="E18" t="s">
        <v>59</v>
      </c>
      <c r="F18" t="s">
        <v>20</v>
      </c>
      <c r="G18">
        <v>1</v>
      </c>
      <c r="H18">
        <v>1</v>
      </c>
      <c r="N18" t="s">
        <v>47</v>
      </c>
      <c r="O18">
        <f>SUM(O14:O17)</f>
        <v>46</v>
      </c>
      <c r="P18">
        <f t="shared" ref="P18:T18" si="3">SUM(P14:P17)</f>
        <v>44</v>
      </c>
      <c r="Q18">
        <f t="shared" si="3"/>
        <v>45</v>
      </c>
      <c r="R18">
        <f t="shared" si="3"/>
        <v>52</v>
      </c>
      <c r="S18">
        <f t="shared" si="3"/>
        <v>0</v>
      </c>
      <c r="T18">
        <f t="shared" si="3"/>
        <v>0</v>
      </c>
      <c r="U18">
        <f t="shared" si="2"/>
        <v>187</v>
      </c>
    </row>
    <row r="19" spans="2:21" x14ac:dyDescent="0.25">
      <c r="B19" t="s">
        <v>22</v>
      </c>
      <c r="C19" t="s">
        <v>23</v>
      </c>
      <c r="D19" t="s">
        <v>27</v>
      </c>
      <c r="E19" t="s">
        <v>62</v>
      </c>
      <c r="F19" t="s">
        <v>21</v>
      </c>
      <c r="G19">
        <v>2</v>
      </c>
      <c r="H19">
        <v>2</v>
      </c>
    </row>
    <row r="20" spans="2:21" x14ac:dyDescent="0.25">
      <c r="B20" t="s">
        <v>22</v>
      </c>
      <c r="C20" t="s">
        <v>23</v>
      </c>
      <c r="D20" t="s">
        <v>28</v>
      </c>
      <c r="E20" t="s">
        <v>63</v>
      </c>
      <c r="F20" t="s">
        <v>19</v>
      </c>
      <c r="G20">
        <v>4</v>
      </c>
      <c r="H20">
        <v>4</v>
      </c>
    </row>
    <row r="21" spans="2:21" x14ac:dyDescent="0.25">
      <c r="B21" t="s">
        <v>22</v>
      </c>
      <c r="C21" t="s">
        <v>23</v>
      </c>
      <c r="D21" t="s">
        <v>29</v>
      </c>
      <c r="E21" t="s">
        <v>65</v>
      </c>
      <c r="F21" t="s">
        <v>11</v>
      </c>
      <c r="G21">
        <v>4</v>
      </c>
      <c r="H21">
        <v>4</v>
      </c>
    </row>
    <row r="22" spans="2:21" x14ac:dyDescent="0.25">
      <c r="B22" t="s">
        <v>22</v>
      </c>
      <c r="C22" t="s">
        <v>23</v>
      </c>
      <c r="D22" t="s">
        <v>30</v>
      </c>
      <c r="E22" t="s">
        <v>60</v>
      </c>
      <c r="F22" t="s">
        <v>20</v>
      </c>
      <c r="G22">
        <v>1</v>
      </c>
      <c r="H22">
        <v>1</v>
      </c>
      <c r="N22" s="1" t="s">
        <v>89</v>
      </c>
      <c r="O22" s="1"/>
      <c r="P22" s="1"/>
      <c r="Q22" s="1"/>
      <c r="R22" s="1"/>
      <c r="S22" s="1"/>
      <c r="T22" s="1"/>
      <c r="U22" s="1"/>
    </row>
    <row r="23" spans="2:21" x14ac:dyDescent="0.25">
      <c r="B23" t="s">
        <v>22</v>
      </c>
      <c r="C23" t="s">
        <v>23</v>
      </c>
      <c r="D23" t="s">
        <v>31</v>
      </c>
      <c r="E23" t="s">
        <v>58</v>
      </c>
      <c r="F23" t="s">
        <v>20</v>
      </c>
      <c r="G23">
        <v>2</v>
      </c>
      <c r="H23">
        <v>2</v>
      </c>
      <c r="N23" t="s">
        <v>37</v>
      </c>
      <c r="O23" t="s">
        <v>3</v>
      </c>
      <c r="P23" t="s">
        <v>22</v>
      </c>
      <c r="Q23" t="s">
        <v>43</v>
      </c>
      <c r="R23" t="s">
        <v>44</v>
      </c>
      <c r="S23" t="s">
        <v>45</v>
      </c>
      <c r="T23" t="s">
        <v>46</v>
      </c>
      <c r="U23" t="s">
        <v>47</v>
      </c>
    </row>
    <row r="24" spans="2:21" x14ac:dyDescent="0.25">
      <c r="B24" t="s">
        <v>22</v>
      </c>
      <c r="C24" t="s">
        <v>23</v>
      </c>
      <c r="D24" t="s">
        <v>32</v>
      </c>
      <c r="E24" t="s">
        <v>66</v>
      </c>
      <c r="F24" t="s">
        <v>19</v>
      </c>
      <c r="G24">
        <v>2</v>
      </c>
      <c r="H24">
        <v>2</v>
      </c>
      <c r="M24" t="s">
        <v>21</v>
      </c>
      <c r="N24" t="s">
        <v>38</v>
      </c>
      <c r="O24">
        <f>O14-O4</f>
        <v>0</v>
      </c>
      <c r="P24">
        <f t="shared" ref="P24:T24" si="4">P14-P4</f>
        <v>0</v>
      </c>
      <c r="Q24">
        <f t="shared" si="4"/>
        <v>-2</v>
      </c>
      <c r="R24">
        <f t="shared" si="4"/>
        <v>11</v>
      </c>
      <c r="S24">
        <f t="shared" si="4"/>
        <v>0</v>
      </c>
      <c r="T24">
        <f t="shared" si="4"/>
        <v>0</v>
      </c>
      <c r="U24">
        <f>SUM(O24:T24)</f>
        <v>9</v>
      </c>
    </row>
    <row r="25" spans="2:21" x14ac:dyDescent="0.25">
      <c r="B25" t="s">
        <v>22</v>
      </c>
      <c r="C25" t="s">
        <v>24</v>
      </c>
      <c r="D25" t="s">
        <v>35</v>
      </c>
      <c r="E25" t="s">
        <v>66</v>
      </c>
      <c r="F25" t="s">
        <v>36</v>
      </c>
      <c r="G25">
        <v>16</v>
      </c>
      <c r="H25">
        <v>16</v>
      </c>
      <c r="M25" t="s">
        <v>19</v>
      </c>
      <c r="N25" t="s">
        <v>39</v>
      </c>
      <c r="O25">
        <f t="shared" ref="O25:T25" si="5">O15-O5</f>
        <v>0</v>
      </c>
      <c r="P25">
        <f t="shared" si="5"/>
        <v>0</v>
      </c>
      <c r="Q25">
        <f t="shared" si="5"/>
        <v>-3</v>
      </c>
      <c r="R25">
        <f t="shared" si="5"/>
        <v>12</v>
      </c>
      <c r="S25">
        <f t="shared" si="5"/>
        <v>0</v>
      </c>
      <c r="T25">
        <f t="shared" si="5"/>
        <v>0</v>
      </c>
      <c r="U25">
        <f>SUM(O25:T25)</f>
        <v>9</v>
      </c>
    </row>
    <row r="26" spans="2:21" x14ac:dyDescent="0.25">
      <c r="B26" t="s">
        <v>43</v>
      </c>
      <c r="C26" t="s">
        <v>24</v>
      </c>
      <c r="D26" t="s">
        <v>35</v>
      </c>
      <c r="E26" t="s">
        <v>70</v>
      </c>
      <c r="F26" t="s">
        <v>36</v>
      </c>
      <c r="G26">
        <v>16</v>
      </c>
      <c r="H26">
        <v>16</v>
      </c>
      <c r="M26" t="s">
        <v>20</v>
      </c>
      <c r="N26" t="s">
        <v>40</v>
      </c>
      <c r="O26">
        <f t="shared" ref="O26:T26" si="6">O16-O6</f>
        <v>0</v>
      </c>
      <c r="P26">
        <f t="shared" si="6"/>
        <v>0</v>
      </c>
      <c r="Q26">
        <f t="shared" si="6"/>
        <v>8</v>
      </c>
      <c r="R26">
        <f t="shared" si="6"/>
        <v>11</v>
      </c>
      <c r="S26">
        <f t="shared" si="6"/>
        <v>0</v>
      </c>
      <c r="T26">
        <f t="shared" si="6"/>
        <v>0</v>
      </c>
      <c r="U26">
        <f t="shared" ref="U26:U28" si="7">SUM(O26:T26)</f>
        <v>19</v>
      </c>
    </row>
    <row r="27" spans="2:21" x14ac:dyDescent="0.25">
      <c r="B27" t="s">
        <v>43</v>
      </c>
      <c r="C27" t="s">
        <v>24</v>
      </c>
      <c r="D27" t="s">
        <v>71</v>
      </c>
      <c r="E27" t="s">
        <v>80</v>
      </c>
      <c r="F27" t="s">
        <v>19</v>
      </c>
      <c r="G27">
        <v>1</v>
      </c>
      <c r="H27">
        <v>1</v>
      </c>
      <c r="M27" t="s">
        <v>11</v>
      </c>
      <c r="N27" t="s">
        <v>41</v>
      </c>
      <c r="O27">
        <f t="shared" ref="O27:T27" si="8">O17-O7</f>
        <v>0</v>
      </c>
      <c r="P27">
        <f t="shared" si="8"/>
        <v>0</v>
      </c>
      <c r="Q27">
        <f t="shared" si="8"/>
        <v>6</v>
      </c>
      <c r="R27">
        <f t="shared" si="8"/>
        <v>15</v>
      </c>
      <c r="S27">
        <f t="shared" si="8"/>
        <v>0</v>
      </c>
      <c r="T27">
        <f t="shared" si="8"/>
        <v>0</v>
      </c>
      <c r="U27">
        <f t="shared" si="7"/>
        <v>21</v>
      </c>
    </row>
    <row r="28" spans="2:21" x14ac:dyDescent="0.25">
      <c r="B28" t="s">
        <v>43</v>
      </c>
      <c r="C28" t="s">
        <v>24</v>
      </c>
      <c r="D28" t="s">
        <v>72</v>
      </c>
      <c r="E28" t="s">
        <v>81</v>
      </c>
      <c r="F28" t="s">
        <v>19</v>
      </c>
      <c r="G28">
        <v>1</v>
      </c>
      <c r="H28">
        <v>1</v>
      </c>
      <c r="N28" t="s">
        <v>47</v>
      </c>
      <c r="O28">
        <f>SUM(O24:O27)</f>
        <v>0</v>
      </c>
      <c r="P28">
        <f t="shared" ref="P28:T28" si="9">SUM(P24:P27)</f>
        <v>0</v>
      </c>
      <c r="Q28">
        <f t="shared" si="9"/>
        <v>9</v>
      </c>
      <c r="R28">
        <f t="shared" si="9"/>
        <v>49</v>
      </c>
      <c r="S28">
        <f t="shared" si="9"/>
        <v>0</v>
      </c>
      <c r="T28">
        <f t="shared" si="9"/>
        <v>0</v>
      </c>
      <c r="U28">
        <f t="shared" si="7"/>
        <v>58</v>
      </c>
    </row>
    <row r="29" spans="2:21" x14ac:dyDescent="0.25">
      <c r="B29" t="s">
        <v>43</v>
      </c>
      <c r="C29" t="s">
        <v>24</v>
      </c>
      <c r="D29" t="s">
        <v>73</v>
      </c>
      <c r="E29" t="s">
        <v>84</v>
      </c>
      <c r="F29" t="s">
        <v>19</v>
      </c>
      <c r="G29">
        <v>2</v>
      </c>
      <c r="H29">
        <v>5</v>
      </c>
    </row>
    <row r="30" spans="2:21" x14ac:dyDescent="0.25">
      <c r="B30" t="s">
        <v>43</v>
      </c>
      <c r="C30" t="s">
        <v>24</v>
      </c>
      <c r="D30" t="s">
        <v>74</v>
      </c>
      <c r="E30" t="s">
        <v>85</v>
      </c>
      <c r="F30" t="s">
        <v>19</v>
      </c>
      <c r="G30">
        <v>4</v>
      </c>
      <c r="H30">
        <v>4</v>
      </c>
    </row>
    <row r="31" spans="2:21" x14ac:dyDescent="0.25">
      <c r="B31" t="s">
        <v>43</v>
      </c>
      <c r="C31" t="s">
        <v>24</v>
      </c>
      <c r="D31" t="s">
        <v>75</v>
      </c>
      <c r="E31" t="s">
        <v>83</v>
      </c>
      <c r="F31" t="s">
        <v>21</v>
      </c>
      <c r="G31">
        <v>3</v>
      </c>
      <c r="H31">
        <v>4</v>
      </c>
      <c r="N31" t="s">
        <v>67</v>
      </c>
      <c r="O31">
        <v>400</v>
      </c>
    </row>
    <row r="32" spans="2:21" x14ac:dyDescent="0.25">
      <c r="B32" t="s">
        <v>43</v>
      </c>
      <c r="C32" t="s">
        <v>24</v>
      </c>
      <c r="D32" t="s">
        <v>76</v>
      </c>
      <c r="E32" t="s">
        <v>82</v>
      </c>
      <c r="F32" t="s">
        <v>20</v>
      </c>
      <c r="G32">
        <v>3</v>
      </c>
      <c r="N32" t="s">
        <v>68</v>
      </c>
      <c r="O32">
        <f>U8</f>
        <v>129</v>
      </c>
    </row>
    <row r="33" spans="2:15" x14ac:dyDescent="0.25">
      <c r="B33" t="s">
        <v>43</v>
      </c>
      <c r="C33" t="s">
        <v>24</v>
      </c>
      <c r="D33" t="s">
        <v>77</v>
      </c>
      <c r="E33" t="s">
        <v>86</v>
      </c>
      <c r="F33" t="s">
        <v>20</v>
      </c>
      <c r="G33">
        <v>5</v>
      </c>
      <c r="N33" t="s">
        <v>69</v>
      </c>
      <c r="O33">
        <f>O31-O32</f>
        <v>271</v>
      </c>
    </row>
    <row r="34" spans="2:15" x14ac:dyDescent="0.25">
      <c r="B34" t="s">
        <v>43</v>
      </c>
      <c r="C34" t="s">
        <v>24</v>
      </c>
      <c r="D34" t="s">
        <v>78</v>
      </c>
      <c r="E34" t="s">
        <v>87</v>
      </c>
      <c r="F34" t="s">
        <v>11</v>
      </c>
      <c r="G34">
        <v>3</v>
      </c>
    </row>
    <row r="35" spans="2:15" x14ac:dyDescent="0.25">
      <c r="B35" t="s">
        <v>43</v>
      </c>
      <c r="C35" t="s">
        <v>24</v>
      </c>
      <c r="D35" t="s">
        <v>79</v>
      </c>
      <c r="E35" t="s">
        <v>88</v>
      </c>
      <c r="F35" t="s">
        <v>11</v>
      </c>
      <c r="G35">
        <v>3</v>
      </c>
    </row>
    <row r="36" spans="2:15" x14ac:dyDescent="0.25">
      <c r="B36" t="s">
        <v>43</v>
      </c>
      <c r="C36" t="s">
        <v>90</v>
      </c>
      <c r="D36" t="s">
        <v>25</v>
      </c>
      <c r="E36" t="s">
        <v>70</v>
      </c>
      <c r="F36" t="s">
        <v>21</v>
      </c>
      <c r="G36">
        <v>4</v>
      </c>
      <c r="H36">
        <v>5</v>
      </c>
    </row>
    <row r="37" spans="2:15" x14ac:dyDescent="0.25">
      <c r="B37" t="s">
        <v>44</v>
      </c>
      <c r="C37" t="s">
        <v>90</v>
      </c>
      <c r="D37" t="s">
        <v>91</v>
      </c>
      <c r="E37" t="s">
        <v>63</v>
      </c>
      <c r="F37" t="s">
        <v>19</v>
      </c>
      <c r="G37">
        <v>2</v>
      </c>
    </row>
    <row r="38" spans="2:15" x14ac:dyDescent="0.25">
      <c r="B38" t="s">
        <v>44</v>
      </c>
      <c r="C38" t="s">
        <v>90</v>
      </c>
      <c r="D38" t="s">
        <v>25</v>
      </c>
      <c r="E38" t="s">
        <v>70</v>
      </c>
      <c r="F38" t="s">
        <v>21</v>
      </c>
      <c r="G38">
        <v>4</v>
      </c>
    </row>
    <row r="39" spans="2:15" x14ac:dyDescent="0.25">
      <c r="B39" t="s">
        <v>44</v>
      </c>
      <c r="C39" t="s">
        <v>90</v>
      </c>
      <c r="D39" t="s">
        <v>72</v>
      </c>
      <c r="F39" t="s">
        <v>19</v>
      </c>
      <c r="G39">
        <v>1</v>
      </c>
    </row>
    <row r="40" spans="2:15" x14ac:dyDescent="0.25">
      <c r="B40" t="s">
        <v>44</v>
      </c>
      <c r="C40" t="s">
        <v>90</v>
      </c>
      <c r="D40" t="s">
        <v>92</v>
      </c>
      <c r="F40" t="s">
        <v>11</v>
      </c>
      <c r="G40">
        <v>2</v>
      </c>
    </row>
    <row r="41" spans="2:15" x14ac:dyDescent="0.25">
      <c r="B41" t="s">
        <v>44</v>
      </c>
      <c r="C41" t="s">
        <v>90</v>
      </c>
      <c r="D41" t="s">
        <v>93</v>
      </c>
      <c r="F41" t="s">
        <v>36</v>
      </c>
      <c r="G41">
        <v>8</v>
      </c>
    </row>
    <row r="42" spans="2:15" x14ac:dyDescent="0.25">
      <c r="B42" t="s">
        <v>44</v>
      </c>
      <c r="C42" t="s">
        <v>90</v>
      </c>
      <c r="D42" t="s">
        <v>94</v>
      </c>
      <c r="F42" t="s">
        <v>36</v>
      </c>
      <c r="G42">
        <v>4</v>
      </c>
    </row>
    <row r="43" spans="2:15" x14ac:dyDescent="0.25">
      <c r="B43" t="s">
        <v>44</v>
      </c>
      <c r="C43" t="s">
        <v>24</v>
      </c>
      <c r="D43" t="s">
        <v>75</v>
      </c>
      <c r="E43" t="s">
        <v>83</v>
      </c>
      <c r="F43" t="s">
        <v>21</v>
      </c>
      <c r="G43">
        <v>4</v>
      </c>
      <c r="H43">
        <v>2</v>
      </c>
    </row>
    <row r="44" spans="2:15" x14ac:dyDescent="0.25">
      <c r="B44" t="s">
        <v>44</v>
      </c>
      <c r="C44" t="s">
        <v>24</v>
      </c>
      <c r="D44" t="s">
        <v>76</v>
      </c>
      <c r="F44" t="s">
        <v>20</v>
      </c>
      <c r="G44">
        <v>4</v>
      </c>
    </row>
    <row r="45" spans="2:15" x14ac:dyDescent="0.25">
      <c r="B45" t="s">
        <v>44</v>
      </c>
      <c r="C45" t="s">
        <v>24</v>
      </c>
      <c r="D45" t="s">
        <v>78</v>
      </c>
      <c r="F45" t="s">
        <v>11</v>
      </c>
      <c r="G45">
        <v>2</v>
      </c>
    </row>
    <row r="46" spans="2:15" x14ac:dyDescent="0.25">
      <c r="B46" t="s">
        <v>44</v>
      </c>
      <c r="C46" t="s">
        <v>24</v>
      </c>
      <c r="D46" t="s">
        <v>73</v>
      </c>
      <c r="F46" t="s">
        <v>19</v>
      </c>
      <c r="G46">
        <v>2</v>
      </c>
    </row>
    <row r="47" spans="2:15" x14ac:dyDescent="0.25">
      <c r="B47" t="s">
        <v>44</v>
      </c>
      <c r="C47" t="s">
        <v>24</v>
      </c>
      <c r="D47" t="s">
        <v>77</v>
      </c>
      <c r="F47" t="s">
        <v>20</v>
      </c>
      <c r="G47">
        <v>4</v>
      </c>
    </row>
    <row r="48" spans="2:15" x14ac:dyDescent="0.25">
      <c r="B48" t="s">
        <v>44</v>
      </c>
      <c r="C48" t="s">
        <v>24</v>
      </c>
      <c r="D48" t="s">
        <v>95</v>
      </c>
      <c r="F48" t="s">
        <v>19</v>
      </c>
      <c r="G48">
        <v>4</v>
      </c>
    </row>
    <row r="49" spans="2:8" x14ac:dyDescent="0.25">
      <c r="B49" t="s">
        <v>44</v>
      </c>
      <c r="C49" t="s">
        <v>24</v>
      </c>
      <c r="D49" t="s">
        <v>96</v>
      </c>
      <c r="F49" t="s">
        <v>11</v>
      </c>
      <c r="G49">
        <v>4</v>
      </c>
    </row>
    <row r="50" spans="2:8" x14ac:dyDescent="0.25">
      <c r="B50" t="s">
        <v>44</v>
      </c>
      <c r="C50" t="s">
        <v>24</v>
      </c>
      <c r="D50" t="s">
        <v>97</v>
      </c>
      <c r="F50" t="s">
        <v>11</v>
      </c>
      <c r="G50">
        <v>4</v>
      </c>
    </row>
    <row r="51" spans="2:8" x14ac:dyDescent="0.25">
      <c r="B51" t="s">
        <v>44</v>
      </c>
      <c r="C51" t="s">
        <v>24</v>
      </c>
      <c r="D51" t="s">
        <v>98</v>
      </c>
      <c r="F51" t="s">
        <v>21</v>
      </c>
      <c r="G51">
        <v>2</v>
      </c>
    </row>
    <row r="52" spans="2:8" x14ac:dyDescent="0.25">
      <c r="B52" t="s">
        <v>44</v>
      </c>
      <c r="C52" t="s">
        <v>24</v>
      </c>
      <c r="D52" t="s">
        <v>99</v>
      </c>
      <c r="F52" t="s">
        <v>21</v>
      </c>
      <c r="G52">
        <v>1</v>
      </c>
      <c r="H52">
        <v>1</v>
      </c>
    </row>
  </sheetData>
  <mergeCells count="3">
    <mergeCell ref="N2:U2"/>
    <mergeCell ref="N12:U12"/>
    <mergeCell ref="N22:U22"/>
  </mergeCells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2014-11-06T21:37:01Z</dcterms:modified>
</cp:coreProperties>
</file>