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YEAR3\NHS RPM\"/>
    </mc:Choice>
  </mc:AlternateContent>
  <xr:revisionPtr revIDLastSave="0" documentId="13_ncr:1_{2743D8F5-396C-4000-A06E-249FFAED8988}" xr6:coauthVersionLast="36" xr6:coauthVersionMax="36" xr10:uidLastSave="{00000000-0000-0000-0000-000000000000}"/>
  <bookViews>
    <workbookView xWindow="0" yWindow="0" windowWidth="28800" windowHeight="12225" xr2:uid="{68AB5473-61F7-419E-85EA-905610A1C590}"/>
  </bookViews>
  <sheets>
    <sheet name="Sheet2" sheetId="2" r:id="rId1"/>
    <sheet name="Sheet1" sheetId="1" r:id="rId2"/>
  </sheets>
  <definedNames>
    <definedName name="ExternalData_1" localSheetId="0" hidden="1">Sheet2!$A$1:$D$56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I58" i="2" l="1"/>
  <c r="K58" i="2"/>
  <c r="H5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I2" i="2"/>
  <c r="J2" i="2" s="1"/>
  <c r="J58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6" i="2"/>
  <c r="J56" i="2" s="1"/>
  <c r="I53" i="2"/>
  <c r="J53" i="2" s="1"/>
  <c r="I54" i="2"/>
  <c r="J54" i="2" s="1"/>
  <c r="I55" i="2"/>
  <c r="J55" i="2" s="1"/>
  <c r="K15" i="2"/>
  <c r="K10" i="2"/>
  <c r="L58" i="2" l="1"/>
  <c r="L6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24AA81-3A97-4530-A216-6F79ACD6D18E}" keepAlive="1" name="Query - HealthMonitor" description="Connection to the 'HealthMonitor' query in the workbook." type="5" refreshedVersion="6" background="1" saveData="1">
    <dbPr connection="Provider=Microsoft.Mashup.OleDb.1;Data Source=$Workbook$;Location=HealthMonitor;Extended Properties=&quot;&quot;" command="SELECT * FROM [HealthMonitor]"/>
  </connection>
</connections>
</file>

<file path=xl/sharedStrings.xml><?xml version="1.0" encoding="utf-8"?>
<sst xmlns="http://schemas.openxmlformats.org/spreadsheetml/2006/main" count="289" uniqueCount="187">
  <si>
    <t>Designator</t>
  </si>
  <si>
    <t>Package</t>
  </si>
  <si>
    <t>Quantity</t>
  </si>
  <si>
    <t>Designation</t>
  </si>
  <si>
    <t>FB1</t>
  </si>
  <si>
    <t>L_0402_1005Metric</t>
  </si>
  <si>
    <t>Ferrite_Bead</t>
  </si>
  <si>
    <t>J6</t>
  </si>
  <si>
    <t>USB_C_Receptacle_Amphenol_12401610E4-2A</t>
  </si>
  <si>
    <t>USB_C_Receptacle_USB2.0</t>
  </si>
  <si>
    <t>U6</t>
  </si>
  <si>
    <t>PQFN50P300X250X86-14N</t>
  </si>
  <si>
    <t>LSM6DSLTR</t>
  </si>
  <si>
    <t>C29,C30,C18,C19</t>
  </si>
  <si>
    <t>C_0402_1005Metric</t>
  </si>
  <si>
    <t>J27</t>
  </si>
  <si>
    <t>Molex - 51281-0594-MOLEX_51281-0594_0</t>
  </si>
  <si>
    <t>U12</t>
  </si>
  <si>
    <t>QFN-24-1EP_4x4mm_P0.5mm_EP2.6x2.6mm</t>
  </si>
  <si>
    <t>CP2102N-A01-GQFN24</t>
  </si>
  <si>
    <t>U11</t>
  </si>
  <si>
    <t>BT832-BT832L</t>
  </si>
  <si>
    <t>BT832L</t>
  </si>
  <si>
    <t>D8,D6</t>
  </si>
  <si>
    <t>VEMD5010X01</t>
  </si>
  <si>
    <t>Y1</t>
  </si>
  <si>
    <t>XTAL_ABS06-32.768KHZ-T</t>
  </si>
  <si>
    <t>ABS06-32.768KHZ-T</t>
  </si>
  <si>
    <t>C7,C20,C21,C23,C26,C8,C28,C24,C25,C5</t>
  </si>
  <si>
    <t>C12,C16,C6</t>
  </si>
  <si>
    <t>C14</t>
  </si>
  <si>
    <t>C15,C2,C3</t>
  </si>
  <si>
    <t>C17,C27</t>
  </si>
  <si>
    <t>C_0603_1608Metric</t>
  </si>
  <si>
    <t>D1</t>
  </si>
  <si>
    <t>D_0603_1608Metric</t>
  </si>
  <si>
    <t>LED_ir</t>
  </si>
  <si>
    <t>D2,D3</t>
  </si>
  <si>
    <t>LED_green</t>
  </si>
  <si>
    <t>L2</t>
  </si>
  <si>
    <t>L_0603_1608Metric</t>
  </si>
  <si>
    <t>R26,R27,R29,R30,R28</t>
  </si>
  <si>
    <t>R_0402_1005Metric</t>
  </si>
  <si>
    <t>R31</t>
  </si>
  <si>
    <t>R34</t>
  </si>
  <si>
    <t>U5</t>
  </si>
  <si>
    <t>PQFN70P280X280X100-10N</t>
  </si>
  <si>
    <t>BH1792GLC</t>
  </si>
  <si>
    <t>D7</t>
  </si>
  <si>
    <t>LED_PLCC-2</t>
  </si>
  <si>
    <t>LED_LY_P47F-TM</t>
  </si>
  <si>
    <t>D5</t>
  </si>
  <si>
    <t>LED-LT PWSG-AABB-36-46-F</t>
  </si>
  <si>
    <t>U9</t>
  </si>
  <si>
    <t>MAX86141ENP</t>
  </si>
  <si>
    <t>MAX86141ENP+</t>
  </si>
  <si>
    <t>U7</t>
  </si>
  <si>
    <t>Texas_R_PUQFN-N12</t>
  </si>
  <si>
    <t>TXB0104RUT</t>
  </si>
  <si>
    <t>U10</t>
  </si>
  <si>
    <t>TSSOP-8_4.4x3mm_P0.65mm</t>
  </si>
  <si>
    <t>AT24CS02-XHM</t>
  </si>
  <si>
    <t>D4</t>
  </si>
  <si>
    <t>DIOC0404X01-4N</t>
  </si>
  <si>
    <t>SML-LX0404SIUPGUSB</t>
  </si>
  <si>
    <t>U8</t>
  </si>
  <si>
    <t>MAX1921EUT18&amp;plus_T</t>
  </si>
  <si>
    <t>MAX1921EUT18+</t>
  </si>
  <si>
    <t>U14,U4</t>
  </si>
  <si>
    <t>SOT-23-5</t>
  </si>
  <si>
    <t>LD39015M33R</t>
  </si>
  <si>
    <t>R6</t>
  </si>
  <si>
    <t>U13</t>
  </si>
  <si>
    <t>ADG884BRMZ</t>
  </si>
  <si>
    <t>U2</t>
  </si>
  <si>
    <t>ADP5092ACPZ-1-R7</t>
  </si>
  <si>
    <t>R20</t>
  </si>
  <si>
    <t>R22</t>
  </si>
  <si>
    <t>R19,R16</t>
  </si>
  <si>
    <t>R21,R17</t>
  </si>
  <si>
    <t>U3</t>
  </si>
  <si>
    <t>LTC4079IDD-PBF</t>
  </si>
  <si>
    <t>U1</t>
  </si>
  <si>
    <t>MAX17048G+</t>
  </si>
  <si>
    <t>MAX17048G+T10</t>
  </si>
  <si>
    <t>C4</t>
  </si>
  <si>
    <t>R13,R12</t>
  </si>
  <si>
    <t>R14</t>
  </si>
  <si>
    <t>R15</t>
  </si>
  <si>
    <t>R18</t>
  </si>
  <si>
    <t>R7</t>
  </si>
  <si>
    <t>R8</t>
  </si>
  <si>
    <t>R5</t>
  </si>
  <si>
    <t>3.57M</t>
  </si>
  <si>
    <t>R4</t>
  </si>
  <si>
    <t>R3,R1</t>
  </si>
  <si>
    <t>R2</t>
  </si>
  <si>
    <t>L1</t>
  </si>
  <si>
    <t>L_0805_2012Metric</t>
  </si>
  <si>
    <t>Supplier</t>
  </si>
  <si>
    <t>Farnell</t>
  </si>
  <si>
    <t>C22,C13,C11, C10, C9, C1</t>
  </si>
  <si>
    <t>RS</t>
  </si>
  <si>
    <t>DigiKey</t>
  </si>
  <si>
    <t>Mouser</t>
  </si>
  <si>
    <t>R33,R24,R25,R32,R23,R35,R11,R10,R9, Rpu1, Rpu2</t>
  </si>
  <si>
    <t>X1</t>
  </si>
  <si>
    <t>X2</t>
  </si>
  <si>
    <t>LiPo Battery</t>
  </si>
  <si>
    <t>Peltier Module</t>
  </si>
  <si>
    <t>X3</t>
  </si>
  <si>
    <t>Heat Sink</t>
  </si>
  <si>
    <t>LP-402025-IS-3</t>
  </si>
  <si>
    <t>CP-85138</t>
  </si>
  <si>
    <t>MPC151525T</t>
  </si>
  <si>
    <t>MC0402B562K160CT</t>
  </si>
  <si>
    <t>GRM155R60J106ME44D</t>
  </si>
  <si>
    <t>0402ZD105KAT2A </t>
  </si>
  <si>
    <t>C1005X5R0J475M050BC </t>
  </si>
  <si>
    <t>GRM188R61A226ME15D </t>
  </si>
  <si>
    <t>MC0402N120J500CT </t>
  </si>
  <si>
    <t>04023C103KAT2A </t>
  </si>
  <si>
    <t>0402YC104KAT2A </t>
  </si>
  <si>
    <t>TAN1111C </t>
  </si>
  <si>
    <t>404-1005-1-ND</t>
  </si>
  <si>
    <t>VAOL-S2YP4</t>
  </si>
  <si>
    <t>LT T66G-BBDA-29-0-20-R33-Z</t>
  </si>
  <si>
    <t>MPZ1005A331ETD25</t>
  </si>
  <si>
    <t>51281-0594</t>
  </si>
  <si>
    <t>12401610E4#2A</t>
  </si>
  <si>
    <t>MLZ2012M220WT000</t>
  </si>
  <si>
    <t>KLZ1608MHR4R7WTD25</t>
  </si>
  <si>
    <t>CRCW04024M99FKEDC</t>
  </si>
  <si>
    <t>CRCW04026M98FKED</t>
  </si>
  <si>
    <t>CRCW04023M01FKED</t>
  </si>
  <si>
    <t>RC0402FR-071M07L</t>
  </si>
  <si>
    <t>CRCW04023M32FKED</t>
  </si>
  <si>
    <t>CRCW04022K40FKED</t>
  </si>
  <si>
    <t>CRCW04026M65FKED </t>
  </si>
  <si>
    <t>CRCW0402412KFKED</t>
  </si>
  <si>
    <t>CRCW040250K0FKED</t>
  </si>
  <si>
    <t>CRCW04023M92FKED</t>
  </si>
  <si>
    <t>CRCW04024K75FKED </t>
  </si>
  <si>
    <t>CRCW040210K0FKEDHP</t>
  </si>
  <si>
    <t>MCWR04X6651FTL </t>
  </si>
  <si>
    <t>RC0402FR-076M49L</t>
  </si>
  <si>
    <t>MCMR04X1004FTL </t>
  </si>
  <si>
    <t>CRCW04023M57FKED</t>
  </si>
  <si>
    <t>CRCW04022M00FKED</t>
  </si>
  <si>
    <t>CRCW04023K30FKED</t>
  </si>
  <si>
    <t>exc VAT:</t>
  </si>
  <si>
    <t>4.7uF</t>
  </si>
  <si>
    <t>5600pF</t>
  </si>
  <si>
    <t>10uF</t>
  </si>
  <si>
    <t>22uF</t>
  </si>
  <si>
    <t>0.1uF</t>
  </si>
  <si>
    <t>12pF</t>
  </si>
  <si>
    <t>10nF</t>
  </si>
  <si>
    <t>1uF</t>
  </si>
  <si>
    <t>22uH</t>
  </si>
  <si>
    <t>4.7uH</t>
  </si>
  <si>
    <r>
      <t>4.99M</t>
    </r>
    <r>
      <rPr>
        <sz val="11"/>
        <color theme="1"/>
        <rFont val="Calibri"/>
        <family val="2"/>
      </rPr>
      <t>Ω</t>
    </r>
  </si>
  <si>
    <t>3.01MΩ</t>
  </si>
  <si>
    <t>6.98MΩ</t>
  </si>
  <si>
    <t>1.07MΩ</t>
  </si>
  <si>
    <t>3.32MΩ</t>
  </si>
  <si>
    <t>56kΩ</t>
  </si>
  <si>
    <t>2.4kΩ</t>
  </si>
  <si>
    <t>6.65MΩ</t>
  </si>
  <si>
    <t>412kΩ</t>
  </si>
  <si>
    <t>50kΩ</t>
  </si>
  <si>
    <t>4MΩ</t>
  </si>
  <si>
    <t>4.75kΩ</t>
  </si>
  <si>
    <t>10kΩ</t>
  </si>
  <si>
    <t>6.65kΩ</t>
  </si>
  <si>
    <t>6.49MΩ</t>
  </si>
  <si>
    <t>1MΩ</t>
  </si>
  <si>
    <t>2MΩ</t>
  </si>
  <si>
    <t>3.3kΩ</t>
  </si>
  <si>
    <t>NB: Prices valid as of 22/06/2019</t>
  </si>
  <si>
    <t>Total Quantity with
 Discount applied (exc VAT)</t>
  </si>
  <si>
    <t>Scaled Unit Price
 (inc VAT)</t>
  </si>
  <si>
    <t>Scaled with Total
 Quantity &amp; Discounts</t>
  </si>
  <si>
    <t>Model
 Number</t>
  </si>
  <si>
    <t>College
 Discount?</t>
  </si>
  <si>
    <t>Unit Price
 (inc VAT)</t>
  </si>
  <si>
    <t>Unit Price
 (exc 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</si>
</sst>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00"/>
    <numFmt numFmtId="165" formatCode="0.00000"/>
    <numFmt numFmtId="166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9" fontId="0" fillId="0" borderId="0" xfId="0" applyNumberFormat="1"/>
    <xf numFmtId="164" fontId="0" fillId="0" borderId="0" xfId="0" applyNumberFormat="1" applyBorder="1"/>
    <xf numFmtId="165" fontId="0" fillId="0" borderId="0" xfId="0" applyNumberFormat="1"/>
    <xf numFmtId="164" fontId="0" fillId="0" borderId="0" xfId="0" applyNumberFormat="1"/>
    <xf numFmtId="166" fontId="1" fillId="0" borderId="0" xfId="0" applyNumberFormat="1" applyFont="1" applyBorder="1"/>
    <xf numFmtId="166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1">
    <dxf>
      <numFmt numFmtId="164" formatCode="&quot;£&quot;#,##0.0000"/>
    </dxf>
    <dxf>
      <numFmt numFmtId="164" formatCode="&quot;£&quot;#,##0.0000"/>
    </dxf>
    <dxf>
      <numFmt numFmtId="164" formatCode="&quot;£&quot;#,##0.0000"/>
    </dxf>
    <dxf>
      <numFmt numFmtId="164" formatCode="&quot;£&quot;#,##0.0000"/>
    </dxf>
    <dxf>
      <numFmt numFmtId="164" formatCode="&quot;£&quot;#,##0.0000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DAEFDB-0CA6-4499-99CA-DED65603221F}" autoFormatId="16" applyNumberFormats="0" applyBorderFormats="0" applyFontFormats="0" applyPatternFormats="0" applyAlignmentFormats="0" applyWidthHeightFormats="0">
  <queryTableRefresh nextId="19" unboundColumnsRight="8">
    <queryTableFields count="12"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15" dataBound="0" tableColumnId="17"/>
      <queryTableField id="9" dataBound="0" tableColumnId="9"/>
      <queryTableField id="16" dataBound="0" tableColumnId="18"/>
      <queryTableField id="10" dataBound="0" tableColumnId="10"/>
      <queryTableField id="11" dataBound="0" tableColumnId="11"/>
      <queryTableField id="17" dataBound="0" tableColumnId="19"/>
      <queryTableField id="12" dataBound="0" tableColumnId="12"/>
      <queryTableField id="18" dataBound="0" tableColumnId="20"/>
    </queryTableFields>
    <queryTableDeletedFields count="4">
      <deletedField name="Supplier and ref"/>
      <deletedField name="Column1"/>
      <deletedField name="_1"/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F8904-E1F1-4A02-A5F2-68CDD3E50BFB}" name="HealthMonitor" displayName="HealthMonitor" ref="A1:L56" tableType="queryTable" totalsRowShown="0">
  <autoFilter ref="A1:L56" xr:uid="{5E0E3481-8067-4518-83C8-E1966866A5B6}"/>
  <sortState ref="A2:K56">
    <sortCondition ref="A1:A56"/>
  </sortState>
  <tableColumns count="12">
    <tableColumn id="2" xr3:uid="{B392546D-6F3A-46C8-B740-3548A4501313}" uniqueName="2" name="Designator" queryTableFieldId="2" dataDxfId="10"/>
    <tableColumn id="3" xr3:uid="{2FCB824C-7BA6-4C9E-BBD4-781FE324F4F0}" uniqueName="3" name="Package" queryTableFieldId="3" dataDxfId="9"/>
    <tableColumn id="4" xr3:uid="{AC75066D-A1D8-4E14-9957-2D1D572DDADD}" uniqueName="4" name="Quantity" queryTableFieldId="4"/>
    <tableColumn id="5" xr3:uid="{4DD197DF-AFBF-4D1B-916E-9005B7AB153F}" uniqueName="5" name="Designation" queryTableFieldId="5" dataDxfId="8"/>
    <tableColumn id="17" xr3:uid="{3A527776-BDCE-4151-B36E-C1777DA8B66E}" uniqueName="17" name="Model_x000a_ Number" queryTableFieldId="15" dataDxfId="7"/>
    <tableColumn id="9" xr3:uid="{CCF5568F-4955-4D31-8FAE-67D27A98FB2F}" uniqueName="9" name="Supplier" queryTableFieldId="9" dataDxfId="6"/>
    <tableColumn id="18" xr3:uid="{320D5DAD-8C6D-4563-B2DD-5189F32E7E03}" uniqueName="18" name="College_x000a_ Discount?" queryTableFieldId="16" dataDxfId="5"/>
    <tableColumn id="10" xr3:uid="{BDAF4207-4C8F-4430-8DFE-382FE06BA8B4}" uniqueName="10" name="Unit Price_x000a_ (inc VAT)" queryTableFieldId="10" dataDxfId="4"/>
    <tableColumn id="11" xr3:uid="{01961A20-F9BD-472C-8145-D9500679EC8E}" uniqueName="11" name="Unit Price_x000a_ (exc VAT)" queryTableFieldId="11" dataDxfId="3">
      <calculatedColumnFormula>(H2*0.8)</calculatedColumnFormula>
    </tableColumn>
    <tableColumn id="19" xr3:uid="{A752DB87-6B18-4C85-8038-B8A1F74E47D5}" uniqueName="19" name="Total Quantity with_x000a_ Discount applied (exc VAT)" queryTableFieldId="17" dataDxfId="2">
      <calculatedColumnFormula>SUM(HealthMonitor[[#This Row],[Quantity]]*HealthMonitor[[#This Row],[Unit Price
 (exc VAT)]]*(1-HealthMonitor[[#This Row],[College
 Discount?]]))</calculatedColumnFormula>
    </tableColumn>
    <tableColumn id="12" xr3:uid="{94E1264C-DE53-4D2D-96AD-59BB1CE0A5E0}" uniqueName="12" name="Scaled Unit Price_x000a_ (inc VAT)" queryTableFieldId="12" dataDxfId="1"/>
    <tableColumn id="20" xr3:uid="{BBE614F6-7E79-42CC-8CD4-6B58EC76EFD9}" uniqueName="20" name="Scaled with Total_x000a_ Quantity &amp; Discounts" queryTableFieldId="18" dataDxfId="0">
      <calculatedColumnFormula>SUM(HealthMonitor[[#This Row],[Quantity]]*HealthMonitor[[#This Row],[Scaled Unit Price
 (inc VAT)]]*(1-HealthMonitor[[#This Row],[College
 Discount?]]))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5C8-CDBD-489A-9D32-C7634A33408D}">
  <dimension ref="A1:L61"/>
  <sheetViews>
    <sheetView tabSelected="1" topLeftCell="E1" workbookViewId="0">
      <selection activeCell="M8" sqref="M8"/>
    </sheetView>
  </sheetViews>
  <sheetFormatPr defaultRowHeight="15" x14ac:dyDescent="0.25"/>
  <cols>
    <col min="1" max="1" width="44.85546875" bestFit="1" customWidth="1"/>
    <col min="2" max="2" width="42.7109375" bestFit="1" customWidth="1"/>
    <col min="3" max="3" width="13.28515625" bestFit="1" customWidth="1"/>
    <col min="4" max="4" width="31" bestFit="1" customWidth="1"/>
    <col min="5" max="5" width="21" customWidth="1"/>
    <col min="6" max="6" width="13" bestFit="1" customWidth="1"/>
    <col min="7" max="7" width="21" style="2" customWidth="1"/>
    <col min="8" max="8" width="20.7109375" style="3" bestFit="1" customWidth="1"/>
    <col min="9" max="9" width="21.140625" style="5" bestFit="1" customWidth="1"/>
    <col min="10" max="10" width="30.28515625" style="5" bestFit="1" customWidth="1"/>
    <col min="11" max="11" width="20.5703125" style="5" bestFit="1" customWidth="1"/>
    <col min="12" max="12" width="25" style="4" bestFit="1" customWidth="1"/>
  </cols>
  <sheetData>
    <row r="1" spans="1:12" ht="33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9" t="s">
        <v>183</v>
      </c>
      <c r="F1" s="10" t="s">
        <v>99</v>
      </c>
      <c r="G1" s="11" t="s">
        <v>184</v>
      </c>
      <c r="H1" s="12" t="s">
        <v>185</v>
      </c>
      <c r="I1" s="13" t="s">
        <v>186</v>
      </c>
      <c r="J1" s="13" t="s">
        <v>180</v>
      </c>
      <c r="K1" s="13" t="s">
        <v>181</v>
      </c>
      <c r="L1" s="14" t="s">
        <v>182</v>
      </c>
    </row>
    <row r="2" spans="1:12" x14ac:dyDescent="0.25">
      <c r="A2" s="1" t="s">
        <v>29</v>
      </c>
      <c r="B2" s="1" t="s">
        <v>14</v>
      </c>
      <c r="C2">
        <v>3</v>
      </c>
      <c r="D2" s="1" t="s">
        <v>151</v>
      </c>
      <c r="E2" s="1" t="s">
        <v>118</v>
      </c>
      <c r="F2" s="1" t="s">
        <v>100</v>
      </c>
      <c r="G2" s="2">
        <v>0.19</v>
      </c>
      <c r="H2" s="3">
        <v>0.19600000000000001</v>
      </c>
      <c r="I2" s="5">
        <f t="shared" ref="I2:I33" si="0">(H2*0.8)</f>
        <v>0.15680000000000002</v>
      </c>
      <c r="J2" s="5">
        <f>SUM(HealthMonitor[[#This Row],[Quantity]]*HealthMonitor[[#This Row],[Unit Price
 (exc VAT)]]*(1-HealthMonitor[[#This Row],[College
 Discount?]]))</f>
        <v>0.38102400000000008</v>
      </c>
      <c r="K2" s="5">
        <v>2.6700000000000002E-2</v>
      </c>
      <c r="L2" s="5">
        <f>SUM(HealthMonitor[[#This Row],[Quantity]]*HealthMonitor[[#This Row],[Scaled Unit Price
 (inc VAT)]]*(1-HealthMonitor[[#This Row],[College
 Discount?]]))</f>
        <v>6.4881000000000008E-2</v>
      </c>
    </row>
    <row r="3" spans="1:12" x14ac:dyDescent="0.25">
      <c r="A3" s="1" t="s">
        <v>30</v>
      </c>
      <c r="B3" s="1" t="s">
        <v>14</v>
      </c>
      <c r="C3">
        <v>1</v>
      </c>
      <c r="D3" s="1" t="s">
        <v>152</v>
      </c>
      <c r="E3" s="1" t="s">
        <v>115</v>
      </c>
      <c r="F3" s="1" t="s">
        <v>100</v>
      </c>
      <c r="G3" s="2">
        <v>0.19</v>
      </c>
      <c r="H3" s="3">
        <v>8.9999999999999993E-3</v>
      </c>
      <c r="I3" s="5">
        <f t="shared" si="0"/>
        <v>7.1999999999999998E-3</v>
      </c>
      <c r="J3" s="5">
        <f>SUM(HealthMonitor[[#This Row],[Quantity]]*HealthMonitor[[#This Row],[Unit Price
 (exc VAT)]]*(1-HealthMonitor[[#This Row],[College
 Discount?]]))</f>
        <v>5.8320000000000004E-3</v>
      </c>
      <c r="K3" s="5">
        <v>3.3E-3</v>
      </c>
      <c r="L3" s="5">
        <f>SUM(HealthMonitor[[#This Row],[Quantity]]*HealthMonitor[[#This Row],[Scaled Unit Price
 (inc VAT)]]*(1-HealthMonitor[[#This Row],[College
 Discount?]]))</f>
        <v>2.673E-3</v>
      </c>
    </row>
    <row r="4" spans="1:12" x14ac:dyDescent="0.25">
      <c r="A4" s="1" t="s">
        <v>31</v>
      </c>
      <c r="B4" s="1" t="s">
        <v>14</v>
      </c>
      <c r="C4">
        <v>3</v>
      </c>
      <c r="D4" s="1" t="s">
        <v>153</v>
      </c>
      <c r="E4" s="1" t="s">
        <v>116</v>
      </c>
      <c r="F4" s="1" t="s">
        <v>100</v>
      </c>
      <c r="G4" s="2">
        <v>0.19</v>
      </c>
      <c r="H4" s="3">
        <v>0.83199999999999996</v>
      </c>
      <c r="I4" s="5">
        <f t="shared" si="0"/>
        <v>0.66559999999999997</v>
      </c>
      <c r="J4" s="5">
        <f>SUM(HealthMonitor[[#This Row],[Quantity]]*HealthMonitor[[#This Row],[Unit Price
 (exc VAT)]]*(1-HealthMonitor[[#This Row],[College
 Discount?]]))</f>
        <v>1.617408</v>
      </c>
      <c r="K4" s="5">
        <v>7.5700000000000003E-2</v>
      </c>
      <c r="L4" s="5">
        <f>SUM(HealthMonitor[[#This Row],[Quantity]]*HealthMonitor[[#This Row],[Scaled Unit Price
 (inc VAT)]]*(1-HealthMonitor[[#This Row],[College
 Discount?]]))</f>
        <v>0.18395100000000003</v>
      </c>
    </row>
    <row r="5" spans="1:12" x14ac:dyDescent="0.25">
      <c r="A5" s="1" t="s">
        <v>32</v>
      </c>
      <c r="B5" s="1" t="s">
        <v>33</v>
      </c>
      <c r="C5">
        <v>2</v>
      </c>
      <c r="D5" s="1" t="s">
        <v>154</v>
      </c>
      <c r="E5" s="1" t="s">
        <v>119</v>
      </c>
      <c r="F5" s="1" t="s">
        <v>100</v>
      </c>
      <c r="G5" s="2">
        <v>0.19</v>
      </c>
      <c r="H5" s="3">
        <v>0.23</v>
      </c>
      <c r="I5" s="5">
        <f t="shared" si="0"/>
        <v>0.18400000000000002</v>
      </c>
      <c r="J5" s="5">
        <f>SUM(HealthMonitor[[#This Row],[Quantity]]*HealthMonitor[[#This Row],[Unit Price
 (exc VAT)]]*(1-HealthMonitor[[#This Row],[College
 Discount?]]))</f>
        <v>0.29808000000000007</v>
      </c>
      <c r="K5" s="5">
        <v>4.3299999999999998E-2</v>
      </c>
      <c r="L5" s="5">
        <f>SUM(HealthMonitor[[#This Row],[Quantity]]*HealthMonitor[[#This Row],[Scaled Unit Price
 (inc VAT)]]*(1-HealthMonitor[[#This Row],[College
 Discount?]]))</f>
        <v>7.0146E-2</v>
      </c>
    </row>
    <row r="6" spans="1:12" x14ac:dyDescent="0.25">
      <c r="A6" s="1" t="s">
        <v>101</v>
      </c>
      <c r="B6" s="1" t="s">
        <v>14</v>
      </c>
      <c r="C6">
        <v>6</v>
      </c>
      <c r="D6" s="1" t="s">
        <v>155</v>
      </c>
      <c r="E6" s="1" t="s">
        <v>122</v>
      </c>
      <c r="F6" s="1" t="s">
        <v>100</v>
      </c>
      <c r="G6" s="2">
        <v>0.19</v>
      </c>
      <c r="H6" s="3">
        <v>4.0399999999999998E-2</v>
      </c>
      <c r="I6" s="5">
        <f t="shared" si="0"/>
        <v>3.2320000000000002E-2</v>
      </c>
      <c r="J6" s="5">
        <f>SUM(HealthMonitor[[#This Row],[Quantity]]*HealthMonitor[[#This Row],[Unit Price
 (exc VAT)]]*(1-HealthMonitor[[#This Row],[College
 Discount?]]))</f>
        <v>0.15707520000000003</v>
      </c>
      <c r="K6" s="5">
        <v>6.1000000000000004E-3</v>
      </c>
      <c r="L6" s="5">
        <f>SUM(HealthMonitor[[#This Row],[Quantity]]*HealthMonitor[[#This Row],[Scaled Unit Price
 (inc VAT)]]*(1-HealthMonitor[[#This Row],[College
 Discount?]]))</f>
        <v>2.9646000000000002E-2</v>
      </c>
    </row>
    <row r="7" spans="1:12" x14ac:dyDescent="0.25">
      <c r="A7" s="1" t="s">
        <v>13</v>
      </c>
      <c r="B7" s="1" t="s">
        <v>14</v>
      </c>
      <c r="C7">
        <v>4</v>
      </c>
      <c r="D7" s="1" t="s">
        <v>156</v>
      </c>
      <c r="E7" s="1" t="s">
        <v>120</v>
      </c>
      <c r="F7" s="1" t="s">
        <v>100</v>
      </c>
      <c r="G7" s="2">
        <v>0.19</v>
      </c>
      <c r="H7" s="3">
        <v>2.0899999999999998E-2</v>
      </c>
      <c r="I7" s="5">
        <f t="shared" si="0"/>
        <v>1.6719999999999999E-2</v>
      </c>
      <c r="J7" s="5">
        <f>SUM(HealthMonitor[[#This Row],[Quantity]]*HealthMonitor[[#This Row],[Unit Price
 (exc VAT)]]*(1-HealthMonitor[[#This Row],[College
 Discount?]]))</f>
        <v>5.41728E-2</v>
      </c>
      <c r="K7" s="5">
        <v>3.3E-3</v>
      </c>
      <c r="L7" s="5">
        <f>SUM(HealthMonitor[[#This Row],[Quantity]]*HealthMonitor[[#This Row],[Scaled Unit Price
 (inc VAT)]]*(1-HealthMonitor[[#This Row],[College
 Discount?]]))</f>
        <v>1.0692E-2</v>
      </c>
    </row>
    <row r="8" spans="1:12" x14ac:dyDescent="0.25">
      <c r="A8" s="1" t="s">
        <v>85</v>
      </c>
      <c r="B8" s="1" t="s">
        <v>14</v>
      </c>
      <c r="C8">
        <v>1</v>
      </c>
      <c r="D8" s="1" t="s">
        <v>157</v>
      </c>
      <c r="E8" s="1" t="s">
        <v>121</v>
      </c>
      <c r="F8" s="1" t="s">
        <v>100</v>
      </c>
      <c r="G8" s="2">
        <v>0.19</v>
      </c>
      <c r="H8" s="3">
        <v>3.5200000000000002E-2</v>
      </c>
      <c r="I8" s="5">
        <f t="shared" si="0"/>
        <v>2.8160000000000004E-2</v>
      </c>
      <c r="J8" s="5">
        <f>SUM(HealthMonitor[[#This Row],[Quantity]]*HealthMonitor[[#This Row],[Unit Price
 (exc VAT)]]*(1-HealthMonitor[[#This Row],[College
 Discount?]]))</f>
        <v>2.2809600000000006E-2</v>
      </c>
      <c r="K8" s="5">
        <v>5.1000000000000004E-3</v>
      </c>
      <c r="L8" s="5">
        <f>SUM(HealthMonitor[[#This Row],[Quantity]]*HealthMonitor[[#This Row],[Scaled Unit Price
 (inc VAT)]]*(1-HealthMonitor[[#This Row],[College
 Discount?]]))</f>
        <v>4.131000000000001E-3</v>
      </c>
    </row>
    <row r="9" spans="1:12" x14ac:dyDescent="0.25">
      <c r="A9" s="1" t="s">
        <v>28</v>
      </c>
      <c r="B9" s="1" t="s">
        <v>14</v>
      </c>
      <c r="C9">
        <v>10</v>
      </c>
      <c r="D9" s="1" t="s">
        <v>158</v>
      </c>
      <c r="E9" s="1" t="s">
        <v>117</v>
      </c>
      <c r="F9" s="1" t="s">
        <v>100</v>
      </c>
      <c r="G9" s="2">
        <v>0.19</v>
      </c>
      <c r="H9" s="3">
        <v>0.184</v>
      </c>
      <c r="I9" s="5">
        <f t="shared" si="0"/>
        <v>0.1472</v>
      </c>
      <c r="J9" s="5">
        <f>SUM(HealthMonitor[[#This Row],[Quantity]]*HealthMonitor[[#This Row],[Unit Price
 (exc VAT)]]*(1-HealthMonitor[[#This Row],[College
 Discount?]]))</f>
        <v>1.19232</v>
      </c>
      <c r="K9" s="5">
        <v>4.2299999999999997E-2</v>
      </c>
      <c r="L9" s="5">
        <f>SUM(HealthMonitor[[#This Row],[Quantity]]*HealthMonitor[[#This Row],[Scaled Unit Price
 (inc VAT)]]*(1-HealthMonitor[[#This Row],[College
 Discount?]]))</f>
        <v>0.34262999999999999</v>
      </c>
    </row>
    <row r="10" spans="1:12" x14ac:dyDescent="0.25">
      <c r="A10" s="1" t="s">
        <v>34</v>
      </c>
      <c r="B10" s="1" t="s">
        <v>35</v>
      </c>
      <c r="C10">
        <v>1</v>
      </c>
      <c r="D10" s="1" t="s">
        <v>36</v>
      </c>
      <c r="E10" s="1" t="s">
        <v>123</v>
      </c>
      <c r="F10" s="1" t="s">
        <v>102</v>
      </c>
      <c r="G10" s="2">
        <v>0.19</v>
      </c>
      <c r="H10" s="3">
        <v>0.1</v>
      </c>
      <c r="I10" s="3">
        <f t="shared" si="0"/>
        <v>8.0000000000000016E-2</v>
      </c>
      <c r="J10" s="3">
        <f>SUM(HealthMonitor[[#This Row],[Quantity]]*HealthMonitor[[#This Row],[Unit Price
 (exc VAT)]]*(1-HealthMonitor[[#This Row],[College
 Discount?]]))</f>
        <v>6.480000000000001E-2</v>
      </c>
      <c r="K10" s="5">
        <f>(0.071*0.8)</f>
        <v>5.6799999999999996E-2</v>
      </c>
      <c r="L10" s="5">
        <f>SUM(HealthMonitor[[#This Row],[Quantity]]*HealthMonitor[[#This Row],[Scaled Unit Price
 (inc VAT)]]*(1-HealthMonitor[[#This Row],[College
 Discount?]]))</f>
        <v>4.6008E-2</v>
      </c>
    </row>
    <row r="11" spans="1:12" x14ac:dyDescent="0.25">
      <c r="A11" s="1" t="s">
        <v>37</v>
      </c>
      <c r="B11" s="1" t="s">
        <v>35</v>
      </c>
      <c r="C11">
        <v>2</v>
      </c>
      <c r="D11" s="1" t="s">
        <v>38</v>
      </c>
      <c r="E11" s="1" t="s">
        <v>124</v>
      </c>
      <c r="F11" s="1" t="s">
        <v>103</v>
      </c>
      <c r="G11" s="2">
        <v>0</v>
      </c>
      <c r="H11" s="3">
        <v>0.64</v>
      </c>
      <c r="I11" s="5">
        <f t="shared" si="0"/>
        <v>0.51200000000000001</v>
      </c>
      <c r="J11" s="5">
        <f>SUM(HealthMonitor[[#This Row],[Quantity]]*HealthMonitor[[#This Row],[Unit Price
 (exc VAT)]]*(1-HealthMonitor[[#This Row],[College
 Discount?]]))</f>
        <v>1.024</v>
      </c>
      <c r="K11" s="5">
        <v>7.8E-2</v>
      </c>
      <c r="L11" s="5">
        <f>SUM(HealthMonitor[[#This Row],[Quantity]]*HealthMonitor[[#This Row],[Scaled Unit Price
 (inc VAT)]]*(1-HealthMonitor[[#This Row],[College
 Discount?]]))</f>
        <v>0.156</v>
      </c>
    </row>
    <row r="12" spans="1:12" x14ac:dyDescent="0.25">
      <c r="A12" s="1" t="s">
        <v>62</v>
      </c>
      <c r="B12" s="1" t="s">
        <v>63</v>
      </c>
      <c r="C12">
        <v>1</v>
      </c>
      <c r="D12" s="1" t="s">
        <v>64</v>
      </c>
      <c r="E12" s="1" t="s">
        <v>64</v>
      </c>
      <c r="F12" s="1" t="s">
        <v>104</v>
      </c>
      <c r="G12" s="2">
        <v>0</v>
      </c>
      <c r="H12" s="3">
        <v>0.78500000000000003</v>
      </c>
      <c r="I12" s="5">
        <f t="shared" si="0"/>
        <v>0.62800000000000011</v>
      </c>
      <c r="J12" s="5">
        <f>SUM(HealthMonitor[[#This Row],[Quantity]]*HealthMonitor[[#This Row],[Unit Price
 (exc VAT)]]*(1-HealthMonitor[[#This Row],[College
 Discount?]]))</f>
        <v>0.62800000000000011</v>
      </c>
      <c r="K12" s="5">
        <v>0.23100000000000001</v>
      </c>
      <c r="L12" s="5">
        <f>SUM(HealthMonitor[[#This Row],[Quantity]]*HealthMonitor[[#This Row],[Scaled Unit Price
 (inc VAT)]]*(1-HealthMonitor[[#This Row],[College
 Discount?]]))</f>
        <v>0.23100000000000001</v>
      </c>
    </row>
    <row r="13" spans="1:12" x14ac:dyDescent="0.25">
      <c r="A13" s="1" t="s">
        <v>51</v>
      </c>
      <c r="B13" s="1" t="s">
        <v>49</v>
      </c>
      <c r="C13">
        <v>1</v>
      </c>
      <c r="D13" s="1" t="s">
        <v>52</v>
      </c>
      <c r="E13" s="1" t="s">
        <v>125</v>
      </c>
      <c r="F13" s="1" t="s">
        <v>104</v>
      </c>
      <c r="G13" s="2">
        <v>0</v>
      </c>
      <c r="H13" s="3">
        <v>0.41899999999999998</v>
      </c>
      <c r="I13" s="5">
        <f t="shared" si="0"/>
        <v>0.3352</v>
      </c>
      <c r="J13" s="5">
        <f>SUM(HealthMonitor[[#This Row],[Quantity]]*HealthMonitor[[#This Row],[Unit Price
 (exc VAT)]]*(1-HealthMonitor[[#This Row],[College
 Discount?]]))</f>
        <v>0.3352</v>
      </c>
      <c r="K13" s="5">
        <v>0.129</v>
      </c>
      <c r="L13" s="5">
        <f>SUM(HealthMonitor[[#This Row],[Quantity]]*HealthMonitor[[#This Row],[Scaled Unit Price
 (inc VAT)]]*(1-HealthMonitor[[#This Row],[College
 Discount?]]))</f>
        <v>0.129</v>
      </c>
    </row>
    <row r="14" spans="1:12" x14ac:dyDescent="0.25">
      <c r="A14" s="1" t="s">
        <v>48</v>
      </c>
      <c r="B14" s="1" t="s">
        <v>49</v>
      </c>
      <c r="C14">
        <v>1</v>
      </c>
      <c r="D14" s="1" t="s">
        <v>50</v>
      </c>
      <c r="E14" s="1" t="s">
        <v>126</v>
      </c>
      <c r="F14" s="1" t="s">
        <v>103</v>
      </c>
      <c r="G14" s="2">
        <v>0</v>
      </c>
      <c r="H14" s="3">
        <v>0.47</v>
      </c>
      <c r="I14" s="5">
        <f t="shared" si="0"/>
        <v>0.376</v>
      </c>
      <c r="J14" s="5">
        <f>SUM(HealthMonitor[[#This Row],[Quantity]]*HealthMonitor[[#This Row],[Unit Price
 (exc VAT)]]*(1-HealthMonitor[[#This Row],[College
 Discount?]]))</f>
        <v>0.376</v>
      </c>
      <c r="K14" s="5">
        <v>0.16</v>
      </c>
      <c r="L14" s="5">
        <f>SUM(HealthMonitor[[#This Row],[Quantity]]*HealthMonitor[[#This Row],[Scaled Unit Price
 (inc VAT)]]*(1-HealthMonitor[[#This Row],[College
 Discount?]]))</f>
        <v>0.16</v>
      </c>
    </row>
    <row r="15" spans="1:12" x14ac:dyDescent="0.25">
      <c r="A15" s="1" t="s">
        <v>23</v>
      </c>
      <c r="B15" s="1" t="s">
        <v>24</v>
      </c>
      <c r="C15">
        <v>2</v>
      </c>
      <c r="D15" s="1" t="s">
        <v>24</v>
      </c>
      <c r="E15" s="1" t="s">
        <v>24</v>
      </c>
      <c r="F15" s="1" t="s">
        <v>102</v>
      </c>
      <c r="G15" s="2">
        <v>0.19</v>
      </c>
      <c r="H15" s="3">
        <v>0.52</v>
      </c>
      <c r="I15" s="5">
        <f t="shared" si="0"/>
        <v>0.41600000000000004</v>
      </c>
      <c r="J15" s="5">
        <f>SUM(HealthMonitor[[#This Row],[Quantity]]*HealthMonitor[[#This Row],[Unit Price
 (exc VAT)]]*(1-HealthMonitor[[#This Row],[College
 Discount?]]))</f>
        <v>0.67392000000000007</v>
      </c>
      <c r="K15" s="5">
        <f>0.383*0.8</f>
        <v>0.30640000000000001</v>
      </c>
      <c r="L15" s="5">
        <f>SUM(HealthMonitor[[#This Row],[Quantity]]*HealthMonitor[[#This Row],[Scaled Unit Price
 (inc VAT)]]*(1-HealthMonitor[[#This Row],[College
 Discount?]]))</f>
        <v>0.49636800000000003</v>
      </c>
    </row>
    <row r="16" spans="1:12" x14ac:dyDescent="0.25">
      <c r="A16" s="1" t="s">
        <v>4</v>
      </c>
      <c r="B16" s="1" t="s">
        <v>5</v>
      </c>
      <c r="C16">
        <v>1</v>
      </c>
      <c r="D16" s="1" t="s">
        <v>6</v>
      </c>
      <c r="E16" s="1" t="s">
        <v>127</v>
      </c>
      <c r="F16" s="1" t="s">
        <v>104</v>
      </c>
      <c r="G16" s="2">
        <v>0</v>
      </c>
      <c r="H16" s="3">
        <v>0.183</v>
      </c>
      <c r="I16" s="5">
        <f t="shared" si="0"/>
        <v>0.1464</v>
      </c>
      <c r="J16" s="5">
        <f>SUM(HealthMonitor[[#This Row],[Quantity]]*HealthMonitor[[#This Row],[Unit Price
 (exc VAT)]]*(1-HealthMonitor[[#This Row],[College
 Discount?]]))</f>
        <v>0.1464</v>
      </c>
      <c r="K16" s="5">
        <v>4.8000000000000001E-2</v>
      </c>
      <c r="L16" s="5">
        <f>SUM(HealthMonitor[[#This Row],[Quantity]]*HealthMonitor[[#This Row],[Scaled Unit Price
 (inc VAT)]]*(1-HealthMonitor[[#This Row],[College
 Discount?]]))</f>
        <v>4.8000000000000001E-2</v>
      </c>
    </row>
    <row r="17" spans="1:12" x14ac:dyDescent="0.25">
      <c r="A17" s="1" t="s">
        <v>15</v>
      </c>
      <c r="B17" s="1" t="s">
        <v>16</v>
      </c>
      <c r="C17">
        <v>1</v>
      </c>
      <c r="D17" s="1" t="s">
        <v>128</v>
      </c>
      <c r="E17" s="1" t="s">
        <v>128</v>
      </c>
      <c r="F17" s="1" t="s">
        <v>100</v>
      </c>
      <c r="G17" s="2">
        <v>0.19</v>
      </c>
      <c r="H17" s="3">
        <v>0.31</v>
      </c>
      <c r="I17" s="5">
        <f t="shared" si="0"/>
        <v>0.248</v>
      </c>
      <c r="J17" s="5">
        <f>SUM(HealthMonitor[[#This Row],[Quantity]]*HealthMonitor[[#This Row],[Unit Price
 (exc VAT)]]*(1-HealthMonitor[[#This Row],[College
 Discount?]]))</f>
        <v>0.20088</v>
      </c>
      <c r="K17" s="5">
        <v>0.16</v>
      </c>
      <c r="L17" s="5">
        <f>SUM(HealthMonitor[[#This Row],[Quantity]]*HealthMonitor[[#This Row],[Scaled Unit Price
 (inc VAT)]]*(1-HealthMonitor[[#This Row],[College
 Discount?]]))</f>
        <v>0.12960000000000002</v>
      </c>
    </row>
    <row r="18" spans="1:12" x14ac:dyDescent="0.25">
      <c r="A18" s="1" t="s">
        <v>7</v>
      </c>
      <c r="B18" s="1" t="s">
        <v>8</v>
      </c>
      <c r="C18">
        <v>1</v>
      </c>
      <c r="D18" s="1" t="s">
        <v>9</v>
      </c>
      <c r="E18" s="1" t="s">
        <v>129</v>
      </c>
      <c r="F18" s="1" t="s">
        <v>104</v>
      </c>
      <c r="G18" s="2">
        <v>0</v>
      </c>
      <c r="H18" s="3">
        <v>1.64</v>
      </c>
      <c r="I18" s="5">
        <f t="shared" si="0"/>
        <v>1.3120000000000001</v>
      </c>
      <c r="J18" s="5">
        <f>SUM(HealthMonitor[[#This Row],[Quantity]]*HealthMonitor[[#This Row],[Unit Price
 (exc VAT)]]*(1-HealthMonitor[[#This Row],[College
 Discount?]]))</f>
        <v>1.3120000000000001</v>
      </c>
      <c r="K18" s="5">
        <v>0.93500000000000005</v>
      </c>
      <c r="L18" s="5">
        <f>SUM(HealthMonitor[[#This Row],[Quantity]]*HealthMonitor[[#This Row],[Scaled Unit Price
 (inc VAT)]]*(1-HealthMonitor[[#This Row],[College
 Discount?]]))</f>
        <v>0.93500000000000005</v>
      </c>
    </row>
    <row r="19" spans="1:12" x14ac:dyDescent="0.25">
      <c r="A19" s="1" t="s">
        <v>97</v>
      </c>
      <c r="B19" s="1" t="s">
        <v>98</v>
      </c>
      <c r="C19">
        <v>1</v>
      </c>
      <c r="D19" s="1" t="s">
        <v>159</v>
      </c>
      <c r="E19" s="1" t="s">
        <v>130</v>
      </c>
      <c r="F19" s="1" t="s">
        <v>104</v>
      </c>
      <c r="G19" s="2">
        <v>0</v>
      </c>
      <c r="H19" s="3">
        <v>0.107</v>
      </c>
      <c r="I19" s="5">
        <f t="shared" si="0"/>
        <v>8.5600000000000009E-2</v>
      </c>
      <c r="J19" s="5">
        <f>SUM(HealthMonitor[[#This Row],[Quantity]]*HealthMonitor[[#This Row],[Unit Price
 (exc VAT)]]*(1-HealthMonitor[[#This Row],[College
 Discount?]]))</f>
        <v>8.5600000000000009E-2</v>
      </c>
      <c r="K19" s="5">
        <v>2.8000000000000001E-2</v>
      </c>
      <c r="L19" s="5">
        <f>SUM(HealthMonitor[[#This Row],[Quantity]]*HealthMonitor[[#This Row],[Scaled Unit Price
 (inc VAT)]]*(1-HealthMonitor[[#This Row],[College
 Discount?]]))</f>
        <v>2.8000000000000001E-2</v>
      </c>
    </row>
    <row r="20" spans="1:12" x14ac:dyDescent="0.25">
      <c r="A20" s="1" t="s">
        <v>39</v>
      </c>
      <c r="B20" s="1" t="s">
        <v>40</v>
      </c>
      <c r="C20">
        <v>1</v>
      </c>
      <c r="D20" s="1" t="s">
        <v>160</v>
      </c>
      <c r="E20" s="1" t="s">
        <v>131</v>
      </c>
      <c r="F20" s="1" t="s">
        <v>104</v>
      </c>
      <c r="G20" s="2">
        <v>0</v>
      </c>
      <c r="H20" s="3">
        <v>0.19</v>
      </c>
      <c r="I20" s="5">
        <f t="shared" si="0"/>
        <v>0.15200000000000002</v>
      </c>
      <c r="J20" s="5">
        <f>SUM(HealthMonitor[[#This Row],[Quantity]]*HealthMonitor[[#This Row],[Unit Price
 (exc VAT)]]*(1-HealthMonitor[[#This Row],[College
 Discount?]]))</f>
        <v>0.15200000000000002</v>
      </c>
      <c r="K20" s="5">
        <v>5.3999999999999999E-2</v>
      </c>
      <c r="L20" s="5">
        <f>SUM(HealthMonitor[[#This Row],[Quantity]]*HealthMonitor[[#This Row],[Scaled Unit Price
 (inc VAT)]]*(1-HealthMonitor[[#This Row],[College
 Discount?]]))</f>
        <v>5.3999999999999999E-2</v>
      </c>
    </row>
    <row r="21" spans="1:12" x14ac:dyDescent="0.25">
      <c r="A21" s="1" t="s">
        <v>86</v>
      </c>
      <c r="B21" s="1" t="s">
        <v>42</v>
      </c>
      <c r="C21">
        <v>2</v>
      </c>
      <c r="D21" s="1" t="s">
        <v>161</v>
      </c>
      <c r="E21" s="1" t="s">
        <v>132</v>
      </c>
      <c r="F21" s="1" t="s">
        <v>104</v>
      </c>
      <c r="G21" s="2">
        <v>0</v>
      </c>
      <c r="H21" s="3">
        <v>0.1</v>
      </c>
      <c r="I21" s="5">
        <f t="shared" si="0"/>
        <v>8.0000000000000016E-2</v>
      </c>
      <c r="J21" s="5">
        <f>SUM(HealthMonitor[[#This Row],[Quantity]]*HealthMonitor[[#This Row],[Unit Price
 (exc VAT)]]*(1-HealthMonitor[[#This Row],[College
 Discount?]]))</f>
        <v>0.16000000000000003</v>
      </c>
      <c r="K21" s="5">
        <v>3.0000000000000001E-3</v>
      </c>
      <c r="L21" s="5">
        <f>SUM(HealthMonitor[[#This Row],[Quantity]]*HealthMonitor[[#This Row],[Scaled Unit Price
 (inc VAT)]]*(1-HealthMonitor[[#This Row],[College
 Discount?]]))</f>
        <v>6.0000000000000001E-3</v>
      </c>
    </row>
    <row r="22" spans="1:12" x14ac:dyDescent="0.25">
      <c r="A22" s="1" t="s">
        <v>87</v>
      </c>
      <c r="B22" s="1" t="s">
        <v>42</v>
      </c>
      <c r="C22">
        <v>1</v>
      </c>
      <c r="D22" s="1" t="s">
        <v>162</v>
      </c>
      <c r="E22" s="1" t="s">
        <v>134</v>
      </c>
      <c r="F22" s="1" t="s">
        <v>100</v>
      </c>
      <c r="G22" s="2">
        <v>0.19</v>
      </c>
      <c r="H22" s="3">
        <v>9.1000000000000004E-3</v>
      </c>
      <c r="I22" s="5">
        <f t="shared" si="0"/>
        <v>7.2800000000000009E-3</v>
      </c>
      <c r="J22" s="5">
        <f>SUM(HealthMonitor[[#This Row],[Quantity]]*HealthMonitor[[#This Row],[Unit Price
 (exc VAT)]]*(1-HealthMonitor[[#This Row],[College
 Discount?]]))</f>
        <v>5.8968000000000015E-3</v>
      </c>
      <c r="K22" s="5">
        <v>2E-3</v>
      </c>
      <c r="L22" s="5">
        <f>SUM(HealthMonitor[[#This Row],[Quantity]]*HealthMonitor[[#This Row],[Scaled Unit Price
 (inc VAT)]]*(1-HealthMonitor[[#This Row],[College
 Discount?]]))</f>
        <v>1.6200000000000001E-3</v>
      </c>
    </row>
    <row r="23" spans="1:12" x14ac:dyDescent="0.25">
      <c r="A23" s="1" t="s">
        <v>88</v>
      </c>
      <c r="B23" s="1" t="s">
        <v>42</v>
      </c>
      <c r="C23">
        <v>1</v>
      </c>
      <c r="D23" s="1" t="s">
        <v>163</v>
      </c>
      <c r="E23" s="1" t="s">
        <v>133</v>
      </c>
      <c r="F23" s="1" t="s">
        <v>104</v>
      </c>
      <c r="G23" s="2">
        <v>0</v>
      </c>
      <c r="H23" s="3">
        <v>7.5999999999999998E-2</v>
      </c>
      <c r="I23" s="5">
        <f t="shared" si="0"/>
        <v>6.08E-2</v>
      </c>
      <c r="J23" s="5">
        <f>SUM(HealthMonitor[[#This Row],[Quantity]]*HealthMonitor[[#This Row],[Unit Price
 (exc VAT)]]*(1-HealthMonitor[[#This Row],[College
 Discount?]]))</f>
        <v>6.08E-2</v>
      </c>
      <c r="K23" s="5">
        <v>3.0000000000000001E-3</v>
      </c>
      <c r="L23" s="5">
        <f>SUM(HealthMonitor[[#This Row],[Quantity]]*HealthMonitor[[#This Row],[Scaled Unit Price
 (inc VAT)]]*(1-HealthMonitor[[#This Row],[College
 Discount?]]))</f>
        <v>3.0000000000000001E-3</v>
      </c>
    </row>
    <row r="24" spans="1:12" x14ac:dyDescent="0.25">
      <c r="A24" s="1" t="s">
        <v>89</v>
      </c>
      <c r="B24" s="1" t="s">
        <v>42</v>
      </c>
      <c r="C24">
        <v>1</v>
      </c>
      <c r="D24" s="1" t="s">
        <v>164</v>
      </c>
      <c r="E24" s="1" t="s">
        <v>135</v>
      </c>
      <c r="F24" s="1" t="s">
        <v>104</v>
      </c>
      <c r="G24" s="2">
        <v>0</v>
      </c>
      <c r="H24" s="3">
        <v>7.5999999999999998E-2</v>
      </c>
      <c r="I24" s="5">
        <f t="shared" si="0"/>
        <v>6.08E-2</v>
      </c>
      <c r="J24" s="5">
        <f>SUM(HealthMonitor[[#This Row],[Quantity]]*HealthMonitor[[#This Row],[Unit Price
 (exc VAT)]]*(1-HealthMonitor[[#This Row],[College
 Discount?]]))</f>
        <v>6.08E-2</v>
      </c>
      <c r="K24" s="5">
        <v>3.0000000000000001E-3</v>
      </c>
      <c r="L24" s="5">
        <f>SUM(HealthMonitor[[#This Row],[Quantity]]*HealthMonitor[[#This Row],[Scaled Unit Price
 (inc VAT)]]*(1-HealthMonitor[[#This Row],[College
 Discount?]]))</f>
        <v>3.0000000000000001E-3</v>
      </c>
    </row>
    <row r="25" spans="1:12" x14ac:dyDescent="0.25">
      <c r="A25" s="1" t="s">
        <v>78</v>
      </c>
      <c r="B25" s="1" t="s">
        <v>42</v>
      </c>
      <c r="C25">
        <v>2</v>
      </c>
      <c r="D25" s="1" t="s">
        <v>165</v>
      </c>
      <c r="E25" s="1" t="s">
        <v>136</v>
      </c>
      <c r="F25" s="1" t="s">
        <v>104</v>
      </c>
      <c r="G25" s="2">
        <v>0</v>
      </c>
      <c r="H25" s="3">
        <v>7.1999999999999995E-2</v>
      </c>
      <c r="I25" s="5">
        <f t="shared" si="0"/>
        <v>5.7599999999999998E-2</v>
      </c>
      <c r="J25" s="5">
        <f>SUM(HealthMonitor[[#This Row],[Quantity]]*HealthMonitor[[#This Row],[Unit Price
 (exc VAT)]]*(1-HealthMonitor[[#This Row],[College
 Discount?]]))</f>
        <v>0.1152</v>
      </c>
      <c r="K25" s="5">
        <v>3.0000000000000001E-3</v>
      </c>
      <c r="L25" s="5">
        <f>SUM(HealthMonitor[[#This Row],[Quantity]]*HealthMonitor[[#This Row],[Scaled Unit Price
 (inc VAT)]]*(1-HealthMonitor[[#This Row],[College
 Discount?]]))</f>
        <v>6.0000000000000001E-3</v>
      </c>
    </row>
    <row r="26" spans="1:12" x14ac:dyDescent="0.25">
      <c r="A26" s="1" t="s">
        <v>96</v>
      </c>
      <c r="B26" s="1" t="s">
        <v>42</v>
      </c>
      <c r="C26">
        <v>1</v>
      </c>
      <c r="D26" s="1" t="s">
        <v>166</v>
      </c>
      <c r="E26" s="1" t="s">
        <v>136</v>
      </c>
      <c r="F26" s="1" t="s">
        <v>100</v>
      </c>
      <c r="G26" s="2">
        <v>0.19</v>
      </c>
      <c r="H26" s="3">
        <v>7.5999999999999998E-2</v>
      </c>
      <c r="I26" s="5">
        <f t="shared" si="0"/>
        <v>6.08E-2</v>
      </c>
      <c r="J26" s="5">
        <f>SUM(HealthMonitor[[#This Row],[Quantity]]*HealthMonitor[[#This Row],[Unit Price
 (exc VAT)]]*(1-HealthMonitor[[#This Row],[College
 Discount?]]))</f>
        <v>4.9248E-2</v>
      </c>
      <c r="K26" s="5">
        <v>3.0000000000000001E-3</v>
      </c>
      <c r="L26" s="5">
        <f>SUM(HealthMonitor[[#This Row],[Quantity]]*HealthMonitor[[#This Row],[Scaled Unit Price
 (inc VAT)]]*(1-HealthMonitor[[#This Row],[College
 Discount?]]))</f>
        <v>2.4300000000000003E-3</v>
      </c>
    </row>
    <row r="27" spans="1:12" x14ac:dyDescent="0.25">
      <c r="A27" s="1" t="s">
        <v>76</v>
      </c>
      <c r="B27" s="1" t="s">
        <v>42</v>
      </c>
      <c r="C27">
        <v>1</v>
      </c>
      <c r="D27" s="1" t="s">
        <v>167</v>
      </c>
      <c r="E27" s="1" t="s">
        <v>137</v>
      </c>
      <c r="F27" s="1" t="s">
        <v>100</v>
      </c>
      <c r="G27" s="2">
        <v>0.19</v>
      </c>
      <c r="H27" s="3">
        <v>1.6799999999999999E-2</v>
      </c>
      <c r="I27" s="5">
        <f t="shared" si="0"/>
        <v>1.3440000000000001E-2</v>
      </c>
      <c r="J27" s="5">
        <f>SUM(HealthMonitor[[#This Row],[Quantity]]*HealthMonitor[[#This Row],[Unit Price
 (exc VAT)]]*(1-HealthMonitor[[#This Row],[College
 Discount?]]))</f>
        <v>1.0886400000000001E-2</v>
      </c>
      <c r="K27" s="5">
        <v>3.5000000000000001E-3</v>
      </c>
      <c r="L27" s="5">
        <f>SUM(HealthMonitor[[#This Row],[Quantity]]*HealthMonitor[[#This Row],[Scaled Unit Price
 (inc VAT)]]*(1-HealthMonitor[[#This Row],[College
 Discount?]]))</f>
        <v>2.8350000000000003E-3</v>
      </c>
    </row>
    <row r="28" spans="1:12" x14ac:dyDescent="0.25">
      <c r="A28" s="1" t="s">
        <v>79</v>
      </c>
      <c r="B28" s="1" t="s">
        <v>42</v>
      </c>
      <c r="C28">
        <v>2</v>
      </c>
      <c r="D28" s="1" t="s">
        <v>168</v>
      </c>
      <c r="E28" s="1" t="s">
        <v>138</v>
      </c>
      <c r="F28" s="1" t="s">
        <v>100</v>
      </c>
      <c r="G28" s="2">
        <v>0.19</v>
      </c>
      <c r="H28" s="3">
        <v>1.1900000000000001E-2</v>
      </c>
      <c r="I28" s="5">
        <f t="shared" si="0"/>
        <v>9.5200000000000007E-3</v>
      </c>
      <c r="J28" s="5">
        <f>SUM(HealthMonitor[[#This Row],[Quantity]]*HealthMonitor[[#This Row],[Unit Price
 (exc VAT)]]*(1-HealthMonitor[[#This Row],[College
 Discount?]]))</f>
        <v>1.5422400000000003E-2</v>
      </c>
      <c r="K28" s="5">
        <v>3.3E-3</v>
      </c>
      <c r="L28" s="5">
        <f>SUM(HealthMonitor[[#This Row],[Quantity]]*HealthMonitor[[#This Row],[Scaled Unit Price
 (inc VAT)]]*(1-HealthMonitor[[#This Row],[College
 Discount?]]))</f>
        <v>5.3460000000000001E-3</v>
      </c>
    </row>
    <row r="29" spans="1:12" x14ac:dyDescent="0.25">
      <c r="A29" s="1" t="s">
        <v>77</v>
      </c>
      <c r="B29" s="1" t="s">
        <v>42</v>
      </c>
      <c r="C29">
        <v>1</v>
      </c>
      <c r="D29" s="1" t="s">
        <v>169</v>
      </c>
      <c r="E29" s="1" t="s">
        <v>139</v>
      </c>
      <c r="F29" s="1" t="s">
        <v>100</v>
      </c>
      <c r="G29" s="2">
        <v>0.19</v>
      </c>
      <c r="H29" s="3">
        <v>1.66E-2</v>
      </c>
      <c r="I29" s="5">
        <f t="shared" si="0"/>
        <v>1.328E-2</v>
      </c>
      <c r="J29" s="5">
        <f>SUM(HealthMonitor[[#This Row],[Quantity]]*HealthMonitor[[#This Row],[Unit Price
 (exc VAT)]]*(1-HealthMonitor[[#This Row],[College
 Discount?]]))</f>
        <v>1.07568E-2</v>
      </c>
      <c r="K29" s="5">
        <v>3.5000000000000001E-3</v>
      </c>
      <c r="L29" s="5">
        <f>SUM(HealthMonitor[[#This Row],[Quantity]]*HealthMonitor[[#This Row],[Scaled Unit Price
 (inc VAT)]]*(1-HealthMonitor[[#This Row],[College
 Discount?]]))</f>
        <v>2.8350000000000003E-3</v>
      </c>
    </row>
    <row r="30" spans="1:12" x14ac:dyDescent="0.25">
      <c r="A30" s="1" t="s">
        <v>41</v>
      </c>
      <c r="B30" s="1" t="s">
        <v>42</v>
      </c>
      <c r="C30">
        <v>5</v>
      </c>
      <c r="D30" s="1" t="s">
        <v>170</v>
      </c>
      <c r="E30" s="1" t="s">
        <v>140</v>
      </c>
      <c r="F30" s="1" t="s">
        <v>104</v>
      </c>
      <c r="G30" s="2">
        <v>0</v>
      </c>
      <c r="H30" s="3">
        <v>0.41899999999999998</v>
      </c>
      <c r="I30" s="5">
        <f t="shared" si="0"/>
        <v>0.3352</v>
      </c>
      <c r="J30" s="5">
        <f>SUM(HealthMonitor[[#This Row],[Quantity]]*HealthMonitor[[#This Row],[Unit Price
 (exc VAT)]]*(1-HealthMonitor[[#This Row],[College
 Discount?]]))</f>
        <v>1.6759999999999999</v>
      </c>
      <c r="K30" s="5">
        <v>8.1000000000000003E-2</v>
      </c>
      <c r="L30" s="5">
        <f>SUM(HealthMonitor[[#This Row],[Quantity]]*HealthMonitor[[#This Row],[Scaled Unit Price
 (inc VAT)]]*(1-HealthMonitor[[#This Row],[College
 Discount?]]))</f>
        <v>0.40500000000000003</v>
      </c>
    </row>
    <row r="31" spans="1:12" x14ac:dyDescent="0.25">
      <c r="A31" s="1" t="s">
        <v>95</v>
      </c>
      <c r="B31" s="1" t="s">
        <v>42</v>
      </c>
      <c r="C31">
        <v>2</v>
      </c>
      <c r="D31" s="1" t="s">
        <v>171</v>
      </c>
      <c r="E31" s="1" t="s">
        <v>141</v>
      </c>
      <c r="F31" s="1" t="s">
        <v>104</v>
      </c>
      <c r="G31" s="2">
        <v>0</v>
      </c>
      <c r="H31" s="3">
        <v>7.5999999999999998E-2</v>
      </c>
      <c r="I31" s="5">
        <f t="shared" si="0"/>
        <v>6.08E-2</v>
      </c>
      <c r="J31" s="5">
        <f>SUM(HealthMonitor[[#This Row],[Quantity]]*HealthMonitor[[#This Row],[Unit Price
 (exc VAT)]]*(1-HealthMonitor[[#This Row],[College
 Discount?]]))</f>
        <v>0.1216</v>
      </c>
      <c r="K31" s="5">
        <v>3.0000000000000001E-3</v>
      </c>
      <c r="L31" s="5">
        <f>SUM(HealthMonitor[[#This Row],[Quantity]]*HealthMonitor[[#This Row],[Scaled Unit Price
 (inc VAT)]]*(1-HealthMonitor[[#This Row],[College
 Discount?]]))</f>
        <v>6.0000000000000001E-3</v>
      </c>
    </row>
    <row r="32" spans="1:12" x14ac:dyDescent="0.25">
      <c r="A32" s="1" t="s">
        <v>43</v>
      </c>
      <c r="B32" s="1" t="s">
        <v>42</v>
      </c>
      <c r="C32">
        <v>1</v>
      </c>
      <c r="D32" s="1" t="s">
        <v>172</v>
      </c>
      <c r="E32" s="1" t="s">
        <v>142</v>
      </c>
      <c r="F32" s="1" t="s">
        <v>100</v>
      </c>
      <c r="G32" s="2">
        <v>0.19</v>
      </c>
      <c r="H32" s="3">
        <v>8.8999999999999999E-3</v>
      </c>
      <c r="I32" s="5">
        <f t="shared" si="0"/>
        <v>7.1200000000000005E-3</v>
      </c>
      <c r="J32" s="5">
        <f>SUM(HealthMonitor[[#This Row],[Quantity]]*HealthMonitor[[#This Row],[Unit Price
 (exc VAT)]]*(1-HealthMonitor[[#This Row],[College
 Discount?]]))</f>
        <v>5.767200000000001E-3</v>
      </c>
      <c r="K32" s="5">
        <v>4.4000000000000003E-3</v>
      </c>
      <c r="L32" s="5">
        <f>SUM(HealthMonitor[[#This Row],[Quantity]]*HealthMonitor[[#This Row],[Scaled Unit Price
 (inc VAT)]]*(1-HealthMonitor[[#This Row],[College
 Discount?]]))</f>
        <v>3.5640000000000003E-3</v>
      </c>
    </row>
    <row r="33" spans="1:12" x14ac:dyDescent="0.25">
      <c r="A33" s="1" t="s">
        <v>105</v>
      </c>
      <c r="B33" s="1" t="s">
        <v>42</v>
      </c>
      <c r="C33">
        <v>11</v>
      </c>
      <c r="D33" s="1" t="s">
        <v>173</v>
      </c>
      <c r="E33" s="1" t="s">
        <v>143</v>
      </c>
      <c r="F33" s="1" t="s">
        <v>100</v>
      </c>
      <c r="G33" s="2">
        <v>0.19</v>
      </c>
      <c r="H33" s="3">
        <v>4.1799999999999997E-2</v>
      </c>
      <c r="I33" s="5">
        <f t="shared" si="0"/>
        <v>3.3439999999999998E-2</v>
      </c>
      <c r="J33" s="5">
        <f>SUM(HealthMonitor[[#This Row],[Quantity]]*HealthMonitor[[#This Row],[Unit Price
 (exc VAT)]]*(1-HealthMonitor[[#This Row],[College
 Discount?]]))</f>
        <v>0.29795039999999995</v>
      </c>
      <c r="K33" s="5">
        <v>9.9000000000000008E-3</v>
      </c>
      <c r="L33" s="5">
        <f>SUM(HealthMonitor[[#This Row],[Quantity]]*HealthMonitor[[#This Row],[Scaled Unit Price
 (inc VAT)]]*(1-HealthMonitor[[#This Row],[College
 Discount?]]))</f>
        <v>8.820900000000001E-2</v>
      </c>
    </row>
    <row r="34" spans="1:12" x14ac:dyDescent="0.25">
      <c r="A34" s="1" t="s">
        <v>44</v>
      </c>
      <c r="B34" s="1" t="s">
        <v>42</v>
      </c>
      <c r="C34">
        <v>1</v>
      </c>
      <c r="D34" s="1" t="s">
        <v>174</v>
      </c>
      <c r="E34" s="1" t="s">
        <v>144</v>
      </c>
      <c r="F34" s="1" t="s">
        <v>100</v>
      </c>
      <c r="G34" s="2">
        <v>0.19</v>
      </c>
      <c r="H34" s="3">
        <v>4.1000000000000003E-3</v>
      </c>
      <c r="I34" s="5">
        <f t="shared" ref="I34:I65" si="1">(H34*0.8)</f>
        <v>3.2800000000000004E-3</v>
      </c>
      <c r="J34" s="5">
        <f>SUM(HealthMonitor[[#This Row],[Quantity]]*HealthMonitor[[#This Row],[Unit Price
 (exc VAT)]]*(1-HealthMonitor[[#This Row],[College
 Discount?]]))</f>
        <v>2.6568000000000004E-3</v>
      </c>
      <c r="K34" s="5">
        <v>5.9999999999999995E-4</v>
      </c>
      <c r="L34" s="5">
        <f>SUM(HealthMonitor[[#This Row],[Quantity]]*HealthMonitor[[#This Row],[Scaled Unit Price
 (inc VAT)]]*(1-HealthMonitor[[#This Row],[College
 Discount?]]))</f>
        <v>4.86E-4</v>
      </c>
    </row>
    <row r="35" spans="1:12" x14ac:dyDescent="0.25">
      <c r="A35" s="1" t="s">
        <v>94</v>
      </c>
      <c r="B35" s="1" t="s">
        <v>42</v>
      </c>
      <c r="C35">
        <v>1</v>
      </c>
      <c r="D35" s="1" t="s">
        <v>175</v>
      </c>
      <c r="E35" s="1" t="s">
        <v>145</v>
      </c>
      <c r="F35" s="1" t="s">
        <v>104</v>
      </c>
      <c r="G35" s="2">
        <v>0</v>
      </c>
      <c r="H35" s="3">
        <v>7.5999999999999998E-2</v>
      </c>
      <c r="I35" s="5">
        <f t="shared" si="1"/>
        <v>6.08E-2</v>
      </c>
      <c r="J35" s="5">
        <f>SUM(HealthMonitor[[#This Row],[Quantity]]*HealthMonitor[[#This Row],[Unit Price
 (exc VAT)]]*(1-HealthMonitor[[#This Row],[College
 Discount?]]))</f>
        <v>6.08E-2</v>
      </c>
      <c r="K35" s="5">
        <v>2E-3</v>
      </c>
      <c r="L35" s="5">
        <f>SUM(HealthMonitor[[#This Row],[Quantity]]*HealthMonitor[[#This Row],[Scaled Unit Price
 (inc VAT)]]*(1-HealthMonitor[[#This Row],[College
 Discount?]]))</f>
        <v>2E-3</v>
      </c>
    </row>
    <row r="36" spans="1:12" x14ac:dyDescent="0.25">
      <c r="A36" s="1" t="s">
        <v>92</v>
      </c>
      <c r="B36" s="1" t="s">
        <v>42</v>
      </c>
      <c r="C36">
        <v>1</v>
      </c>
      <c r="D36" s="1" t="s">
        <v>93</v>
      </c>
      <c r="E36" t="s">
        <v>147</v>
      </c>
      <c r="F36" s="1" t="s">
        <v>100</v>
      </c>
      <c r="G36" s="2">
        <v>0.19</v>
      </c>
      <c r="H36" s="3">
        <v>8.8000000000000005E-3</v>
      </c>
      <c r="I36" s="5">
        <f t="shared" si="1"/>
        <v>7.0400000000000011E-3</v>
      </c>
      <c r="J36" s="5">
        <f>SUM(HealthMonitor[[#This Row],[Quantity]]*HealthMonitor[[#This Row],[Unit Price
 (exc VAT)]]*(1-HealthMonitor[[#This Row],[College
 Discount?]]))</f>
        <v>5.7024000000000016E-3</v>
      </c>
      <c r="K36" s="5">
        <v>2.7000000000000001E-3</v>
      </c>
      <c r="L36" s="5">
        <f>SUM(HealthMonitor[[#This Row],[Quantity]]*HealthMonitor[[#This Row],[Scaled Unit Price
 (inc VAT)]]*(1-HealthMonitor[[#This Row],[College
 Discount?]]))</f>
        <v>2.1870000000000001E-3</v>
      </c>
    </row>
    <row r="37" spans="1:12" x14ac:dyDescent="0.25">
      <c r="A37" s="1" t="s">
        <v>71</v>
      </c>
      <c r="B37" s="1" t="s">
        <v>42</v>
      </c>
      <c r="C37">
        <v>1</v>
      </c>
      <c r="D37" s="1" t="s">
        <v>176</v>
      </c>
      <c r="E37" s="1" t="s">
        <v>146</v>
      </c>
      <c r="F37" s="1" t="s">
        <v>100</v>
      </c>
      <c r="G37" s="2">
        <v>0.19</v>
      </c>
      <c r="H37" s="3">
        <v>8.5000000000000006E-3</v>
      </c>
      <c r="I37" s="5">
        <f t="shared" si="1"/>
        <v>6.8000000000000005E-3</v>
      </c>
      <c r="J37" s="5">
        <f>SUM(HealthMonitor[[#This Row],[Quantity]]*HealthMonitor[[#This Row],[Unit Price
 (exc VAT)]]*(1-HealthMonitor[[#This Row],[College
 Discount?]]))</f>
        <v>5.5080000000000007E-3</v>
      </c>
      <c r="K37" s="5">
        <v>1.2999999999999999E-3</v>
      </c>
      <c r="L37" s="5">
        <f>SUM(HealthMonitor[[#This Row],[Quantity]]*HealthMonitor[[#This Row],[Scaled Unit Price
 (inc VAT)]]*(1-HealthMonitor[[#This Row],[College
 Discount?]]))</f>
        <v>1.0530000000000001E-3</v>
      </c>
    </row>
    <row r="38" spans="1:12" x14ac:dyDescent="0.25">
      <c r="A38" s="1" t="s">
        <v>90</v>
      </c>
      <c r="B38" s="1" t="s">
        <v>42</v>
      </c>
      <c r="C38">
        <v>1</v>
      </c>
      <c r="D38" s="1" t="s">
        <v>177</v>
      </c>
      <c r="E38" s="1" t="s">
        <v>148</v>
      </c>
      <c r="F38" s="1" t="s">
        <v>100</v>
      </c>
      <c r="G38" s="2">
        <v>0.19</v>
      </c>
      <c r="H38" s="3">
        <v>1.6799999999999999E-2</v>
      </c>
      <c r="I38" s="5">
        <f t="shared" si="1"/>
        <v>1.3440000000000001E-2</v>
      </c>
      <c r="J38" s="5">
        <f>SUM(HealthMonitor[[#This Row],[Quantity]]*HealthMonitor[[#This Row],[Unit Price
 (exc VAT)]]*(1-HealthMonitor[[#This Row],[College
 Discount?]]))</f>
        <v>1.0886400000000001E-2</v>
      </c>
      <c r="K38" s="5">
        <v>3.5000000000000001E-3</v>
      </c>
      <c r="L38" s="5">
        <f>SUM(HealthMonitor[[#This Row],[Quantity]]*HealthMonitor[[#This Row],[Scaled Unit Price
 (inc VAT)]]*(1-HealthMonitor[[#This Row],[College
 Discount?]]))</f>
        <v>2.8350000000000003E-3</v>
      </c>
    </row>
    <row r="39" spans="1:12" x14ac:dyDescent="0.25">
      <c r="A39" s="1" t="s">
        <v>91</v>
      </c>
      <c r="B39" s="1" t="s">
        <v>42</v>
      </c>
      <c r="C39">
        <v>1</v>
      </c>
      <c r="D39" s="1" t="s">
        <v>178</v>
      </c>
      <c r="E39" s="1" t="s">
        <v>149</v>
      </c>
      <c r="F39" s="1" t="s">
        <v>100</v>
      </c>
      <c r="G39" s="2">
        <v>0.19</v>
      </c>
      <c r="H39" s="3">
        <v>1.46E-2</v>
      </c>
      <c r="I39" s="5">
        <f t="shared" si="1"/>
        <v>1.1680000000000001E-2</v>
      </c>
      <c r="J39" s="5">
        <f>SUM(HealthMonitor[[#This Row],[Quantity]]*HealthMonitor[[#This Row],[Unit Price
 (exc VAT)]]*(1-HealthMonitor[[#This Row],[College
 Discount?]]))</f>
        <v>9.4608000000000018E-3</v>
      </c>
      <c r="K39" s="5">
        <v>3.0999999999999999E-3</v>
      </c>
      <c r="L39" s="5">
        <f>SUM(HealthMonitor[[#This Row],[Quantity]]*HealthMonitor[[#This Row],[Scaled Unit Price
 (inc VAT)]]*(1-HealthMonitor[[#This Row],[College
 Discount?]]))</f>
        <v>2.5110000000000002E-3</v>
      </c>
    </row>
    <row r="40" spans="1:12" x14ac:dyDescent="0.25">
      <c r="A40" s="1" t="s">
        <v>82</v>
      </c>
      <c r="B40" s="1" t="s">
        <v>83</v>
      </c>
      <c r="C40">
        <v>1</v>
      </c>
      <c r="D40" s="1" t="s">
        <v>84</v>
      </c>
      <c r="E40" s="1" t="s">
        <v>84</v>
      </c>
      <c r="F40" s="1" t="s">
        <v>100</v>
      </c>
      <c r="G40" s="2">
        <v>0.19</v>
      </c>
      <c r="H40" s="3">
        <v>1.91</v>
      </c>
      <c r="I40" s="5">
        <f t="shared" si="1"/>
        <v>1.528</v>
      </c>
      <c r="J40" s="5">
        <f>SUM(HealthMonitor[[#This Row],[Quantity]]*HealthMonitor[[#This Row],[Unit Price
 (exc VAT)]]*(1-HealthMonitor[[#This Row],[College
 Discount?]]))</f>
        <v>1.2376800000000001</v>
      </c>
      <c r="K40" s="5">
        <v>0.93400000000000005</v>
      </c>
      <c r="L40" s="5">
        <f>SUM(HealthMonitor[[#This Row],[Quantity]]*HealthMonitor[[#This Row],[Scaled Unit Price
 (inc VAT)]]*(1-HealthMonitor[[#This Row],[College
 Discount?]]))</f>
        <v>0.7565400000000001</v>
      </c>
    </row>
    <row r="41" spans="1:12" x14ac:dyDescent="0.25">
      <c r="A41" s="1" t="s">
        <v>59</v>
      </c>
      <c r="B41" s="1" t="s">
        <v>60</v>
      </c>
      <c r="C41">
        <v>1</v>
      </c>
      <c r="D41" s="1" t="s">
        <v>61</v>
      </c>
      <c r="E41" s="1" t="s">
        <v>61</v>
      </c>
      <c r="F41" s="1" t="s">
        <v>104</v>
      </c>
      <c r="G41" s="2">
        <v>0</v>
      </c>
      <c r="H41" s="3">
        <v>0.16800000000000001</v>
      </c>
      <c r="I41" s="5">
        <f t="shared" si="1"/>
        <v>0.13440000000000002</v>
      </c>
      <c r="J41" s="5">
        <f>SUM(HealthMonitor[[#This Row],[Quantity]]*HealthMonitor[[#This Row],[Unit Price
 (exc VAT)]]*(1-HealthMonitor[[#This Row],[College
 Discount?]]))</f>
        <v>0.13440000000000002</v>
      </c>
      <c r="K41" s="5">
        <v>0.16500000000000001</v>
      </c>
      <c r="L41" s="5">
        <f>SUM(HealthMonitor[[#This Row],[Quantity]]*HealthMonitor[[#This Row],[Scaled Unit Price
 (inc VAT)]]*(1-HealthMonitor[[#This Row],[College
 Discount?]]))</f>
        <v>0.16500000000000001</v>
      </c>
    </row>
    <row r="42" spans="1:12" x14ac:dyDescent="0.25">
      <c r="A42" s="1" t="s">
        <v>20</v>
      </c>
      <c r="B42" s="1" t="s">
        <v>21</v>
      </c>
      <c r="C42">
        <v>1</v>
      </c>
      <c r="D42" s="1" t="s">
        <v>22</v>
      </c>
      <c r="E42" s="1" t="s">
        <v>22</v>
      </c>
      <c r="F42" s="1" t="s">
        <v>104</v>
      </c>
      <c r="G42" s="2">
        <v>0</v>
      </c>
      <c r="H42" s="3">
        <v>7.26</v>
      </c>
      <c r="I42" s="5">
        <f t="shared" si="1"/>
        <v>5.8079999999999998</v>
      </c>
      <c r="J42" s="5">
        <f>SUM(HealthMonitor[[#This Row],[Quantity]]*HealthMonitor[[#This Row],[Unit Price
 (exc VAT)]]*(1-HealthMonitor[[#This Row],[College
 Discount?]]))</f>
        <v>5.8079999999999998</v>
      </c>
      <c r="K42" s="5">
        <v>3.89</v>
      </c>
      <c r="L42" s="5">
        <f>SUM(HealthMonitor[[#This Row],[Quantity]]*HealthMonitor[[#This Row],[Scaled Unit Price
 (inc VAT)]]*(1-HealthMonitor[[#This Row],[College
 Discount?]]))</f>
        <v>3.89</v>
      </c>
    </row>
    <row r="43" spans="1:12" x14ac:dyDescent="0.25">
      <c r="A43" s="1" t="s">
        <v>17</v>
      </c>
      <c r="B43" s="1" t="s">
        <v>18</v>
      </c>
      <c r="C43">
        <v>1</v>
      </c>
      <c r="D43" s="1" t="s">
        <v>19</v>
      </c>
      <c r="E43" s="1" t="s">
        <v>19</v>
      </c>
      <c r="F43" s="1" t="s">
        <v>100</v>
      </c>
      <c r="G43" s="2">
        <v>0.19</v>
      </c>
      <c r="H43" s="3">
        <v>1.24</v>
      </c>
      <c r="I43" s="5">
        <f t="shared" si="1"/>
        <v>0.99199999999999999</v>
      </c>
      <c r="J43" s="5">
        <f>SUM(HealthMonitor[[#This Row],[Quantity]]*HealthMonitor[[#This Row],[Unit Price
 (exc VAT)]]*(1-HealthMonitor[[#This Row],[College
 Discount?]]))</f>
        <v>0.80352000000000001</v>
      </c>
      <c r="K43" s="5">
        <v>0.93200000000000005</v>
      </c>
      <c r="L43" s="5">
        <f>SUM(HealthMonitor[[#This Row],[Quantity]]*HealthMonitor[[#This Row],[Scaled Unit Price
 (inc VAT)]]*(1-HealthMonitor[[#This Row],[College
 Discount?]]))</f>
        <v>0.75492000000000004</v>
      </c>
    </row>
    <row r="44" spans="1:12" x14ac:dyDescent="0.25">
      <c r="A44" s="1" t="s">
        <v>72</v>
      </c>
      <c r="B44" s="1" t="s">
        <v>73</v>
      </c>
      <c r="C44">
        <v>1</v>
      </c>
      <c r="D44" s="1" t="s">
        <v>73</v>
      </c>
      <c r="E44" s="1" t="s">
        <v>73</v>
      </c>
      <c r="F44" s="1" t="s">
        <v>100</v>
      </c>
      <c r="G44" s="2">
        <v>0.19</v>
      </c>
      <c r="H44" s="3">
        <v>2.48</v>
      </c>
      <c r="I44" s="5">
        <f t="shared" si="1"/>
        <v>1.984</v>
      </c>
      <c r="J44" s="5">
        <f>SUM(HealthMonitor[[#This Row],[Quantity]]*HealthMonitor[[#This Row],[Unit Price
 (exc VAT)]]*(1-HealthMonitor[[#This Row],[College
 Discount?]]))</f>
        <v>1.60704</v>
      </c>
      <c r="K44" s="5">
        <v>1.24</v>
      </c>
      <c r="L44" s="5">
        <f>SUM(HealthMonitor[[#This Row],[Quantity]]*HealthMonitor[[#This Row],[Scaled Unit Price
 (inc VAT)]]*(1-HealthMonitor[[#This Row],[College
 Discount?]]))</f>
        <v>1.0044</v>
      </c>
    </row>
    <row r="45" spans="1:12" x14ac:dyDescent="0.25">
      <c r="A45" s="1" t="s">
        <v>68</v>
      </c>
      <c r="B45" s="1" t="s">
        <v>69</v>
      </c>
      <c r="C45">
        <v>2</v>
      </c>
      <c r="D45" s="1" t="s">
        <v>70</v>
      </c>
      <c r="E45" s="1" t="s">
        <v>70</v>
      </c>
      <c r="F45" s="1" t="s">
        <v>100</v>
      </c>
      <c r="G45" s="2">
        <v>0.19</v>
      </c>
      <c r="H45" s="3">
        <v>0.68600000000000005</v>
      </c>
      <c r="I45" s="5">
        <f t="shared" si="1"/>
        <v>0.54880000000000007</v>
      </c>
      <c r="J45" s="5">
        <f>SUM(HealthMonitor[[#This Row],[Quantity]]*HealthMonitor[[#This Row],[Unit Price
 (exc VAT)]]*(1-HealthMonitor[[#This Row],[College
 Discount?]]))</f>
        <v>0.88905600000000018</v>
      </c>
      <c r="K45" s="5">
        <v>0.28100000000000003</v>
      </c>
      <c r="L45" s="5">
        <f>SUM(HealthMonitor[[#This Row],[Quantity]]*HealthMonitor[[#This Row],[Scaled Unit Price
 (inc VAT)]]*(1-HealthMonitor[[#This Row],[College
 Discount?]]))</f>
        <v>0.45522000000000007</v>
      </c>
    </row>
    <row r="46" spans="1:12" x14ac:dyDescent="0.25">
      <c r="A46" s="1" t="s">
        <v>74</v>
      </c>
      <c r="B46" s="1" t="s">
        <v>75</v>
      </c>
      <c r="C46">
        <v>1</v>
      </c>
      <c r="D46" s="1" t="s">
        <v>75</v>
      </c>
      <c r="E46" s="1" t="s">
        <v>75</v>
      </c>
      <c r="F46" s="1" t="s">
        <v>100</v>
      </c>
      <c r="G46" s="2">
        <v>0.19</v>
      </c>
      <c r="H46" s="3">
        <v>2.52</v>
      </c>
      <c r="I46" s="5">
        <f t="shared" si="1"/>
        <v>2.016</v>
      </c>
      <c r="J46" s="5">
        <f>SUM(HealthMonitor[[#This Row],[Quantity]]*HealthMonitor[[#This Row],[Unit Price
 (exc VAT)]]*(1-HealthMonitor[[#This Row],[College
 Discount?]]))</f>
        <v>1.6329600000000002</v>
      </c>
      <c r="K46" s="5">
        <v>2.4</v>
      </c>
      <c r="L46" s="5">
        <f>SUM(HealthMonitor[[#This Row],[Quantity]]*HealthMonitor[[#This Row],[Scaled Unit Price
 (inc VAT)]]*(1-HealthMonitor[[#This Row],[College
 Discount?]]))</f>
        <v>1.944</v>
      </c>
    </row>
    <row r="47" spans="1:12" x14ac:dyDescent="0.25">
      <c r="A47" s="1" t="s">
        <v>80</v>
      </c>
      <c r="B47" s="1" t="s">
        <v>81</v>
      </c>
      <c r="C47">
        <v>1</v>
      </c>
      <c r="D47" s="1" t="s">
        <v>81</v>
      </c>
      <c r="E47" s="1" t="s">
        <v>81</v>
      </c>
      <c r="F47" s="1" t="s">
        <v>104</v>
      </c>
      <c r="G47" s="2">
        <v>0</v>
      </c>
      <c r="H47" s="3">
        <v>5</v>
      </c>
      <c r="I47" s="5">
        <f t="shared" si="1"/>
        <v>4</v>
      </c>
      <c r="J47" s="5">
        <f>SUM(HealthMonitor[[#This Row],[Quantity]]*HealthMonitor[[#This Row],[Unit Price
 (exc VAT)]]*(1-HealthMonitor[[#This Row],[College
 Discount?]]))</f>
        <v>4</v>
      </c>
      <c r="K47" s="5">
        <v>2.54</v>
      </c>
      <c r="L47" s="5">
        <f>SUM(HealthMonitor[[#This Row],[Quantity]]*HealthMonitor[[#This Row],[Scaled Unit Price
 (inc VAT)]]*(1-HealthMonitor[[#This Row],[College
 Discount?]]))</f>
        <v>2.54</v>
      </c>
    </row>
    <row r="48" spans="1:12" x14ac:dyDescent="0.25">
      <c r="A48" s="1" t="s">
        <v>45</v>
      </c>
      <c r="B48" s="1" t="s">
        <v>46</v>
      </c>
      <c r="C48">
        <v>1</v>
      </c>
      <c r="D48" s="1" t="s">
        <v>47</v>
      </c>
      <c r="E48" s="1" t="s">
        <v>47</v>
      </c>
      <c r="F48" s="1" t="s">
        <v>104</v>
      </c>
      <c r="G48" s="2">
        <v>0</v>
      </c>
      <c r="H48" s="3">
        <v>8.15</v>
      </c>
      <c r="I48" s="5">
        <f t="shared" si="1"/>
        <v>6.5200000000000005</v>
      </c>
      <c r="J48" s="5">
        <f>SUM(HealthMonitor[[#This Row],[Quantity]]*HealthMonitor[[#This Row],[Unit Price
 (exc VAT)]]*(1-HealthMonitor[[#This Row],[College
 Discount?]]))</f>
        <v>6.5200000000000005</v>
      </c>
      <c r="K48" s="5">
        <v>4.29</v>
      </c>
      <c r="L48" s="5">
        <f>SUM(HealthMonitor[[#This Row],[Quantity]]*HealthMonitor[[#This Row],[Scaled Unit Price
 (inc VAT)]]*(1-HealthMonitor[[#This Row],[College
 Discount?]]))</f>
        <v>4.29</v>
      </c>
    </row>
    <row r="49" spans="1:12" x14ac:dyDescent="0.25">
      <c r="A49" s="1" t="s">
        <v>10</v>
      </c>
      <c r="B49" s="1" t="s">
        <v>11</v>
      </c>
      <c r="C49">
        <v>1</v>
      </c>
      <c r="D49" s="1" t="s">
        <v>12</v>
      </c>
      <c r="E49" s="1" t="s">
        <v>12</v>
      </c>
      <c r="F49" s="1" t="s">
        <v>104</v>
      </c>
      <c r="G49" s="2">
        <v>0</v>
      </c>
      <c r="H49" s="3">
        <v>3.04</v>
      </c>
      <c r="I49" s="5">
        <f t="shared" si="1"/>
        <v>2.4320000000000004</v>
      </c>
      <c r="J49" s="5">
        <f>SUM(HealthMonitor[[#This Row],[Quantity]]*HealthMonitor[[#This Row],[Unit Price
 (exc VAT)]]*(1-HealthMonitor[[#This Row],[College
 Discount?]]))</f>
        <v>2.4320000000000004</v>
      </c>
      <c r="K49" s="5">
        <v>1.49</v>
      </c>
      <c r="L49" s="5">
        <f>SUM(HealthMonitor[[#This Row],[Quantity]]*HealthMonitor[[#This Row],[Scaled Unit Price
 (inc VAT)]]*(1-HealthMonitor[[#This Row],[College
 Discount?]]))</f>
        <v>1.49</v>
      </c>
    </row>
    <row r="50" spans="1:12" x14ac:dyDescent="0.25">
      <c r="A50" s="1" t="s">
        <v>56</v>
      </c>
      <c r="B50" s="1" t="s">
        <v>57</v>
      </c>
      <c r="C50">
        <v>1</v>
      </c>
      <c r="D50" s="1" t="s">
        <v>58</v>
      </c>
      <c r="E50" s="1" t="s">
        <v>58</v>
      </c>
      <c r="F50" s="1" t="s">
        <v>104</v>
      </c>
      <c r="G50" s="2">
        <v>0</v>
      </c>
      <c r="H50" s="3">
        <v>1.06</v>
      </c>
      <c r="I50" s="5">
        <f t="shared" si="1"/>
        <v>0.84800000000000009</v>
      </c>
      <c r="J50" s="5">
        <f>SUM(HealthMonitor[[#This Row],[Quantity]]*HealthMonitor[[#This Row],[Unit Price
 (exc VAT)]]*(1-HealthMonitor[[#This Row],[College
 Discount?]]))</f>
        <v>0.84800000000000009</v>
      </c>
      <c r="K50" s="5">
        <v>0.42299999999999999</v>
      </c>
      <c r="L50" s="5">
        <f>SUM(HealthMonitor[[#This Row],[Quantity]]*HealthMonitor[[#This Row],[Scaled Unit Price
 (inc VAT)]]*(1-HealthMonitor[[#This Row],[College
 Discount?]]))</f>
        <v>0.42299999999999999</v>
      </c>
    </row>
    <row r="51" spans="1:12" x14ac:dyDescent="0.25">
      <c r="A51" s="1" t="s">
        <v>65</v>
      </c>
      <c r="B51" s="1" t="s">
        <v>66</v>
      </c>
      <c r="C51">
        <v>1</v>
      </c>
      <c r="D51" s="1" t="s">
        <v>67</v>
      </c>
      <c r="E51" s="1" t="s">
        <v>67</v>
      </c>
      <c r="F51" s="1" t="s">
        <v>100</v>
      </c>
      <c r="G51" s="2">
        <v>0.19</v>
      </c>
      <c r="H51" s="3">
        <v>2.33</v>
      </c>
      <c r="I51" s="5">
        <f t="shared" si="1"/>
        <v>1.8640000000000001</v>
      </c>
      <c r="J51" s="5">
        <f>SUM(HealthMonitor[[#This Row],[Quantity]]*HealthMonitor[[#This Row],[Unit Price
 (exc VAT)]]*(1-HealthMonitor[[#This Row],[College
 Discount?]]))</f>
        <v>1.5098400000000001</v>
      </c>
      <c r="K51" s="5">
        <v>1.33</v>
      </c>
      <c r="L51" s="5">
        <f>SUM(HealthMonitor[[#This Row],[Quantity]]*HealthMonitor[[#This Row],[Scaled Unit Price
 (inc VAT)]]*(1-HealthMonitor[[#This Row],[College
 Discount?]]))</f>
        <v>1.0773000000000001</v>
      </c>
    </row>
    <row r="52" spans="1:12" x14ac:dyDescent="0.25">
      <c r="A52" s="1" t="s">
        <v>53</v>
      </c>
      <c r="B52" s="1" t="s">
        <v>54</v>
      </c>
      <c r="C52">
        <v>1</v>
      </c>
      <c r="D52" s="1" t="s">
        <v>55</v>
      </c>
      <c r="E52" s="1" t="s">
        <v>55</v>
      </c>
      <c r="F52" s="1" t="s">
        <v>100</v>
      </c>
      <c r="G52" s="2">
        <v>0.19</v>
      </c>
      <c r="H52" s="3">
        <v>5.89</v>
      </c>
      <c r="I52" s="5">
        <f t="shared" si="1"/>
        <v>4.7119999999999997</v>
      </c>
      <c r="J52" s="5">
        <f>SUM(HealthMonitor[[#This Row],[Quantity]]*HealthMonitor[[#This Row],[Unit Price
 (exc VAT)]]*(1-HealthMonitor[[#This Row],[College
 Discount?]]))</f>
        <v>3.8167200000000001</v>
      </c>
      <c r="K52" s="5">
        <v>2.93</v>
      </c>
      <c r="L52" s="5">
        <f>SUM(HealthMonitor[[#This Row],[Quantity]]*HealthMonitor[[#This Row],[Scaled Unit Price
 (inc VAT)]]*(1-HealthMonitor[[#This Row],[College
 Discount?]]))</f>
        <v>2.3733000000000004</v>
      </c>
    </row>
    <row r="53" spans="1:12" x14ac:dyDescent="0.25">
      <c r="A53" s="1" t="s">
        <v>106</v>
      </c>
      <c r="B53" s="1" t="s">
        <v>108</v>
      </c>
      <c r="C53">
        <v>1</v>
      </c>
      <c r="D53" s="1" t="s">
        <v>112</v>
      </c>
      <c r="E53" s="1" t="s">
        <v>112</v>
      </c>
      <c r="F53" s="1" t="s">
        <v>100</v>
      </c>
      <c r="G53" s="2">
        <v>0.19</v>
      </c>
      <c r="H53" s="3">
        <v>15.33</v>
      </c>
      <c r="I53" s="5">
        <f t="shared" si="1"/>
        <v>12.264000000000001</v>
      </c>
      <c r="J53" s="5">
        <f>SUM(HealthMonitor[[#This Row],[Quantity]]*HealthMonitor[[#This Row],[Unit Price
 (exc VAT)]]*(1-HealthMonitor[[#This Row],[College
 Discount?]]))</f>
        <v>9.9338400000000018</v>
      </c>
      <c r="K53" s="5">
        <v>6.57</v>
      </c>
      <c r="L53" s="5">
        <f>SUM(HealthMonitor[[#This Row],[Quantity]]*HealthMonitor[[#This Row],[Scaled Unit Price
 (inc VAT)]]*(1-HealthMonitor[[#This Row],[College
 Discount?]]))</f>
        <v>5.3217000000000008</v>
      </c>
    </row>
    <row r="54" spans="1:12" x14ac:dyDescent="0.25">
      <c r="A54" s="1" t="s">
        <v>107</v>
      </c>
      <c r="B54" s="1" t="s">
        <v>109</v>
      </c>
      <c r="C54">
        <v>1</v>
      </c>
      <c r="D54" s="1" t="s">
        <v>113</v>
      </c>
      <c r="E54" s="1" t="s">
        <v>113</v>
      </c>
      <c r="F54" s="1" t="s">
        <v>104</v>
      </c>
      <c r="G54" s="2">
        <v>0</v>
      </c>
      <c r="H54" s="3">
        <v>11.44</v>
      </c>
      <c r="I54" s="5">
        <f t="shared" si="1"/>
        <v>9.1519999999999992</v>
      </c>
      <c r="J54" s="5">
        <f>SUM(HealthMonitor[[#This Row],[Quantity]]*HealthMonitor[[#This Row],[Unit Price
 (exc VAT)]]*(1-HealthMonitor[[#This Row],[College
 Discount?]]))</f>
        <v>9.1519999999999992</v>
      </c>
      <c r="K54" s="5">
        <v>9.09</v>
      </c>
      <c r="L54" s="5">
        <f>SUM(HealthMonitor[[#This Row],[Quantity]]*HealthMonitor[[#This Row],[Scaled Unit Price
 (inc VAT)]]*(1-HealthMonitor[[#This Row],[College
 Discount?]]))</f>
        <v>9.09</v>
      </c>
    </row>
    <row r="55" spans="1:12" x14ac:dyDescent="0.25">
      <c r="A55" s="1" t="s">
        <v>110</v>
      </c>
      <c r="B55" s="1" t="s">
        <v>111</v>
      </c>
      <c r="C55">
        <v>1</v>
      </c>
      <c r="D55" s="1" t="s">
        <v>114</v>
      </c>
      <c r="E55" s="1" t="s">
        <v>114</v>
      </c>
      <c r="F55" s="1" t="s">
        <v>100</v>
      </c>
      <c r="G55" s="2">
        <v>0.19</v>
      </c>
      <c r="H55" s="3">
        <v>1.77</v>
      </c>
      <c r="I55" s="5">
        <f t="shared" si="1"/>
        <v>1.4160000000000001</v>
      </c>
      <c r="J55" s="5">
        <f>SUM(HealthMonitor[[#This Row],[Quantity]]*HealthMonitor[[#This Row],[Unit Price
 (exc VAT)]]*(1-HealthMonitor[[#This Row],[College
 Discount?]]))</f>
        <v>1.1469600000000002</v>
      </c>
      <c r="K55" s="5">
        <v>0.628</v>
      </c>
      <c r="L55" s="5">
        <f>SUM(HealthMonitor[[#This Row],[Quantity]]*HealthMonitor[[#This Row],[Scaled Unit Price
 (inc VAT)]]*(1-HealthMonitor[[#This Row],[College
 Discount?]]))</f>
        <v>0.50868000000000002</v>
      </c>
    </row>
    <row r="56" spans="1:12" x14ac:dyDescent="0.25">
      <c r="A56" s="1" t="s">
        <v>25</v>
      </c>
      <c r="B56" s="1" t="s">
        <v>26</v>
      </c>
      <c r="C56">
        <v>1</v>
      </c>
      <c r="D56" s="1" t="s">
        <v>27</v>
      </c>
      <c r="E56" s="1" t="s">
        <v>27</v>
      </c>
      <c r="F56" s="1" t="s">
        <v>100</v>
      </c>
      <c r="G56" s="2">
        <v>0.19</v>
      </c>
      <c r="H56" s="3">
        <v>1.21</v>
      </c>
      <c r="I56" s="5">
        <f t="shared" si="1"/>
        <v>0.96799999999999997</v>
      </c>
      <c r="J56" s="5">
        <f>SUM(HealthMonitor[[#This Row],[Quantity]]*HealthMonitor[[#This Row],[Unit Price
 (exc VAT)]]*(1-HealthMonitor[[#This Row],[College
 Discount?]]))</f>
        <v>0.78408</v>
      </c>
      <c r="K56" s="5">
        <v>0.54700000000000004</v>
      </c>
      <c r="L56" s="5">
        <f>SUM(HealthMonitor[[#This Row],[Quantity]]*HealthMonitor[[#This Row],[Scaled Unit Price
 (inc VAT)]]*(1-HealthMonitor[[#This Row],[College
 Discount?]]))</f>
        <v>0.44307000000000007</v>
      </c>
    </row>
    <row r="58" spans="1:12" x14ac:dyDescent="0.25">
      <c r="H58" s="6">
        <f>SUM(H2:H56)</f>
        <v>79.524399999999986</v>
      </c>
      <c r="I58" s="6">
        <f>SUM(I2:I56)</f>
        <v>63.619519999999994</v>
      </c>
      <c r="J58" s="6">
        <f>SUM(J2:J56)</f>
        <v>63.668960000000006</v>
      </c>
      <c r="K58" s="7">
        <f>SUM(K2:K56)</f>
        <v>42.210799999999992</v>
      </c>
      <c r="L58" s="7">
        <f>SUM(L2:L56)</f>
        <v>40.195766999999996</v>
      </c>
    </row>
    <row r="60" spans="1:12" x14ac:dyDescent="0.25">
      <c r="A60" s="8" t="s">
        <v>179</v>
      </c>
      <c r="L60" s="4" t="s">
        <v>150</v>
      </c>
    </row>
    <row r="61" spans="1:12" x14ac:dyDescent="0.25">
      <c r="L61" s="7">
        <f>(L58*0.8)</f>
        <v>32.1566136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B694-1AE1-427E-8C7D-29495D54F2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W I r W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F i K 1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i t Z O Q P 3 x F 0 A B A A B F A g A A E w A c A E Z v c m 1 1 b G F z L 1 N l Y 3 R p b 2 4 x L m 0 g o h g A K K A U A A A A A A A A A A A A A A A A A A A A A A A A A A A A d Z F R a 8 I w F I X f h f 6 H k L 1 U C A V l G 2 P S h 9 F u z I c N p e 7 J j p G 1 1 x q W 3 k h y 6 y b i f 1 + 0 g p O 6 v C T 5 z s 3 J u Y m D g p R B l r X z Y B T 0 g p 5 b S g s l e w a p a f l i U J G x L G Y a K O g x P z L T 2 A I 8 S d w 6 S k 3 R 1 I A U P i k N U W K Q / M a F P L n P 3 x x Y l z t V G 8 x T 8 4 3 a y N L l Z 7 Z R 4 d a 8 L + Y p a F U r A h v z E R c s M b q p 0 c V 3 g j 1 i Y U q F V T w Y 3 g w F m z a G I K O N h v i 0 j F 4 N w n t f t P G u + M S a 2 m u H F k q f g f u s M / n p C 4 / K k Y d t J 4 L N j / x B 6 6 y Q W l o X k 2 3 + W i Z L i Z V 3 n G 1 W c L K b W Y l u Y W z d B t 6 L L r x w v 9 h u + b j 0 j Y 2 R b q + j f d 1 O s C 1 P w a k K p X 8 I r 5 G n j O C H D t J E F l + y g g 6 f N h J J 0 e Z / M / + P n V N Z s 1 p p B Z Z J L J m F R a e g A z 4 G Z 2 j X D 3 o K L 7 7 G 6 B d Q S w E C L Q A U A A I A C A B Y i t Z O r i a 1 Y a g A A A D 5 A A A A E g A A A A A A A A A A A A A A A A A A A A A A Q 2 9 u Z m l n L 1 B h Y 2 t h Z 2 U u e G 1 s U E s B A i 0 A F A A C A A g A W I r W T g / K 6 a u k A A A A 6 Q A A A B M A A A A A A A A A A A A A A A A A 9 A A A A F t D b 2 5 0 Z W 5 0 X 1 R 5 c G V z X S 5 4 b W x Q S w E C L Q A U A A I A C A B Y i t Z O Q P 3 x F 0 A B A A B F A g A A E w A A A A A A A A A A A A A A A A D l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D A A A A A A A A C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T W 9 u a X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l Y W x 0 a E 1 v b m l 0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j J U M T Y 6 M T g 6 N D k u N z E x O T I 0 M V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Q Y W N r Y W d l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W x 0 a E 1 v b m l 0 b 3 I v Q 2 h h b m d l Z C B U e X B l L n t J Z C w w f S Z x d W 9 0 O y w m c X V v d D t T Z W N 0 a W 9 u M S 9 I Z W F s d G h N b 2 5 p d G 9 y L 0 N o Y W 5 n Z W Q g V H l w Z S 5 7 R G V z a W d u Y X R v c i w x f S Z x d W 9 0 O y w m c X V v d D t T Z W N 0 a W 9 u M S 9 I Z W F s d G h N b 2 5 p d G 9 y L 0 N o Y W 5 n Z W Q g V H l w Z S 5 7 U G F j a 2 F n Z S w y f S Z x d W 9 0 O y w m c X V v d D t T Z W N 0 a W 9 u M S 9 I Z W F s d G h N b 2 5 p d G 9 y L 0 N o Y W 5 n Z W Q g V H l w Z S 5 7 U X V h b n R p d H k s M 3 0 m c X V v d D s s J n F 1 b 3 Q 7 U 2 V j d G l v b j E v S G V h b H R o T W 9 u a X R v c i 9 D a G F u Z 2 V k I F R 5 c G U u e 0 R l c 2 l n b m F 0 a W 9 u L D R 9 J n F 1 b 3 Q 7 L C Z x d W 9 0 O 1 N l Y 3 R p b 2 4 x L 0 h l Y W x 0 a E 1 v b m l 0 b 3 I v Q 2 h h b m d l Z C B U e X B l L n t T d X B w b G l l c i B h b m Q g c m V m L D V 9 J n F 1 b 3 Q 7 L C Z x d W 9 0 O 1 N l Y 3 R p b 2 4 x L 0 h l Y W x 0 a E 1 v b m l 0 b 3 I v Q 2 h h b m d l Z C B U e X B l L n s s N n 0 m c X V v d D s s J n F 1 b 3 Q 7 U 2 V j d G l v b j E v S G V h b H R o T W 9 u a X R v c i 9 D a G F u Z 2 V k I F R 5 c G U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l Y W x 0 a E 1 v b m l 0 b 3 I v Q 2 h h b m d l Z C B U e X B l L n t J Z C w w f S Z x d W 9 0 O y w m c X V v d D t T Z W N 0 a W 9 u M S 9 I Z W F s d G h N b 2 5 p d G 9 y L 0 N o Y W 5 n Z W Q g V H l w Z S 5 7 R G V z a W d u Y X R v c i w x f S Z x d W 9 0 O y w m c X V v d D t T Z W N 0 a W 9 u M S 9 I Z W F s d G h N b 2 5 p d G 9 y L 0 N o Y W 5 n Z W Q g V H l w Z S 5 7 U G F j a 2 F n Z S w y f S Z x d W 9 0 O y w m c X V v d D t T Z W N 0 a W 9 u M S 9 I Z W F s d G h N b 2 5 p d G 9 y L 0 N o Y W 5 n Z W Q g V H l w Z S 5 7 U X V h b n R p d H k s M 3 0 m c X V v d D s s J n F 1 b 3 Q 7 U 2 V j d G l v b j E v S G V h b H R o T W 9 u a X R v c i 9 D a G F u Z 2 V k I F R 5 c G U u e 0 R l c 2 l n b m F 0 a W 9 u L D R 9 J n F 1 b 3 Q 7 L C Z x d W 9 0 O 1 N l Y 3 R p b 2 4 x L 0 h l Y W x 0 a E 1 v b m l 0 b 3 I v Q 2 h h b m d l Z C B U e X B l L n t T d X B w b G l l c i B h b m Q g c m V m L D V 9 J n F 1 b 3 Q 7 L C Z x d W 9 0 O 1 N l Y 3 R p b 2 4 x L 0 h l Y W x 0 a E 1 v b m l 0 b 3 I v Q 2 h h b m d l Z C B U e X B l L n s s N n 0 m c X V v d D s s J n F 1 b 3 Q 7 U 2 V j d G l v b j E v S G V h b H R o T W 9 u a X R v c i 9 D a G F u Z 2 V k I F R 5 c G U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s d G h N b 2 5 p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E 1 v b m l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T W 9 u a X R v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V B 0 P r k C 1 R 5 R a 9 k d / n 7 H a A A A A A A I A A A A A A B B m A A A A A Q A A I A A A A O x 4 C P w g k M L 4 E h P M o 6 y X q t F b 4 K z R J Q q w M c o i a l c D z 6 g S A A A A A A 6 A A A A A A g A A I A A A A I K y 5 x x s r A 4 I f x M O K q E J g b 3 / C Q l Z q G i 1 i F m Y 6 U a h r I A O U A A A A A 8 Y I D y J x O j w M D p y x F 4 2 L j L z N 0 j Z + j s p q i + 2 T B f N H U A J K 3 T f U U 6 h I j S U i W T P w s E a v x z W f B v 2 B + 7 g 5 m 2 E l q / N + u N C 0 E z y A d m R / 9 C 9 Q 7 j N Q 8 b D Q A A A A A P h 4 l c + k c r f K l K N p l D W b b G x u g 7 E a x j 5 t 4 5 1 x P w Z A 4 c M p K i 0 R g X m W e 0 Z o 5 5 f x 6 n + j S p r o P / e S M W o r Q a S u 6 V y b r 4 = < / D a t a M a s h u p > 
</file>

<file path=customXml/itemProps1.xml><?xml version="1.0" encoding="utf-8"?>
<ds:datastoreItem xmlns:ds="http://schemas.openxmlformats.org/officeDocument/2006/customXml" ds:itemID="{CC8D10B5-9573-4B90-9517-60E54EFE39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Hanassab</dc:creator>
  <cp:lastModifiedBy>Simon Hanassab</cp:lastModifiedBy>
  <dcterms:created xsi:type="dcterms:W3CDTF">2019-06-22T16:18:06Z</dcterms:created>
  <dcterms:modified xsi:type="dcterms:W3CDTF">2019-06-23T12:49:36Z</dcterms:modified>
</cp:coreProperties>
</file>