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stummuac-my.sharepoint.com/personal/55134289_ad_mmu_ac_uk/Documents/Research/Gamification perception/"/>
    </mc:Choice>
  </mc:AlternateContent>
  <xr:revisionPtr revIDLastSave="262" documentId="13_ncr:1_{2502FDFB-27B1-48C9-89D6-846AAC54728C}" xr6:coauthVersionLast="47" xr6:coauthVersionMax="47" xr10:uidLastSave="{F2F4BD03-616C-483D-88EA-3A8D483B33E3}"/>
  <bookViews>
    <workbookView xWindow="-120" yWindow="-120" windowWidth="29040" windowHeight="15840" activeTab="1" xr2:uid="{0E721B13-D01E-4ADF-A1E8-A1A360D141F3}"/>
  </bookViews>
  <sheets>
    <sheet name="Gamification Data" sheetId="13" r:id="rId1"/>
    <sheet name="Games-Based Data" sheetId="1" r:id="rId2"/>
    <sheet name="Publisher Charts" sheetId="3" r:id="rId3"/>
    <sheet name="Perception Charts" sheetId="2" r:id="rId4"/>
  </sheets>
  <definedNames>
    <definedName name="_xlnm._FilterDatabase" localSheetId="1" hidden="1">'Games-Based Data'!$A$1:$R$16</definedName>
    <definedName name="_xlnm._FilterDatabase" localSheetId="0" hidden="1">'Gamification Data'!$A$1:$R$34</definedName>
    <definedName name="_xlchart.v2.0" hidden="1">'Gamification Data'!$L$34:$S$34</definedName>
    <definedName name="_xlchart.v2.1" hidden="1">'Gamification Data'!$L$35:$S$35</definedName>
    <definedName name="_xlchart.v2.2" hidden="1">'Gamification Data'!$I$44:$M$44</definedName>
    <definedName name="_xlchart.v2.3" hidden="1">'Gamification Data'!$I$45:$M$45</definedName>
    <definedName name="_xlchart.v2.4" hidden="1">'Games-Based Data'!$I$26:$M$26</definedName>
    <definedName name="_xlchart.v2.5" hidden="1">'Games-Based Data'!$I$27:$M$27</definedName>
    <definedName name="_xlchart.v2.6" hidden="1">'Games-Based Data'!$L$16:$R$16</definedName>
    <definedName name="_xlchart.v2.7" hidden="1">'Games-Based Data'!$L$17:$R$17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7" i="1" l="1"/>
  <c r="Q19" i="1" s="1"/>
  <c r="O21" i="1"/>
  <c r="Q17" i="1"/>
  <c r="L21" i="1"/>
  <c r="P17" i="1"/>
  <c r="N21" i="1"/>
  <c r="M21" i="1"/>
  <c r="O17" i="1"/>
  <c r="P21" i="1"/>
  <c r="N17" i="1"/>
  <c r="M17" i="1"/>
  <c r="L17" i="1"/>
  <c r="L35" i="13"/>
  <c r="S35" i="13"/>
  <c r="R35" i="13"/>
  <c r="Q35" i="13"/>
  <c r="P35" i="13"/>
  <c r="O35" i="13"/>
  <c r="L41" i="13"/>
  <c r="Q41" i="13"/>
  <c r="N35" i="13"/>
  <c r="P41" i="13"/>
  <c r="O41" i="13"/>
  <c r="N41" i="13"/>
  <c r="M41" i="13"/>
  <c r="M35" i="13"/>
  <c r="M27" i="1"/>
  <c r="L27" i="1"/>
  <c r="K27" i="1"/>
  <c r="J27" i="1"/>
  <c r="I27" i="1"/>
  <c r="M45" i="13"/>
  <c r="L45" i="13"/>
  <c r="K45" i="13"/>
  <c r="J45" i="13"/>
  <c r="E45" i="13"/>
  <c r="J24" i="1"/>
  <c r="J20" i="1"/>
  <c r="J17" i="1"/>
  <c r="I24" i="1"/>
  <c r="I20" i="1"/>
  <c r="I17" i="1"/>
  <c r="I45" i="13"/>
  <c r="F45" i="13" s="1"/>
  <c r="J38" i="13"/>
  <c r="J42" i="13" s="1"/>
  <c r="J35" i="13"/>
  <c r="I38" i="13"/>
  <c r="I42" i="13" s="1"/>
  <c r="I35" i="13"/>
  <c r="F35" i="13"/>
  <c r="E35" i="13"/>
  <c r="E17" i="1"/>
  <c r="F17" i="1"/>
</calcChain>
</file>

<file path=xl/sharedStrings.xml><?xml version="1.0" encoding="utf-8"?>
<sst xmlns="http://schemas.openxmlformats.org/spreadsheetml/2006/main" count="887" uniqueCount="406">
  <si>
    <t>Authors</t>
  </si>
  <si>
    <t>Title</t>
  </si>
  <si>
    <t>Publishing Venue</t>
  </si>
  <si>
    <t>RQ1: Studies exploring the perception of gamification with higher education students</t>
  </si>
  <si>
    <t>RQ2: Mapping gamification intervention contexts in higher education</t>
  </si>
  <si>
    <t>RQ3: The relationship between perception and effective gamification intervention</t>
  </si>
  <si>
    <t>RQ4: Tools for measuring gamification perception</t>
  </si>
  <si>
    <t>RQ5: Crucial academic areas for future research</t>
  </si>
  <si>
    <t>Mloza-Banda, C., Scholtz, B.</t>
  </si>
  <si>
    <t>A gamified system for learning enterprise resource planning systems: Investigating the user experience</t>
  </si>
  <si>
    <t>2017 1st International Conference on Next Generation Computing Applications (NextComp), IEEE</t>
  </si>
  <si>
    <t>Yes, through a pilot study</t>
  </si>
  <si>
    <t>E-learning, improve enjoyment and engagement, course introduction, workplace simulation</t>
  </si>
  <si>
    <t>53% found the intervention fun or exciting. The study did not assess the effectiveness on learning by testing the retention of knowledge.</t>
  </si>
  <si>
    <t>Observational methods (system interaction) and questionnaires (perception)</t>
  </si>
  <si>
    <t>Better understanding of gamification vs serious games. Evaluation of intervention against student perception</t>
  </si>
  <si>
    <t>Cheung, SY, Ng, KY</t>
  </si>
  <si>
    <t>Application of the Educational Game to Enhance Student Learning</t>
  </si>
  <si>
    <t>Frontiers in Education, Frontiers</t>
  </si>
  <si>
    <t>Yes, a game used to enhance learning used student perceptions. Both returned positive results.</t>
  </si>
  <si>
    <t>Enchance the effectiveness of learning,</t>
  </si>
  <si>
    <t>The top 5 statements were positive to the intervention. A link between achivement in the gamification exprerience and academic performance was established.</t>
  </si>
  <si>
    <t>Questionnaire adapted from Rieder and Schramer (2015), focus group</t>
  </si>
  <si>
    <t>This is an exploratory study. Complete long-term studies with large numbers of participants will help arrive to stronger conclusions</t>
  </si>
  <si>
    <t>Ofosu-Ampong, K., Boateng, R., Anning-Dorson, T., Kolog, E.A.</t>
  </si>
  <si>
    <t>Are we ready for Gamification? An exploratory analysis in a developing country</t>
  </si>
  <si>
    <t>Education and Information Technologies, Springer</t>
  </si>
  <si>
    <t>Yes, the study focuses on perceptions and student acceptance of gamification interventions in education</t>
  </si>
  <si>
    <t>Perception and acceptance of gamification</t>
  </si>
  <si>
    <t>Perception was positive in developing countries (Ghana) where the study was conducted. The study identified links between behavioural and perceptional elements and reasoning for effective gamification intervention.</t>
  </si>
  <si>
    <t>Questionnaire</t>
  </si>
  <si>
    <t>A small sample size 185 and future research required to validate the perception with education effectiveness.</t>
  </si>
  <si>
    <t>Manzano-León, A., Camacho-Lazarraga, P., Guerrero-Puerta, M.A., Guerrero-Puerta, L., Alias, A., Aguilar-Parra, J.M., Trigueros, R.</t>
  </si>
  <si>
    <t>Development and validation of a questionnaire on motivation for cooperative playful learning strategies</t>
  </si>
  <si>
    <t>International Journal of Environmental Research and Public Health, MDPI</t>
  </si>
  <si>
    <t>Yes, and the effectiveness of a tool for measuring perception</t>
  </si>
  <si>
    <t>e-learning, validating a perception tool</t>
  </si>
  <si>
    <t>Not part of the scope of the study.</t>
  </si>
  <si>
    <t>Utilise participants from more than one university to improve the range of data.</t>
  </si>
  <si>
    <t>Ahmad, A., Zeeshan, F., Marriam, R., Samreen, A., Ahmed, S.</t>
  </si>
  <si>
    <t>Does one size fit all? Investigating the effect of group size and gamification on learners’ behaviors in higher education</t>
  </si>
  <si>
    <t>Journal of Computing in Higher Education, Springer</t>
  </si>
  <si>
    <t>Yes, with a focus on the effects of groups</t>
  </si>
  <si>
    <t>The study explored the relationship between group settings and gamification</t>
  </si>
  <si>
    <t>Gamification is effective, but students did not perceive the benefit (neutral). The focus was on competence rather than the gamification experience solely.</t>
  </si>
  <si>
    <t>Exploration of gamification on differnet educational sturctures and settings</t>
  </si>
  <si>
    <t>D. Tuparova; G. Tuparov; D. Orozova</t>
  </si>
  <si>
    <t>Educational computer games and Gamification at the higher education - student's points of view</t>
  </si>
  <si>
    <t>43rd International Convention on Information, Communication and Electronic Technology (MIPRO), IEEE</t>
  </si>
  <si>
    <t>Yes, a in-depth focus on perception of gamification in the student group.</t>
  </si>
  <si>
    <t>No gamification intervention, but a study on the perception alone.</t>
  </si>
  <si>
    <t>Positive perception was recorded but a gamification intervention was outside the scope of the research.</t>
  </si>
  <si>
    <t>Further exploration considering student demographic data</t>
  </si>
  <si>
    <t>Alt, D; Raichel, N</t>
  </si>
  <si>
    <t>Enhancing perceived digital literacy skills and creative self-concept through gamified learning environments: Insights from a longitudinal study</t>
  </si>
  <si>
    <t>International Journal of Educational Research, Elsevier</t>
  </si>
  <si>
    <t>The perception of competency of a skill through a gamification intervention</t>
  </si>
  <si>
    <t>Gamification for improving perceived competence and learning outcomes</t>
  </si>
  <si>
    <t>The relationship between perceived competence through a gamification intervention. The results indicated a connection between perceived competence and gamification.</t>
  </si>
  <si>
    <t>Observational data combined with questionnaires.</t>
  </si>
  <si>
    <t>Whitton, N., Langan, M.</t>
  </si>
  <si>
    <t>Fun and games in higher education: an analysis of UK student perspectives</t>
  </si>
  <si>
    <t>Teaching in Higher Education, Taylor &amp; Francis</t>
  </si>
  <si>
    <t>The perception of fun in learning (including gamification)</t>
  </si>
  <si>
    <t>No gamification intervention. The focus is on the perception of fun, not explicit to fun from games-based solutions</t>
  </si>
  <si>
    <t>No relationship drawn, but the relationship between fun and game-based solutions found that fun learning experiences are not explicit to game-based interventions</t>
  </si>
  <si>
    <t>Interviews</t>
  </si>
  <si>
    <t>Not stated</t>
  </si>
  <si>
    <t>Lorenzo-Alvarez, R; Rudolphi-Solero, T; Ruiz-Gomez, MJ; Sendra-Portero, F</t>
  </si>
  <si>
    <t>Game-Based Learning in Virtual Worlds: A Multiuser Online Game for Medical Undergraduate Radiology Education within Second Life</t>
  </si>
  <si>
    <t>Anatomical sciences education, Wiley</t>
  </si>
  <si>
    <t>Yes, perception measured along with academic performance</t>
  </si>
  <si>
    <t>VR educational games. Perception measured post-exposure</t>
  </si>
  <si>
    <t>Positive perception and learning outcomes through gamification intervention. Improvement on learning outcomes through the intervention too</t>
  </si>
  <si>
    <t>Questionnaires</t>
  </si>
  <si>
    <t>Wider student demographic as participants</t>
  </si>
  <si>
    <t>Cárdenas-Moncada, C., Véliz-Campos, M., Véliz, L.</t>
  </si>
  <si>
    <t>Game-based student response systems: The impact of Kahoot in a chilean vocational higher education EFL classroom</t>
  </si>
  <si>
    <t>Computer-Assisted Language Learning Electronic Journal (CALL-EJ)</t>
  </si>
  <si>
    <t>Yes, perception on fun, motivation, learning and engagment</t>
  </si>
  <si>
    <t>The use of Kahoot for onboarding and concluding lessons. Preparation for a test</t>
  </si>
  <si>
    <t>Positive learning outcomes evidenced through the use of Kahoot. The perception of the group was also positive.</t>
  </si>
  <si>
    <t>Longer period of data collection/observation. An understanding between difficulty of study and the effectiveness of gamification intervention</t>
  </si>
  <si>
    <t>Mattera, M; Baena, V; Pinto, A</t>
  </si>
  <si>
    <t>GAMES HIT THE BOOKS: HOW PHYSICAL GAMES CAN IMPROVE HIGHER EDUCATION STUDENTS' CLASS-ENGAGEMENT AND LEARNING OUTCOMES</t>
  </si>
  <si>
    <t>International Conference on Education, Research and Innovation</t>
  </si>
  <si>
    <t>Yes, to gain a better insight of the gamification intervention</t>
  </si>
  <si>
    <t>The use of game-based quizzes to support learning</t>
  </si>
  <si>
    <t>Positive learning outcomes evidenced. The perception was reported to be positive too</t>
  </si>
  <si>
    <t>Focus groups</t>
  </si>
  <si>
    <t>The application of gamification with more limited computer access and diversity in social-economic backgrounds</t>
  </si>
  <si>
    <t>Campillo-Ferrer, J.-M., Miralles-Martínez, P., Sánchez-Ibáñez, R.</t>
  </si>
  <si>
    <t>Gamification in higher education: Impact on student motivation and the acquisition of social and civic key competencies</t>
  </si>
  <si>
    <t>Sustainability, MDPI</t>
  </si>
  <si>
    <t>The use of Kahoot for supporting learning</t>
  </si>
  <si>
    <t>Increased sample size and wider diversity in the group</t>
  </si>
  <si>
    <t>Sujit Subhash; Elizabeth A.Cudney</t>
  </si>
  <si>
    <t>Gamified learning in higher education: A systematic review of the literature</t>
  </si>
  <si>
    <t>Computers in Human Behaviour, Elsevier</t>
  </si>
  <si>
    <t>Yes through a systematic review</t>
  </si>
  <si>
    <t>Systematic review, not a specific intervention</t>
  </si>
  <si>
    <t>Review found support for gamified learning and positive perceptions. The perception is not correlated against outcomes</t>
  </si>
  <si>
    <t>N/A</t>
  </si>
  <si>
    <t>Medina, JL; Jarauta, B; Calduch, I; Hervas, G</t>
  </si>
  <si>
    <t>IMPACT ON THE STUDENTS LEARNING OF A TEACHING INNOVATION PROGRAM AT THE UNIVERSITY OF BARCELONA</t>
  </si>
  <si>
    <t xml:space="preserve">International Conference on Education and New Learning Technologies (EDULEARN)
</t>
  </si>
  <si>
    <t>Yes, satisfaction, motivation and learning</t>
  </si>
  <si>
    <t>Gamification as part of a training system (not the complete system)</t>
  </si>
  <si>
    <t>Positive relationship between perceptions and learning outcomes evidenced</t>
  </si>
  <si>
    <t>Observations and questionnaires</t>
  </si>
  <si>
    <t>Mas-Machuca, M; Jordan, A; Tresserres, C</t>
  </si>
  <si>
    <t>Implementation of Game-based Learning in Higher Education: an example in HR Management</t>
  </si>
  <si>
    <t>5th International Conference on Higher Education Advances</t>
  </si>
  <si>
    <t>Gamification embedded in learning</t>
  </si>
  <si>
    <t>Belova, N., Zowada, C.</t>
  </si>
  <si>
    <t>Innovating higher education via game-based learning on misconceptions</t>
  </si>
  <si>
    <t>Education Sciences, MDPI</t>
  </si>
  <si>
    <t>Yes, motivation, perception, content</t>
  </si>
  <si>
    <t>Gamification as part of training for teaching, highlighting students misconceptions</t>
  </si>
  <si>
    <t>No, stated as future works</t>
  </si>
  <si>
    <t>Evaluate the effectiveness of the gamification intervention against the positive perception. Increase sample size</t>
  </si>
  <si>
    <t>Bahji, SE; El Alami, J; Lefdaoui, Y</t>
  </si>
  <si>
    <t>Learners' Attitudes Towards Extended-Blended Learning Experience Based on the S2P Learning Model</t>
  </si>
  <si>
    <t>International Journal of Advanced Computer Science &amp; Applications, SAI</t>
  </si>
  <si>
    <t>Yes, satisfaction, motivation and engagement</t>
  </si>
  <si>
    <t>Gamification as part of analysis of different learning experiences (F2F, Blended, Online)</t>
  </si>
  <si>
    <t>Out of scope</t>
  </si>
  <si>
    <t>Consider engagement and other dimensions of data at a deeper level of exploration</t>
  </si>
  <si>
    <t>Hosseini, H., Hartt, M., Mostafapour, M.</t>
  </si>
  <si>
    <t>Learning IS child's play: Game-based learning in computer science education</t>
  </si>
  <si>
    <t>ACM Transactions on Computing Education (TOCE), ACM</t>
  </si>
  <si>
    <t>Yes, perception of learning, content</t>
  </si>
  <si>
    <t>Traditional (non computer) based gamification for computer science education</t>
  </si>
  <si>
    <t>Yes, correlation between perception of learning and learning traits through game-based intervention was evidenced.</t>
  </si>
  <si>
    <t>Questionnaires, Interviews</t>
  </si>
  <si>
    <t>Larger sample size (this was an empirical study)</t>
  </si>
  <si>
    <t>Mohamad, M., Arif, F.K.M., Noor, N.M.</t>
  </si>
  <si>
    <t>Online game-based formative assessment: Distant learners post graduate students? positive perceptions towards quizizz</t>
  </si>
  <si>
    <t>International Journal of Scientific and Technology Research</t>
  </si>
  <si>
    <t>Yes, perception towards the implementation of Quizizz as an online game-based formative assessment (however, only positive perception studied here)</t>
  </si>
  <si>
    <t>The use of Quizizz in supporting learning</t>
  </si>
  <si>
    <t>Students able to reflect on their errors and learn better. Gamification promotes positive reinforcement, motivation, and immediate feedback</t>
  </si>
  <si>
    <t>Contextual factors (personality and learning style) and demographic differences (gender and marital status) that affects the outcomes of gamification.</t>
  </si>
  <si>
    <t>Jimenez-Rodriguez, D; Garcia, TB; Luque, VA</t>
  </si>
  <si>
    <t>Perception of nursing students about the implementation of GREENS (c) methodology in nursing studies</t>
  </si>
  <si>
    <t>Nurse Education Today, Elsevier</t>
  </si>
  <si>
    <t>Yes, perception towards the GREENS pedagogical model</t>
  </si>
  <si>
    <t>The use of GREENS in supporting nursing training</t>
  </si>
  <si>
    <t>Gamification is useful for improving motivation, teamwork, learning, fun and knowledge assessment - reducing the anxiety level of assessment</t>
  </si>
  <si>
    <t>Online ad hoc questionnaire</t>
  </si>
  <si>
    <t>Study of impact on the academic performance of students through the analysis of their grades</t>
  </si>
  <si>
    <t>Emblen-Perry, K.</t>
  </si>
  <si>
    <t>Promoting Education for Sustainability Through Game-Based Learning: Using the Sustainable Strategies Game to Improve Students’ Knowledge and Skills of Sustainable Business Practices</t>
  </si>
  <si>
    <t>Handbook of Sustainability Science and Research, Springer</t>
  </si>
  <si>
    <t>Yes, perceptions of the effectiveness of Sustainable Strategies Game</t>
  </si>
  <si>
    <t>The use of Sustainable Strategies Game in business strategy making</t>
  </si>
  <si>
    <t>SSG provides an entertaining learning environment, encourages student engagement - cognitive investment, emotional commitment and active participation</t>
  </si>
  <si>
    <t>Qualitative survey/questionnaire</t>
  </si>
  <si>
    <t>Additional action research into the effectiveness of this innovative approach to sustainability learning and teaching will allow further consolidation of research and scholarship</t>
  </si>
  <si>
    <t>Barr, M.</t>
  </si>
  <si>
    <t>Student attitudes to games-based skills development: Learning from video games in higher education</t>
  </si>
  <si>
    <t>Yes, perceptions of game-based intervention</t>
  </si>
  <si>
    <t>The use of specific games to develop communication skill, resourcefulness and adaptability</t>
  </si>
  <si>
    <t>A broadly positive perception of the games' efficacy for skills development is revealed, and the aspects of game play that students believe contribute to skills development are discussed. Games facilitate skills development but interaction between students was also a significant factor.</t>
  </si>
  <si>
    <t>Interviews (20) - follow up of a quantitative study</t>
  </si>
  <si>
    <t>Sub-sequent work might explore the attitudes of those students whodid not see sufficient value in the game-based intervention to see itthrough, asking those students who dropped out of the study whythey did so.</t>
  </si>
  <si>
    <t>Clements, A.J., Ahmed, S., Henderson, B.</t>
  </si>
  <si>
    <t>Student experience of gamified learning: A qualitative approach</t>
  </si>
  <si>
    <t>European Conference on Games Based Learning</t>
  </si>
  <si>
    <t>Yes, perceptions of gamification as a competitive process</t>
  </si>
  <si>
    <t>Gamification in the form of group-based competitive activities</t>
  </si>
  <si>
    <t>Competitive group work is a beneficial strategy for enhancing student engagement and performance</t>
  </si>
  <si>
    <t>Interviews (12)</t>
  </si>
  <si>
    <t>Further research may be needed to explore the conditions under which competition is and is not perceived by students and to examine which students respond positively or negatively to gamification, and why.</t>
  </si>
  <si>
    <t>Pettit, R.K., McCoy, L., Kinney, M., Schwartz, F.N.</t>
  </si>
  <si>
    <t>Student perceptions of gamified audience response system interactions in large group lectures and via lecture capture technology Approaches to teaching and learning</t>
  </si>
  <si>
    <t>BMC medical education, Springer</t>
  </si>
  <si>
    <t>Gamification through the use of audience response systems TurningPoint</t>
  </si>
  <si>
    <t>A significant majority of the respondents agreed or strongly agreed that the games were engaging, and an effective learning tool.</t>
  </si>
  <si>
    <t>Rajsp, A; Beranic, T; Hericko, M; Horng-Jyh, PW</t>
  </si>
  <si>
    <t>Students' Perception of Gamification in Higher Education Courses</t>
  </si>
  <si>
    <t>Central European Conference on Information and Intelligent Systems</t>
  </si>
  <si>
    <t>Yes, perceptions on the concept and elements of gamification</t>
  </si>
  <si>
    <t>Partly gamified ERPSIM (ERP distribution simulation game) course within the scope of the Enterprise Resource Planning systems course</t>
  </si>
  <si>
    <t>Students' attitude towards gamification is mostly positive and does not depend on their engagement in playing games in their free time. Students strongly believe that the gamification of courses can contribute to their motivation and learning achievements.</t>
  </si>
  <si>
    <t>Case study (survey questionnaire). 15 observations - small data sample</t>
  </si>
  <si>
    <t>Further research may include splitting students into a gamified and non-gamified course on a voluntary basis.</t>
  </si>
  <si>
    <t>Alawadhi, A., Abu-Ayyash, E.A.S.</t>
  </si>
  <si>
    <t>Students’ perceptions of Kahoot!: An exploratory mixed-method study in EFL undergraduate classrooms in the UAE</t>
  </si>
  <si>
    <t>Yes, perceptions in motivation, engagement, and learning experience in GSRS (game-based student reponse system)</t>
  </si>
  <si>
    <t>Students' perceptions of Kahoot in English language course in a HE institution in UAE</t>
  </si>
  <si>
    <t>Results were found to be consistent with the current literature as there was a positive general response towards Kahoot!, with the highest influence reported on increased motivation, improved classroom engagement, and enhanced learning experience. However, the effect on academic performance was not significant as perceived by Emirati students.</t>
  </si>
  <si>
    <t>Mixed method (qualitative -10 + quantitative - 112)</t>
  </si>
  <si>
    <t>Future research could track students’ scores, attendance records, and how many times students’ have repeated the course to correlate these with the findings.</t>
  </si>
  <si>
    <t>Ruiz, C.G.</t>
  </si>
  <si>
    <t>The effect of integrating Kahoot! and peer instruction in the Spanish flipped classroom: the student perspective</t>
  </si>
  <si>
    <t>Journal of Spanish Language Teaching, Taylor &amp; Francis</t>
  </si>
  <si>
    <t>Yes, engagement, motivation, understanding of concepts, learning environment</t>
  </si>
  <si>
    <t>Perceptions of integtating GSRS Kahoot in two flipped Spanish classrooms at a university in Singapore</t>
  </si>
  <si>
    <t>The findings revealed that students perceived the use of Kahoot! to be beneficial in terms of: (1) increasing engagement and motivation to learn; (2) improving the understanding of concepts; and (3) contributing to a positive learning environment.</t>
  </si>
  <si>
    <t>Adopting an action research approach, quantitative and qualitative data from 32 undergraduates were gathered through a questionnaire.</t>
  </si>
  <si>
    <t>Shernoff, D.J., Ryu, J.-C., Ruzek, E., Coller, B., Prantil, V.</t>
  </si>
  <si>
    <t>The transportability of a game-based learning approach to undergraduate mechanical engineering education: Effects on student conceptual understanding, engagement, and experience</t>
  </si>
  <si>
    <t>Yes, students' conceptual understanding, engagement, and experience</t>
  </si>
  <si>
    <t>Use of the video game Spumone for coursework compared to textbook-based control condition</t>
  </si>
  <si>
    <t>Effect of the experimental condition (i.e., game-based) on conceptual understanding and student engagement was not significant. However, the students reported a positive experience with game-based learning for their assignments overall</t>
  </si>
  <si>
    <t>Four-year study quantitative survey (N=243), multilevel models and other quantitative analyses, and a content analysis of students’ feedback</t>
  </si>
  <si>
    <t>In future studies, it will be essential for adopting courses to be as similar as possible to the course in which a technological innovation was originally tested, and to each other, in order to reliably test for and establish transportability. Our discussion regarding fidelity issues also demonstrates the importance of intermittent fidelity checks throughout intervention implementation</t>
  </si>
  <si>
    <t>Fernandez-Antolin, MM; del Rio, JM; Gonzalez-Lezcano, RA</t>
  </si>
  <si>
    <t>The use of gamification in higher technical education: perception of university students on innovative teaching materials</t>
  </si>
  <si>
    <t>International Journal of Technology and Design Education, Springer</t>
  </si>
  <si>
    <t>Yes, learning, motivation, and concern</t>
  </si>
  <si>
    <t>Use of building simulation performance tools (BPSTs)</t>
  </si>
  <si>
    <t>BPSTs are considered essential in the students’ architectural practice. The positive influence lies in students' attention, satisfaction, relevance, and confidence. The design of innovative teaching materials positively and significantly influence the motivation of the students’ learning.</t>
  </si>
  <si>
    <t>Online survey, n=171 and workshop, mixed method combining quantitative and qualitative data</t>
  </si>
  <si>
    <t>it is highly recommended to expand the results obtained herein to similar experi- ences in other national and international universities</t>
  </si>
  <si>
    <t>Nicolaidou, I.</t>
  </si>
  <si>
    <t>Turn your classroom into a gameshow with a game-based student response system</t>
  </si>
  <si>
    <t>Yes, perceptions for impact on engagement and learning</t>
  </si>
  <si>
    <t>Use of GSRS (Kahoot!) to examine impact on engagement and learning, association between game performance and academic performance, perceved game-based learning anc actual learning</t>
  </si>
  <si>
    <t>The study documented students’ positive perceptions for the GSRS. Students reported the game’s positive impact on their engagement and learning. A statistically significant, strong or moderate positive correlation was found between students’ game performance and academic performance in all four courses, indicating that students who score high in classroom games also perform better in courses. Students’ perceptions of the game’s impact on their learning positively correlated with course grades, indicating that the higher the students’ perceptions on the impact of the game on their learning the higher their academic performance.</t>
  </si>
  <si>
    <t>Quantitative N=137</t>
  </si>
  <si>
    <t>Future research studies can validate these findings using experimental designs</t>
  </si>
  <si>
    <t>Durso, SD; Reginato, L; Cornacchione, EB</t>
  </si>
  <si>
    <t>USING A SIMULATION ENTERPRISE GAME TO DEVELOP IMPORTANT ABILITIES IN ACCOUNTING STUDENTS OF A BRAZILIAN HIGHER EDUCATION INSTITUTION</t>
  </si>
  <si>
    <t>International Technology, Education And Development Conference (INTED)</t>
  </si>
  <si>
    <t>Software (Business Strategy Game) that simulates an enterprise context in an undergraduate accounting program of a Brazilian higher education institution.</t>
  </si>
  <si>
    <t>Students consider that many skills have been developed by using the software on the enterprise game class, such as: curiosity, leadership, initiative, persistence and critical thinking. However, the students show critics about the software in sense of its operation.</t>
  </si>
  <si>
    <t>Survey/questionnaire (66 valid out of 127 students)</t>
  </si>
  <si>
    <t>Future studies to investigate the benefits of gamification in others contexts of accounting education, like in graduate.</t>
  </si>
  <si>
    <t>Full text obtained via ResearchGate</t>
  </si>
  <si>
    <t>Costa, F.A., Viana, J., Raleiras, M.</t>
  </si>
  <si>
    <t>What do higher education students have to say about gamification?</t>
  </si>
  <si>
    <t>International Conference in Methodologies and intelligent Systems for Techhnology Enhanced Learning, Springer</t>
  </si>
  <si>
    <t>Yes, perceptions of students about the gamified learning experience.</t>
  </si>
  <si>
    <t>The study here presented was developed in the context of a gamification experience in an engineering course. gamification implemented in a curricular unit on Multimedia Content Production (MCP).</t>
  </si>
  <si>
    <t>Preliminary results show that although students resume a globally positive experience about gamification, it is important to ensure that the “rules of the game” are clear, that the articulation between the elements makes sense and that educational feedback is not neglected</t>
  </si>
  <si>
    <t>Focus group interviews (15 students) - content analysis</t>
  </si>
  <si>
    <t>Martin-Hernandez, P; Azkue-Beteta, JL; Gil-Lacruz, M; Gil-Lacruz, AI</t>
  </si>
  <si>
    <t>WORKING EFFECTIVELY WITH OTHERS THROUGH GAME BASED LEARNING</t>
  </si>
  <si>
    <t>Conference On Education And New Learning Technologies (EDULEARN)</t>
  </si>
  <si>
    <t>Yes, perception on competence in team working</t>
  </si>
  <si>
    <t>In this context this paper deals with examining the effects of a serious game called “the group to the rescue” on undergraduates ́ own competence perceptions for working effectively with others.</t>
  </si>
  <si>
    <t>Our results showed that this simulation game had a positive impact in terms of building more confidence in their own competence perception for working in teams. Psychology and Occupational Therapy undergraduates have a better perception of their own competence for working in teams effectively after playing the game. Moreover, Psychology, Physiotherapy and Occupational Therapy experiment a higher perception of task collaboration or cooperation and conceptual contribution to work team after playing the game.</t>
  </si>
  <si>
    <t>Instrument - seems to be quantitative questionnaires with 90 students</t>
  </si>
  <si>
    <t>Future studies including higher number of male participants could be developed and so shed light about the conditions under which variables, such as gender composition of group could condition game effectiveness in term of enhancing own confidence in competence for working in teams effectivelly.</t>
  </si>
  <si>
    <t>IbrahimYildirim</t>
  </si>
  <si>
    <t>The effects of gamification-based teaching practices on student achievement and students' attitudes toward lessons</t>
  </si>
  <si>
    <t>The Internet and Higher Education, Elsevier</t>
  </si>
  <si>
    <t>Yes, students' attitudes towards lessons are studied</t>
  </si>
  <si>
    <t>The study aims to determine the effects of gamification-based teaching practices on student achievement and their attitudes toward lesson.</t>
  </si>
  <si>
    <t>According to the research results, gamification-based teaching practices have a positive impact upon student achievement and students' attitudes toward lessons.</t>
  </si>
  <si>
    <t>The study is designed with quantitative research methodology and a true experimental design using pretest–posttest experimental and control groups. The study's participants included 97 sophomores from the Department of Elementary Mathematics Education of a state university in southern Turkey in 2014–2015.</t>
  </si>
  <si>
    <t>Jessica A. Stansbury and David R. Earnest</t>
  </si>
  <si>
    <t>Meaningful Gamification in an Industrial/ Organizational Psychology Course</t>
  </si>
  <si>
    <t>Teaching of Psychology, SAGE</t>
  </si>
  <si>
    <t>The present study assessed the extent to which an industrial organizational psy- chology course designed learning environment created with meaningful gamification elements can improve student perceptions of learning, course experience, and learning outcomes compared to a traditional course.</t>
  </si>
  <si>
    <t>A mixed analysis of covariance revealed that those in the gamified condition showed significantly higher perceptions of learning, engagement, and motivation than those in the traditional course.</t>
  </si>
  <si>
    <t>Quizzes, surveys, 99 undergraduate participants</t>
  </si>
  <si>
    <t>Future research is needed to begin to understand how each gamification element influences the students’ per- ceptions of learning and whether or not these elements can promote long-term learning as theoretical research suggests (Nicholson, 2012)</t>
  </si>
  <si>
    <t>Marcus Leaning</t>
  </si>
  <si>
    <t>A study of the use of games and gamification to enhance student engagement, experience and achievement on a theory-based course of an undergraduate media degree</t>
  </si>
  <si>
    <t>Journal of Media Practice, Taylor &amp; Francis</t>
  </si>
  <si>
    <t>Yes, students' perception of the gamified modules.</t>
  </si>
  <si>
    <t>A learning and teaching project was carried out in which a range of game activities were used to teach media theory. Research was then conducted to explore the effectiveness of the game techniques.</t>
  </si>
  <si>
    <t>It is evident that gamifying the module did increase student motivation to partake – there were numerous statements from students relaying how much more motivated they were in the module when compared to non-gamified modules (though whether this is due to the novelty of partaking in a gamified module as opposed to the more usual methods of teaching is not discernible). In this case gamification did provide motivational affordances.</t>
  </si>
  <si>
    <t>Comparison of mean grades, focus group transcripts and module feedback forms,</t>
  </si>
  <si>
    <t>Ming-Shiou Kuo and Tsung-Yen Chuang</t>
  </si>
  <si>
    <t>How gamification motivates visits and engagement for online academic dissemination – An empirical study</t>
  </si>
  <si>
    <t>Yes, students' perception examined via online survey</t>
  </si>
  <si>
    <t>The dedicated LOPUPA platform was developed to implement gamification strategies.</t>
  </si>
  <si>
    <t>Most respondents agreed that the implementation of such gamification mechanisms would increase their engagement and lead to repeat visits</t>
  </si>
  <si>
    <t>Online survey and google analytics</t>
  </si>
  <si>
    <t>Our future works, for example, would include research into the tangible gift exchange behaviors which involve using the gift points as virtual currency, as well as into the human interactions that occur with our price tagging of the gifts.</t>
  </si>
  <si>
    <t>Farook Hamzeh, Christina Theokaris, Carel Touhana, and Yara Abbas</t>
  </si>
  <si>
    <t>Application of hands-on simulation games to improve classroom experience</t>
  </si>
  <si>
    <t>European Journal of Engineering Education, Taylor &amp; Francis</t>
  </si>
  <si>
    <t>Yes, surveys and tests are administered to assess changes in student’s perception of their learning styles and their understanding of key lean construction concepts.</t>
  </si>
  <si>
    <t>Simulation exercises/games were employed in an upper division civil engineering course on ‘Lean Construction Methods &amp; Applications’. Simulation games were integrated into course teaching to help students understand the behaviour of simulated systems and enhance their critical thinking and analysis.</t>
  </si>
  <si>
    <t>The survey results show a positive change in students’ assessment of many teaching methods beside simulation exercise. A game supported course topic was rated higher than a non-supported class topic when students were asked to rate their comfort level in in describing and discussing each modern construction method within a professional networking event. It shows that simulation games can be employed to facilitate class instruction, improve the learning experience, and increase understanding among engineering students studying the theory behind lean construction and its real-world applications.</t>
  </si>
  <si>
    <t>This study employs three methods to assess the use of simulation exercises: (1) analysis of changes in student assessment of simulation exercises as a teaching method, (2) quantitative assessment of student learning, and (3) qualitative assessment of student learning using this method.</t>
  </si>
  <si>
    <t>Berns, A., Isla-Montes, JL., Palomo-Duarte, M. et al.</t>
  </si>
  <si>
    <t>Motivation, students’ needs and learning outcomes: a hybrid game-based app for enhanced language learning</t>
  </si>
  <si>
    <t>SpringerPlus, Springer</t>
  </si>
  <si>
    <t>Surveys and group interviews were conducted after exposure to the game to test the level of acceptance.</t>
  </si>
  <si>
    <t>Edutainment or serious games for learning. The game helped teach languages. The game got players to identify suspects for an imaginary crime scenario</t>
  </si>
  <si>
    <t>The game-based solution noted improved language skills and a largely positive perception in questionnaire responses. Questionnaire responses were validated through interviews, where students expressed positive perceptions towards the gaming experience</t>
  </si>
  <si>
    <t>The study uses a questionnaire for measuring acceptance and group interviews to get a deeper an understanding of the data from the questionnaire</t>
  </si>
  <si>
    <t>Embedding assessments into game-based interventions. Focusing on acceptance in short to mid term. The authors suggest co-creation as an avenue of exploration.</t>
  </si>
  <si>
    <t>Luis de-Marcos, Antonio García-Cabot, Eva García-López</t>
  </si>
  <si>
    <t>Towards the Social Gamification of e-Learning: a Practical Experiment</t>
  </si>
  <si>
    <t>International journal of engineering education</t>
  </si>
  <si>
    <t>Surveys were used to assess the perception of the game-based solution after students played through the solution over a period of time</t>
  </si>
  <si>
    <t>E-learning for IT related courses.</t>
  </si>
  <si>
    <t>Some data presented but results were not conclusive. Results indicate positive learning. No indication of positive perception was noted towards the game-based solution.</t>
  </si>
  <si>
    <t>Surveys at the end of the game-based exposure process</t>
  </si>
  <si>
    <t>A greater sample size to gain conclusive data. Generalizability of the findings to discover how their assumptions could expand across other related game-based solutions.</t>
  </si>
  <si>
    <t>Mouna Denden, Ahmed Tlili, Fathi Essalmi, Mohamed Jemni, Nian-Shing Chen, Daniel Burgos</t>
  </si>
  <si>
    <t>Effects of gender and personality differences on students’ perception of game design elements in educational gamification</t>
  </si>
  <si>
    <t>International Journal of Human-Computer Studies, Elsevier</t>
  </si>
  <si>
    <t>This study complements the available body of research by examining the effect of gender and personality differences on students’ perception of gamification in education.</t>
  </si>
  <si>
    <t>An experiment was conducted in a public university with 189 undergraduate students who took three online gamified courses, based on the self- determination theory, during two academic years.</t>
  </si>
  <si>
    <t>The results showed that gender and personality can affect students’ perception of specific game elements. For instance, females are more likely to find feedback useful than males. Additionally, students low in extraversion are more likely to find a progress bar useful than students high in extraversion. The results also showed that gender moderates the effect of personality on students’ perception of the implemented game elements. For instance, males low in extraversion are more likely to perceive badges’ usefulness in gamified courses than males high in extraversion, whereas females low in conscientiousness are more likely to enjoy feedback than females high in conscientiousness.</t>
  </si>
  <si>
    <t>The experiment was conducted at a public Tunisian university during two academic years, namely 2017/2018 and 2018/2019. Participants were 189 undergraduate students majoring in computer science and aged between 18 and 23. The method was questionnaire, both before and after taking the course on Moodle.</t>
  </si>
  <si>
    <t>Future work could focus on: (1) evaluating the effectiveness of the proposed personalized gamification design by taking students’ person- ality and gender into consideration, for enhancing their learning per- formance. (2) investigating the effect of players types on students’ perceptions toward different game elements, and their interactions with respect to personalities and gender; and, (3) developing a smart gamified learning environment which implicitly identifies students’ personalities based on their learning behaviours in order to automatically personalize their gamified courses.</t>
  </si>
  <si>
    <t>Matthew Jones, Jedediah R Blanton, Rachel E Williams</t>
  </si>
  <si>
    <t>Science to practice: Does gamification enhance intrinsic motivation?</t>
  </si>
  <si>
    <t>Active Learning in Higher Education, SAGE</t>
  </si>
  <si>
    <t>The purpose of the current study was to determine if students in a GC (gamified classroom) were more intrinsically motivated than students in NGC non-gamified classroom.</t>
  </si>
  <si>
    <t>Students were enrolled in an undergraduate kinesiology course using a GC design (n=24) or NGC design (n=26) and completed an online survey – derived from the intrinsic motivation inventory and the test anxiety questionnaire—at the beginning and end of the semester.</t>
  </si>
  <si>
    <t>Students in the GC had higher perceptions of autonomy and competence than students in the NGC.</t>
  </si>
  <si>
    <t>Utilizing a non-equivalent groups design, participants of the current study included 60 students enrolled in two separate sections of an undergraduate kinesiology course at a large public univer- sity in the southeastern United States. The final sample (N = 50) included 24 students from a gami- fied course and 26 students from a traditional (non-gamified) course. Ten participants either did not complete the post-course surveys or were missing responses to items and thus not included in the final analysis. No demographics were recorded.</t>
  </si>
  <si>
    <t>Future research should examine intrinsic motivation before the syllabus is delivered to perhaps garner a purer evaluation and baseline measure of student’s interests and motivation before the course design is revealed. Additionally, future studies might attempt to measure intrinsic motivation at more regular intervals to capture if, and when, changes occur. Future studies might consider capturing qualitative evidence to explore the student experience in a GC compared to their traditionally designed classes.</t>
  </si>
  <si>
    <t>Computer Assisted Language Learning, Taylor &amp; Francis</t>
  </si>
  <si>
    <t>Anh Thi Van Pham, Nguyen Thi Thao Ho, Ly Duy Nguyen</t>
  </si>
  <si>
    <t>An Investigation into Students’ Motivation and Learning Effectiveness in Gamified Learning Experiences via Kahoot! at a Higher Education Institution in Vietnam</t>
  </si>
  <si>
    <t>International Conference on Education and Multimedia Technology</t>
  </si>
  <si>
    <t>Yes, perceptions of pros and cons of the implementation of Kahoot! in the Business administration courses by looking at students' motivation, learning effectiveness, and perceptions of pros and cons of Kahoot!</t>
  </si>
  <si>
    <t>Using Kahoot! in business administration courses at an institution of higher education in Vietnam.</t>
  </si>
  <si>
    <t>The results show that Kahoot! application bring positive impact on students’ motivation and learning effectiveness. In addition to the benefits perceived by students, they also pointed out several drawbacks of Kahoot! utilization.</t>
  </si>
  <si>
    <t>A survey questionnaire was designed with Google form and sent to 224 students majoring in Business administration via their institution's email addresses. The survey included 10 questions collecting information regarding students’ motivation and learning effectiveness during the course with the inclusion of Kahoot!. The survey was followed by two open-ended questions exploring students’ perceptions of pros and cons of the implementation of Kahoot! in the Business administration courses.</t>
  </si>
  <si>
    <t>It is suggested that the further study should explore and compare the learning effectiveness in the case of employing Kahoot! and Quizizz in business administration courses.</t>
  </si>
  <si>
    <t>Yingxu Tao, Bin Zou</t>
  </si>
  <si>
    <t>Students’ perceptions of the use of Kahoot! in English as a foreign language classroom learning context</t>
  </si>
  <si>
    <t>The research focused on Chinese students’ perceptions of using Kahoot! in classroom teaching in order to ascertain whether games can contribute to students’ classroom learning and how it works.</t>
  </si>
  <si>
    <t>Kahoot! as a digital game-based learning platform is being increasingly integrated into teaching environments to facilitate effective classroom learning.</t>
  </si>
  <si>
    <t>The results indicated that Chinese students perceive Kahoot! as a useful game-based application that can enhance learning motivation, classroom engagement, learning effectiveness and classroom interaction. Therefore, it is suggested that teachers may use Kahoot! as a facilitator to support learners’ EFL learning.</t>
  </si>
  <si>
    <t>Mixed methods. Totally 80 Year One students enrolled in this module were selected as the research sample. All the participants who ranged from 18 to 19 years old were invited to fill in an online questionnaire to obtain a sufficient number of responses. The majority of the student participants were females (60%). They were from different subject-specific clusters, including Humanities and Social Science (28%), Business (20%), Built Environment (18%), Industrial Technology (14%), Mathematical Science (14%), and Science (6%). Additionally, 13 students (9 females and 4 males) who had participated in the questionnaire survey were also invited to conduct an offline face-to-face semi-structured interview.</t>
  </si>
  <si>
    <t>Further studies could collect data from a miscellaneous variety of Chinese higher education institutions, both public and private. In order to have a more comprehensive understanding of how Kahoot! can effectively enhance classroom teaching, it is further recommended that future research in this field could be designed to focus on the comparison between classes using and not using Kahoot!.</t>
  </si>
  <si>
    <t>Students’ Perceptions of Gamification: A Case Study in Business Courses at an Institution of Higher Education</t>
  </si>
  <si>
    <t>International Conference on Modern Educational Technology</t>
  </si>
  <si>
    <t>The study surveys perception without any development of a gamification system. The study aims to understand how students on a business course feel towards gamification</t>
  </si>
  <si>
    <t>A survey questionnaire shared through Google forms, adapted from research by Bicen and KocaKoyun. 224 students took part in the survey</t>
  </si>
  <si>
    <t>Kevin Mario Laura De La Cruz, Osbaldo Washington Turpo Gebera, Stefany Juliana Noa Copaja</t>
  </si>
  <si>
    <t>Application of Gamification in Higher Education in the Teaching of English as a Foreign Language</t>
  </si>
  <si>
    <t>Perspectives and Trends in Education and Technology, Springer</t>
  </si>
  <si>
    <t>The purpose of the research was to determine the level of perception of the students regarding three gamification tools: Quizizz, Pear Deck, and Nearpod in the technical English course</t>
  </si>
  <si>
    <t>This research aimed to determine the level of student perception regarding gamification tools in the technical English course of the Human Medicine career at a Peruvian University.</t>
  </si>
  <si>
    <t>It was determined that there is a positive level of student perception regarding the three technological tools tested in the research instrument. Through gamification, students not only obtain recognition for skills and knowledge demonstrated in the English language, but it allows them to demonstrate the main skills such as speaking, listening, reading, and writing, with constant feedback and recognition of the English language with topics of their specialty.</t>
  </si>
  <si>
    <t>The study population was represented by 57 students ranging from 18 to 25 years of the IV cycle of the technical English course of the Human Medicine career at the University of Tacna.. Questionnaire technique was used to measure the level of perception about technological gamification tools for teaching English. Besides, a written test was taken to know their level of technical English before and after the experience.</t>
  </si>
  <si>
    <t>RQ1: Specific solution (Y/N)</t>
  </si>
  <si>
    <t>RQ1: Before, after or both</t>
  </si>
  <si>
    <t>Y</t>
  </si>
  <si>
    <t>N</t>
  </si>
  <si>
    <t>AFTER</t>
  </si>
  <si>
    <t>Perceptions of gamified TurningPoint interactions</t>
  </si>
  <si>
    <t>Education and Information Technologies</t>
  </si>
  <si>
    <t>Sustainability</t>
  </si>
  <si>
    <t>International Conference on Education and New Learning Technologies (EDULEARN)</t>
  </si>
  <si>
    <t>Computers in Human Behaviour</t>
  </si>
  <si>
    <t>IEEE</t>
  </si>
  <si>
    <t>SAGE</t>
  </si>
  <si>
    <t>MDPI</t>
  </si>
  <si>
    <t>Taylor &amp; Francis</t>
  </si>
  <si>
    <t>Elsevier</t>
  </si>
  <si>
    <t>Springer</t>
  </si>
  <si>
    <t>Conferences and Others</t>
  </si>
  <si>
    <t>Research with specific solution</t>
  </si>
  <si>
    <t>Research that examines perception after solution</t>
  </si>
  <si>
    <t>Research without specific solution</t>
  </si>
  <si>
    <t>Positive</t>
  </si>
  <si>
    <t>Neutral</t>
  </si>
  <si>
    <t>RQ3: Perception</t>
  </si>
  <si>
    <t>RQ3: Effectiveness</t>
  </si>
  <si>
    <t>RQ4: Questionnaires</t>
  </si>
  <si>
    <t>RQ4: Interviews</t>
  </si>
  <si>
    <t>RQ4: Focus groups</t>
  </si>
  <si>
    <t>RQ4: Observation</t>
  </si>
  <si>
    <t>y</t>
  </si>
  <si>
    <t>n</t>
  </si>
  <si>
    <t>RQ4: Assessment Data</t>
  </si>
  <si>
    <t>RQ1: Studies exploring the perception of games-based learning with higher education students</t>
  </si>
  <si>
    <t>Yes, student perception on the benefits of games based approach</t>
  </si>
  <si>
    <t>Yes, student's perceptions of gamified learning is examined</t>
  </si>
  <si>
    <t>Studies that measured perception after</t>
  </si>
  <si>
    <t>Studies with a specific gamification solution</t>
  </si>
  <si>
    <t>Studies with no perception data</t>
  </si>
  <si>
    <t>Studies with positive perception data</t>
  </si>
  <si>
    <t>Studies with neutral perception data</t>
  </si>
  <si>
    <t>No effectiveness results</t>
  </si>
  <si>
    <t>Positive effectiveness results</t>
  </si>
  <si>
    <t>Neutral effectiveness results</t>
  </si>
  <si>
    <t>Studies with post perception data but no effectiveness data</t>
  </si>
  <si>
    <t>Studies with post perception data and effectiveness data</t>
  </si>
  <si>
    <t>P: Positive and E: Positive</t>
  </si>
  <si>
    <t>P: Positive and E: Neutral</t>
  </si>
  <si>
    <t xml:space="preserve">P: Neutral and E: Positive </t>
  </si>
  <si>
    <t>P: None and E: None</t>
  </si>
  <si>
    <t>P: Positive and E: None</t>
  </si>
  <si>
    <t>Focus group only</t>
  </si>
  <si>
    <t>Observation only</t>
  </si>
  <si>
    <t>Assessment only</t>
  </si>
  <si>
    <t>No tools</t>
  </si>
  <si>
    <t>All tools</t>
  </si>
  <si>
    <t>Questionnaire and Focus</t>
  </si>
  <si>
    <t>Q only</t>
  </si>
  <si>
    <t>I only</t>
  </si>
  <si>
    <t>Q and I</t>
  </si>
  <si>
    <t>Q and O</t>
  </si>
  <si>
    <t>Q and A</t>
  </si>
  <si>
    <t>Q and A and F</t>
  </si>
  <si>
    <t>Q and A and I</t>
  </si>
  <si>
    <t>F and I</t>
  </si>
  <si>
    <t>Total</t>
  </si>
  <si>
    <t>F only</t>
  </si>
  <si>
    <t>Q and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</si>
</sst>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0"/>
      <color theme="1"/>
      <name val="Arial"/>
      <family val="2"/>
    </font>
    <font>
      <sz val="10"/>
      <color theme="1"/>
      <name val="Arial"/>
      <family val="2"/>
    </font>
    <font>
      <sz val="10"/>
      <color theme="1"/>
      <name val="Roboto"/>
    </font>
    <font>
      <sz val="10"/>
      <color theme="1"/>
      <name val="TrwpnjAdvTTb5929f4c"/>
    </font>
    <font>
      <sz val="11"/>
      <color theme="1"/>
      <name val="Arial"/>
      <family val="2"/>
    </font>
    <font>
      <sz val="9"/>
      <color theme="1"/>
      <name val="Arial"/>
      <family val="2"/>
    </font>
    <font>
      <sz val="11"/>
      <color theme="1"/>
      <name val="Calibri"/>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10">
    <xf numFmtId="0" fontId="0" fillId="0" borderId="0" xfId="0"/>
    <xf numFmtId="0" fontId="2"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3" fillId="0" borderId="1" xfId="0" applyFont="1" applyFill="1" applyBorder="1" applyAlignment="1">
      <alignment wrapText="1"/>
    </xf>
    <xf numFmtId="0" fontId="4" fillId="0" borderId="1" xfId="0" applyFont="1" applyFill="1" applyBorder="1" applyAlignment="1">
      <alignment wrapText="1"/>
    </xf>
    <xf numFmtId="0" fontId="5" fillId="0" borderId="1" xfId="0" applyFont="1" applyFill="1" applyBorder="1" applyAlignment="1">
      <alignment wrapText="1"/>
    </xf>
    <xf numFmtId="0" fontId="6" fillId="0" borderId="1" xfId="0" applyFont="1" applyFill="1" applyBorder="1" applyAlignment="1">
      <alignment wrapText="1"/>
    </xf>
    <xf numFmtId="0" fontId="7" fillId="0" borderId="1" xfId="0" applyFont="1" applyFill="1" applyBorder="1" applyAlignment="1">
      <alignment wrapText="1"/>
    </xf>
    <xf numFmtId="0" fontId="2" fillId="0"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'Publisher Charts'!$A$1:$E$1</c:f>
              <c:strCache>
                <c:ptCount val="5"/>
                <c:pt idx="0">
                  <c:v>Sustainability</c:v>
                </c:pt>
                <c:pt idx="1">
                  <c:v>International Conference on Education and New Learning Technologies (EDULEARN)</c:v>
                </c:pt>
                <c:pt idx="2">
                  <c:v>Education and Information Technologies</c:v>
                </c:pt>
                <c:pt idx="3">
                  <c:v>European Conference on Games Based Learning</c:v>
                </c:pt>
                <c:pt idx="4">
                  <c:v>Computers in Human Behaviour</c:v>
                </c:pt>
              </c:strCache>
            </c:strRef>
          </c:cat>
          <c:val>
            <c:numRef>
              <c:f>'Publisher Charts'!$A$2:$E$2</c:f>
              <c:numCache>
                <c:formatCode>General</c:formatCode>
                <c:ptCount val="5"/>
                <c:pt idx="0">
                  <c:v>2</c:v>
                </c:pt>
                <c:pt idx="1">
                  <c:v>2</c:v>
                </c:pt>
                <c:pt idx="2">
                  <c:v>2</c:v>
                </c:pt>
                <c:pt idx="3">
                  <c:v>2</c:v>
                </c:pt>
                <c:pt idx="4">
                  <c:v>3</c:v>
                </c:pt>
              </c:numCache>
            </c:numRef>
          </c:val>
          <c:extLst>
            <c:ext xmlns:c16="http://schemas.microsoft.com/office/drawing/2014/chart" uri="{C3380CC4-5D6E-409C-BE32-E72D297353CC}">
              <c16:uniqueId val="{00000000-F579-4016-896A-BCA07A74FD7C}"/>
            </c:ext>
          </c:extLst>
        </c:ser>
        <c:dLbls>
          <c:showLegendKey val="0"/>
          <c:showVal val="0"/>
          <c:showCatName val="0"/>
          <c:showSerName val="0"/>
          <c:showPercent val="0"/>
          <c:showBubbleSize val="0"/>
        </c:dLbls>
        <c:gapWidth val="182"/>
        <c:axId val="1999301215"/>
        <c:axId val="1999302463"/>
      </c:barChart>
      <c:catAx>
        <c:axId val="1999301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02463"/>
        <c:crosses val="autoZero"/>
        <c:auto val="1"/>
        <c:lblAlgn val="ctr"/>
        <c:lblOffset val="100"/>
        <c:noMultiLvlLbl val="0"/>
      </c:catAx>
      <c:valAx>
        <c:axId val="199930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01215"/>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'Publisher Charts'!$A$19:$G$19</c:f>
              <c:strCache>
                <c:ptCount val="7"/>
                <c:pt idx="0">
                  <c:v>IEEE</c:v>
                </c:pt>
                <c:pt idx="1">
                  <c:v>SAGE</c:v>
                </c:pt>
                <c:pt idx="2">
                  <c:v>MDPI</c:v>
                </c:pt>
                <c:pt idx="3">
                  <c:v>Taylor &amp; Francis</c:v>
                </c:pt>
                <c:pt idx="4">
                  <c:v>Elsevier</c:v>
                </c:pt>
                <c:pt idx="5">
                  <c:v>Springer</c:v>
                </c:pt>
                <c:pt idx="6">
                  <c:v>Conferences and Others</c:v>
                </c:pt>
              </c:strCache>
            </c:strRef>
          </c:cat>
          <c:val>
            <c:numRef>
              <c:f>'Publisher Charts'!$A$20:$G$20</c:f>
              <c:numCache>
                <c:formatCode>General</c:formatCode>
                <c:ptCount val="7"/>
                <c:pt idx="0">
                  <c:v>2</c:v>
                </c:pt>
                <c:pt idx="1">
                  <c:v>2</c:v>
                </c:pt>
                <c:pt idx="2">
                  <c:v>4</c:v>
                </c:pt>
                <c:pt idx="3">
                  <c:v>5</c:v>
                </c:pt>
                <c:pt idx="4">
                  <c:v>7</c:v>
                </c:pt>
                <c:pt idx="5">
                  <c:v>9</c:v>
                </c:pt>
                <c:pt idx="6">
                  <c:v>15</c:v>
                </c:pt>
              </c:numCache>
            </c:numRef>
          </c:val>
          <c:extLst>
            <c:ext xmlns:c16="http://schemas.microsoft.com/office/drawing/2014/chart" uri="{C3380CC4-5D6E-409C-BE32-E72D297353CC}">
              <c16:uniqueId val="{00000000-847C-4236-974F-EC23732F715D}"/>
            </c:ext>
          </c:extLst>
        </c:ser>
        <c:dLbls>
          <c:showLegendKey val="0"/>
          <c:showVal val="0"/>
          <c:showCatName val="0"/>
          <c:showSerName val="0"/>
          <c:showPercent val="0"/>
          <c:showBubbleSize val="0"/>
        </c:dLbls>
        <c:gapWidth val="182"/>
        <c:axId val="2009963103"/>
        <c:axId val="2009963519"/>
      </c:barChart>
      <c:catAx>
        <c:axId val="2009963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63519"/>
        <c:crosses val="autoZero"/>
        <c:auto val="1"/>
        <c:lblAlgn val="ctr"/>
        <c:lblOffset val="100"/>
        <c:noMultiLvlLbl val="0"/>
      </c:catAx>
      <c:valAx>
        <c:axId val="2009963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63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EDC-4E21-A86F-A2D229CE0B7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EDC-4E21-A86F-A2D229CE0B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'Perception Charts'!$A$1:$B$1</c:f>
              <c:strCache>
                <c:ptCount val="2"/>
                <c:pt idx="0">
                  <c:v>Research with specific solution</c:v>
                </c:pt>
                <c:pt idx="1">
                  <c:v>Research without specific solution</c:v>
                </c:pt>
              </c:strCache>
            </c:strRef>
          </c:cat>
          <c:val>
            <c:numRef>
              <c:f>'Perception Charts'!$A$2:$B$2</c:f>
              <c:numCache>
                <c:formatCode>General</c:formatCode>
                <c:ptCount val="2"/>
                <c:pt idx="0">
                  <c:v>37</c:v>
                </c:pt>
                <c:pt idx="1">
                  <c:v>9</c:v>
                </c:pt>
              </c:numCache>
            </c:numRef>
          </c:val>
          <c:extLst>
            <c:ext xmlns:c16="http://schemas.microsoft.com/office/drawing/2014/chart" uri="{C3380CC4-5D6E-409C-BE32-E72D297353CC}">
              <c16:uniqueId val="{00000000-8FBA-417C-84CC-3B1AAA6072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_xlchart.v2.2</cx:f>
      </cx:strDim>
      <cx:numDim type="val">
        <cx:f dir="row">_xlchart.v2.3</cx:f>
      </cx:numDim>
    </cx:data>
  </cx:chartData>
  <cx:chart>
    <cx:title pos="t" align="ctr" overlay="0">
      <cx:tx>
        <cx:txData>
          <cx:v>Results on Gamification Perception and Effectiveness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Results on Gamification Perception and Effectiveness</a:t>
          </a:r>
        </a:p>
      </cx:txPr>
    </cx:title>
    <cx:plotArea>
      <cx:plotAreaRegion>
        <cx:series layoutId="funnel" uniqueId="{25B484EB-0172-4F44-9302-098E372C924B}">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ln>
                  <a:noFill/>
                </a:ln>
              </a:defRPr>
            </a:pPr>
            <a:endParaRPr lang="en-US" sz="1200" b="1" i="0" u="none" strike="noStrike" baseline="0">
              <a:ln>
                <a:noFill/>
              </a:ln>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title pos="t" align="ctr" overlay="0">
      <cx:tx>
        <cx:txData>
          <cx:v>Types of Feedback Tools Used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Types of Feedback Tools Used</a:t>
          </a:r>
        </a:p>
      </cx:txPr>
    </cx:title>
    <cx:plotArea>
      <cx:plotAreaRegion>
        <cx:series layoutId="funnel" uniqueId="{63AFE720-651F-4391-B02A-BBC1BA7B6279}">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_xlchart.v2.5</cx:f>
      </cx:numDim>
    </cx:data>
  </cx:chartData>
  <cx:chart>
    <cx:title pos="t" align="ctr" overlay="0">
      <cx:tx>
        <cx:txData>
          <cx:v>Results on Games-based Perception and Effectiveness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Results on Games-based Perception and Effectiveness</a:t>
          </a:r>
        </a:p>
      </cx:txPr>
    </cx:title>
    <cx:plotArea>
      <cx:plotAreaRegion>
        <cx:series layoutId="funnel" uniqueId="{5F709E4A-5E7C-4533-AEFB-690DD6F6F72F}">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_xlchart.v2.6</cx:f>
      </cx:strDim>
      <cx:numDim type="val">
        <cx:f dir="row">_xlchart.v2.7</cx:f>
      </cx:numDim>
    </cx:data>
  </cx:chartData>
  <cx:chart>
    <cx:title pos="t" align="ctr" overlay="0">
      <cx:tx>
        <cx:txData>
          <cx:v>Types of Feedback Tools Used</cx:v>
        </cx:txData>
      </cx:tx>
      <cx:txPr>
        <a:bodyPr spcFirstLastPara="1" vertOverflow="ellipsis" horzOverflow="overflow" wrap="square" lIns="0" tIns="0" rIns="0" bIns="0" anchor="ctr" anchorCtr="1"/>
        <a:lstStyle/>
        <a:p>
          <a:pPr algn="ctr" rtl="0">
            <a:defRPr sz="1600"/>
          </a:pPr>
          <a:r>
            <a:rPr lang="en-US" sz="1600" b="0" i="0" u="none" strike="noStrike" baseline="0">
              <a:solidFill>
                <a:sysClr val="windowText" lastClr="000000">
                  <a:lumMod val="65000"/>
                  <a:lumOff val="35000"/>
                </a:sysClr>
              </a:solidFill>
              <a:latin typeface="Calibri" panose="020F0502020204030204"/>
            </a:rPr>
            <a:t>Types of Feedback Tools Used</a:t>
          </a:r>
        </a:p>
      </cx:txPr>
    </cx:title>
    <cx:plotArea>
      <cx:plotAreaRegion>
        <cx:series layoutId="funnel" uniqueId="{2840A4D5-207F-4812-A080-F001BDAA5775}">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1576916</xdr:colOff>
      <xdr:row>46</xdr:row>
      <xdr:rowOff>120650</xdr:rowOff>
    </xdr:from>
    <xdr:to>
      <xdr:col>12</xdr:col>
      <xdr:colOff>1481666</xdr:colOff>
      <xdr:row>69</xdr:row>
      <xdr:rowOff>137583</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9873A510-CAFD-A668-5C3B-F2300DF368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02566" y="66109850"/>
              <a:ext cx="7743825" cy="46175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110836</xdr:colOff>
      <xdr:row>46</xdr:row>
      <xdr:rowOff>124690</xdr:rowOff>
    </xdr:from>
    <xdr:to>
      <xdr:col>17</xdr:col>
      <xdr:colOff>249382</xdr:colOff>
      <xdr:row>67</xdr:row>
      <xdr:rowOff>101601</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39F2FE2E-2F14-4EFA-8624-F94AB436B5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180511" y="66113890"/>
              <a:ext cx="6015471" cy="417743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15873</xdr:colOff>
      <xdr:row>27</xdr:row>
      <xdr:rowOff>141817</xdr:rowOff>
    </xdr:from>
    <xdr:to>
      <xdr:col>12</xdr:col>
      <xdr:colOff>1502832</xdr:colOff>
      <xdr:row>53</xdr:row>
      <xdr:rowOff>95250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153653FE-926F-2231-BEC8-2A79F06BD6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51248" y="31583842"/>
              <a:ext cx="7716309" cy="515408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12826</xdr:colOff>
      <xdr:row>27</xdr:row>
      <xdr:rowOff>142135</xdr:rowOff>
    </xdr:from>
    <xdr:to>
      <xdr:col>20</xdr:col>
      <xdr:colOff>82099</xdr:colOff>
      <xdr:row>53</xdr:row>
      <xdr:rowOff>92364</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74DFF2FD-9C66-3EB4-005C-B574FACD22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082501" y="31584160"/>
              <a:ext cx="7774998" cy="515087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704850</xdr:colOff>
      <xdr:row>2</xdr:row>
      <xdr:rowOff>157162</xdr:rowOff>
    </xdr:from>
    <xdr:to>
      <xdr:col>1</xdr:col>
      <xdr:colOff>2781300</xdr:colOff>
      <xdr:row>17</xdr:row>
      <xdr:rowOff>42862</xdr:rowOff>
    </xdr:to>
    <xdr:graphicFrame macro="">
      <xdr:nvGraphicFramePr>
        <xdr:cNvPr id="3" name="Chart 2">
          <a:extLst>
            <a:ext uri="{FF2B5EF4-FFF2-40B4-BE49-F238E27FC236}">
              <a16:creationId xmlns:a16="http://schemas.microsoft.com/office/drawing/2014/main" id="{00491524-E7A6-B5E8-0310-32AFE3E7E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762000</xdr:colOff>
      <xdr:row>20</xdr:row>
      <xdr:rowOff>119062</xdr:rowOff>
    </xdr:from>
    <xdr:to>
      <xdr:col>1</xdr:col>
      <xdr:colOff>2838450</xdr:colOff>
      <xdr:row>35</xdr:row>
      <xdr:rowOff>4762</xdr:rowOff>
    </xdr:to>
    <xdr:graphicFrame macro="">
      <xdr:nvGraphicFramePr>
        <xdr:cNvPr id="4" name="Chart 3">
          <a:extLst>
            <a:ext uri="{FF2B5EF4-FFF2-40B4-BE49-F238E27FC236}">
              <a16:creationId xmlns:a16="http://schemas.microsoft.com/office/drawing/2014/main" id="{5C277672-D372-258E-85AA-2E12ED184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333375</xdr:colOff>
      <xdr:row>1</xdr:row>
      <xdr:rowOff>166687</xdr:rowOff>
    </xdr:from>
    <xdr:to>
      <xdr:col>15</xdr:col>
      <xdr:colOff>28575</xdr:colOff>
      <xdr:row>16</xdr:row>
      <xdr:rowOff>52387</xdr:rowOff>
    </xdr:to>
    <xdr:graphicFrame macro="">
      <xdr:nvGraphicFramePr>
        <xdr:cNvPr id="2" name="Chart 1">
          <a:extLst>
            <a:ext uri="{FF2B5EF4-FFF2-40B4-BE49-F238E27FC236}">
              <a16:creationId xmlns:a16="http://schemas.microsoft.com/office/drawing/2014/main" id="{F593C4E2-C835-5707-AA2B-98E4F9462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6B03-7005-4CB3-92C9-EBA638CB1597}">
  <dimension ref="A1:AJ968"/>
  <sheetViews>
    <sheetView topLeftCell="A20" zoomScale="90" zoomScaleNormal="90" workbookViewId="0">
      <selection activeCell="A20" sqref="A20"/>
    </sheetView>
  </sheetViews>
  <sheetFormatPr defaultRowHeight="15"/>
  <cols>
    <col min="1" max="1" width="17.85546875" customWidth="1"/>
    <col min="2" max="2" width="25.140625" customWidth="1"/>
    <col min="3" max="3" width="34" customWidth="1"/>
    <col min="4" max="6" width="41" customWidth="1"/>
    <col min="7" max="7" width="20.85546875" bestFit="1" customWidth="1"/>
    <col min="8" max="8" width="24.140625" bestFit="1" customWidth="1"/>
    <col min="9" max="10" width="24.140625" customWidth="1"/>
    <col min="11" max="11" width="22.5703125" bestFit="1" customWidth="1"/>
    <col min="12" max="16" width="22.5703125" customWidth="1"/>
    <col min="17" max="17" width="20.42578125" bestFit="1" customWidth="1"/>
  </cols>
  <sheetData>
    <row r="1" spans="1:36" ht="52.5" thickBot="1">
      <c r="A1" s="3" t="s">
        <v>0</v>
      </c>
      <c r="B1" s="3" t="s">
        <v>1</v>
      </c>
      <c r="C1" s="3" t="s">
        <v>2</v>
      </c>
      <c r="D1" s="3" t="s">
        <v>3</v>
      </c>
      <c r="E1" s="3" t="s">
        <v>341</v>
      </c>
      <c r="F1" s="3" t="s">
        <v>340</v>
      </c>
      <c r="G1" s="3" t="s">
        <v>4</v>
      </c>
      <c r="H1" s="3" t="s">
        <v>5</v>
      </c>
      <c r="I1" s="3" t="s">
        <v>362</v>
      </c>
      <c r="J1" s="3" t="s">
        <v>363</v>
      </c>
      <c r="K1" s="3" t="s">
        <v>6</v>
      </c>
      <c r="L1" s="3" t="s">
        <v>364</v>
      </c>
      <c r="M1" s="3" t="s">
        <v>365</v>
      </c>
      <c r="N1" s="3" t="s">
        <v>366</v>
      </c>
      <c r="O1" s="3" t="s">
        <v>367</v>
      </c>
      <c r="P1" s="3" t="s">
        <v>370</v>
      </c>
      <c r="Q1" s="3" t="s">
        <v>7</v>
      </c>
      <c r="R1" s="1"/>
      <c r="S1" s="1"/>
      <c r="T1" s="1"/>
      <c r="U1" s="1"/>
      <c r="V1" s="1"/>
      <c r="W1" s="1"/>
      <c r="X1" s="1"/>
      <c r="Y1" s="1"/>
      <c r="Z1" s="1"/>
      <c r="AA1" s="1"/>
      <c r="AB1" s="1"/>
      <c r="AC1" s="1"/>
      <c r="AD1" s="1"/>
      <c r="AE1" s="1"/>
      <c r="AF1" s="1"/>
      <c r="AG1" s="1"/>
      <c r="AH1" s="1"/>
      <c r="AI1" s="1"/>
      <c r="AJ1" s="1"/>
    </row>
    <row r="2" spans="1:36" ht="78.75" thickBot="1">
      <c r="A2" s="4" t="s">
        <v>8</v>
      </c>
      <c r="B2" s="4" t="s">
        <v>9</v>
      </c>
      <c r="C2" s="2" t="s">
        <v>10</v>
      </c>
      <c r="D2" s="2" t="s">
        <v>11</v>
      </c>
      <c r="E2" s="2" t="s">
        <v>344</v>
      </c>
      <c r="F2" s="2" t="s">
        <v>342</v>
      </c>
      <c r="G2" s="2" t="s">
        <v>12</v>
      </c>
      <c r="H2" s="2" t="s">
        <v>13</v>
      </c>
      <c r="I2" s="2" t="s">
        <v>360</v>
      </c>
      <c r="J2" s="2" t="s">
        <v>102</v>
      </c>
      <c r="K2" s="2" t="s">
        <v>14</v>
      </c>
      <c r="L2" s="2" t="s">
        <v>368</v>
      </c>
      <c r="M2" s="2" t="s">
        <v>369</v>
      </c>
      <c r="N2" s="2" t="s">
        <v>369</v>
      </c>
      <c r="O2" s="2" t="s">
        <v>368</v>
      </c>
      <c r="P2" s="2" t="s">
        <v>369</v>
      </c>
      <c r="Q2" s="2" t="s">
        <v>15</v>
      </c>
      <c r="R2" s="1"/>
      <c r="S2" s="1"/>
      <c r="T2" s="1"/>
      <c r="U2" s="1"/>
      <c r="V2" s="1"/>
      <c r="W2" s="1"/>
      <c r="X2" s="1"/>
      <c r="Y2" s="1"/>
      <c r="Z2" s="1"/>
      <c r="AA2" s="1"/>
      <c r="AB2" s="1"/>
      <c r="AC2" s="1"/>
      <c r="AD2" s="1"/>
      <c r="AE2" s="1"/>
      <c r="AF2" s="1"/>
      <c r="AG2" s="1"/>
      <c r="AH2" s="1"/>
      <c r="AI2" s="1"/>
      <c r="AJ2" s="1"/>
    </row>
    <row r="3" spans="1:36" ht="116.25" thickBot="1">
      <c r="A3" s="2" t="s">
        <v>24</v>
      </c>
      <c r="B3" s="2" t="s">
        <v>25</v>
      </c>
      <c r="C3" s="2" t="s">
        <v>26</v>
      </c>
      <c r="D3" s="2" t="s">
        <v>27</v>
      </c>
      <c r="E3" s="2" t="s">
        <v>343</v>
      </c>
      <c r="F3" s="2" t="s">
        <v>343</v>
      </c>
      <c r="G3" s="2" t="s">
        <v>28</v>
      </c>
      <c r="H3" s="2" t="s">
        <v>29</v>
      </c>
      <c r="I3" s="2" t="s">
        <v>360</v>
      </c>
      <c r="J3" s="2" t="s">
        <v>102</v>
      </c>
      <c r="K3" s="2" t="s">
        <v>74</v>
      </c>
      <c r="L3" s="2" t="s">
        <v>368</v>
      </c>
      <c r="M3" s="2" t="s">
        <v>369</v>
      </c>
      <c r="N3" s="2" t="s">
        <v>369</v>
      </c>
      <c r="O3" s="2" t="s">
        <v>369</v>
      </c>
      <c r="P3" s="2" t="s">
        <v>369</v>
      </c>
      <c r="Q3" s="2" t="s">
        <v>31</v>
      </c>
      <c r="R3" s="1"/>
      <c r="S3" s="1"/>
      <c r="T3" s="1"/>
      <c r="U3" s="1"/>
      <c r="V3" s="1"/>
      <c r="W3" s="1"/>
      <c r="X3" s="1"/>
      <c r="Y3" s="1"/>
      <c r="Z3" s="1"/>
      <c r="AA3" s="1"/>
      <c r="AB3" s="1"/>
      <c r="AC3" s="1"/>
      <c r="AD3" s="1"/>
      <c r="AE3" s="1"/>
      <c r="AF3" s="1"/>
      <c r="AG3" s="1"/>
      <c r="AH3" s="1"/>
      <c r="AI3" s="1"/>
      <c r="AJ3" s="1"/>
    </row>
    <row r="4" spans="1:36" ht="90.75" thickBot="1">
      <c r="A4" s="2" t="s">
        <v>39</v>
      </c>
      <c r="B4" s="2" t="s">
        <v>40</v>
      </c>
      <c r="C4" s="2" t="s">
        <v>41</v>
      </c>
      <c r="D4" s="2" t="s">
        <v>42</v>
      </c>
      <c r="E4" s="2" t="s">
        <v>343</v>
      </c>
      <c r="F4" s="2" t="s">
        <v>343</v>
      </c>
      <c r="G4" s="2" t="s">
        <v>43</v>
      </c>
      <c r="H4" s="2" t="s">
        <v>44</v>
      </c>
      <c r="I4" s="2" t="s">
        <v>361</v>
      </c>
      <c r="J4" s="2" t="s">
        <v>360</v>
      </c>
      <c r="K4" s="2" t="s">
        <v>74</v>
      </c>
      <c r="L4" s="2" t="s">
        <v>368</v>
      </c>
      <c r="M4" s="2" t="s">
        <v>369</v>
      </c>
      <c r="N4" s="2" t="s">
        <v>369</v>
      </c>
      <c r="O4" s="2" t="s">
        <v>369</v>
      </c>
      <c r="P4" s="2" t="s">
        <v>369</v>
      </c>
      <c r="Q4" s="2" t="s">
        <v>45</v>
      </c>
      <c r="R4" s="1"/>
      <c r="S4" s="1"/>
      <c r="T4" s="1"/>
      <c r="U4" s="1"/>
      <c r="V4" s="1"/>
      <c r="W4" s="1"/>
      <c r="X4" s="1"/>
      <c r="Y4" s="1"/>
      <c r="Z4" s="1"/>
      <c r="AA4" s="1"/>
      <c r="AB4" s="1"/>
      <c r="AC4" s="1"/>
      <c r="AD4" s="1"/>
      <c r="AE4" s="1"/>
      <c r="AF4" s="1"/>
      <c r="AG4" s="1"/>
      <c r="AH4" s="1"/>
      <c r="AI4" s="1"/>
      <c r="AJ4" s="1"/>
    </row>
    <row r="5" spans="1:36" ht="52.5" thickBot="1">
      <c r="A5" s="2" t="s">
        <v>46</v>
      </c>
      <c r="B5" s="2" t="s">
        <v>47</v>
      </c>
      <c r="C5" s="2" t="s">
        <v>48</v>
      </c>
      <c r="D5" s="2" t="s">
        <v>49</v>
      </c>
      <c r="E5" s="2" t="s">
        <v>343</v>
      </c>
      <c r="F5" s="2" t="s">
        <v>343</v>
      </c>
      <c r="G5" s="2" t="s">
        <v>50</v>
      </c>
      <c r="H5" s="2" t="s">
        <v>51</v>
      </c>
      <c r="I5" s="2" t="s">
        <v>360</v>
      </c>
      <c r="J5" s="2" t="s">
        <v>102</v>
      </c>
      <c r="K5" s="2" t="s">
        <v>74</v>
      </c>
      <c r="L5" s="2" t="s">
        <v>368</v>
      </c>
      <c r="M5" s="2" t="s">
        <v>369</v>
      </c>
      <c r="N5" s="2" t="s">
        <v>369</v>
      </c>
      <c r="O5" s="2" t="s">
        <v>369</v>
      </c>
      <c r="P5" s="2" t="s">
        <v>369</v>
      </c>
      <c r="Q5" s="2" t="s">
        <v>52</v>
      </c>
      <c r="R5" s="1"/>
      <c r="S5" s="1"/>
      <c r="T5" s="1"/>
      <c r="U5" s="1"/>
      <c r="V5" s="1"/>
      <c r="W5" s="1"/>
      <c r="X5" s="1"/>
      <c r="Y5" s="1"/>
      <c r="Z5" s="1"/>
      <c r="AA5" s="1"/>
      <c r="AB5" s="1"/>
      <c r="AC5" s="1"/>
      <c r="AD5" s="1"/>
      <c r="AE5" s="1"/>
      <c r="AF5" s="1"/>
      <c r="AG5" s="1"/>
      <c r="AH5" s="1"/>
      <c r="AI5" s="1"/>
      <c r="AJ5" s="1"/>
    </row>
    <row r="6" spans="1:36" ht="103.5" thickBot="1">
      <c r="A6" s="2" t="s">
        <v>53</v>
      </c>
      <c r="B6" s="2" t="s">
        <v>54</v>
      </c>
      <c r="C6" s="2" t="s">
        <v>55</v>
      </c>
      <c r="D6" s="2" t="s">
        <v>56</v>
      </c>
      <c r="E6" s="2" t="s">
        <v>344</v>
      </c>
      <c r="F6" s="2" t="s">
        <v>342</v>
      </c>
      <c r="G6" s="2" t="s">
        <v>57</v>
      </c>
      <c r="H6" s="2" t="s">
        <v>58</v>
      </c>
      <c r="I6" s="2" t="s">
        <v>360</v>
      </c>
      <c r="J6" s="2" t="s">
        <v>360</v>
      </c>
      <c r="K6" s="2" t="s">
        <v>74</v>
      </c>
      <c r="L6" s="2" t="s">
        <v>368</v>
      </c>
      <c r="M6" s="2" t="s">
        <v>369</v>
      </c>
      <c r="N6" s="2" t="s">
        <v>369</v>
      </c>
      <c r="O6" s="2" t="s">
        <v>369</v>
      </c>
      <c r="P6" s="2" t="s">
        <v>369</v>
      </c>
      <c r="Q6" s="2" t="s">
        <v>59</v>
      </c>
      <c r="R6" s="1"/>
      <c r="S6" s="1"/>
      <c r="T6" s="1"/>
      <c r="U6" s="1"/>
      <c r="V6" s="1"/>
      <c r="W6" s="1"/>
      <c r="X6" s="1"/>
      <c r="Y6" s="1"/>
      <c r="Z6" s="1"/>
      <c r="AA6" s="1"/>
      <c r="AB6" s="1"/>
      <c r="AC6" s="1"/>
      <c r="AD6" s="1"/>
      <c r="AE6" s="1"/>
      <c r="AF6" s="1"/>
      <c r="AG6" s="1"/>
      <c r="AH6" s="1"/>
      <c r="AI6" s="1"/>
      <c r="AJ6" s="1"/>
    </row>
    <row r="7" spans="1:36" ht="78" thickBot="1">
      <c r="A7" s="2" t="s">
        <v>68</v>
      </c>
      <c r="B7" s="2" t="s">
        <v>69</v>
      </c>
      <c r="C7" s="2" t="s">
        <v>70</v>
      </c>
      <c r="D7" s="2" t="s">
        <v>71</v>
      </c>
      <c r="E7" s="2" t="s">
        <v>344</v>
      </c>
      <c r="F7" s="2" t="s">
        <v>342</v>
      </c>
      <c r="G7" s="2" t="s">
        <v>72</v>
      </c>
      <c r="H7" s="2" t="s">
        <v>73</v>
      </c>
      <c r="I7" s="2" t="s">
        <v>360</v>
      </c>
      <c r="J7" s="2" t="s">
        <v>360</v>
      </c>
      <c r="K7" s="2" t="s">
        <v>74</v>
      </c>
      <c r="L7" s="2" t="s">
        <v>368</v>
      </c>
      <c r="M7" s="2" t="s">
        <v>369</v>
      </c>
      <c r="N7" s="2" t="s">
        <v>369</v>
      </c>
      <c r="O7" s="2" t="s">
        <v>369</v>
      </c>
      <c r="P7" s="2" t="s">
        <v>369</v>
      </c>
      <c r="Q7" s="2" t="s">
        <v>75</v>
      </c>
      <c r="R7" s="1"/>
      <c r="S7" s="1"/>
      <c r="T7" s="1"/>
      <c r="U7" s="1"/>
      <c r="V7" s="1"/>
      <c r="W7" s="1"/>
      <c r="X7" s="1"/>
      <c r="Y7" s="1"/>
      <c r="Z7" s="1"/>
      <c r="AA7" s="1"/>
      <c r="AB7" s="1"/>
      <c r="AC7" s="1"/>
      <c r="AD7" s="1"/>
      <c r="AE7" s="1"/>
      <c r="AF7" s="1"/>
      <c r="AG7" s="1"/>
      <c r="AH7" s="1"/>
      <c r="AI7" s="1"/>
      <c r="AJ7" s="1"/>
    </row>
    <row r="8" spans="1:36" ht="103.5" thickBot="1">
      <c r="A8" s="2" t="s">
        <v>76</v>
      </c>
      <c r="B8" s="2" t="s">
        <v>77</v>
      </c>
      <c r="C8" s="2" t="s">
        <v>78</v>
      </c>
      <c r="D8" s="2" t="s">
        <v>79</v>
      </c>
      <c r="E8" s="2" t="s">
        <v>344</v>
      </c>
      <c r="F8" s="2" t="s">
        <v>342</v>
      </c>
      <c r="G8" s="2" t="s">
        <v>80</v>
      </c>
      <c r="H8" s="2" t="s">
        <v>81</v>
      </c>
      <c r="I8" s="2" t="s">
        <v>360</v>
      </c>
      <c r="J8" s="2" t="s">
        <v>360</v>
      </c>
      <c r="K8" s="2" t="s">
        <v>74</v>
      </c>
      <c r="L8" s="2" t="s">
        <v>368</v>
      </c>
      <c r="M8" s="2" t="s">
        <v>369</v>
      </c>
      <c r="N8" s="2" t="s">
        <v>369</v>
      </c>
      <c r="O8" s="2" t="s">
        <v>369</v>
      </c>
      <c r="P8" s="2" t="s">
        <v>369</v>
      </c>
      <c r="Q8" s="2" t="s">
        <v>82</v>
      </c>
      <c r="R8" s="1"/>
      <c r="S8" s="1"/>
      <c r="T8" s="1"/>
      <c r="U8" s="1"/>
      <c r="V8" s="1"/>
      <c r="W8" s="1"/>
      <c r="X8" s="1"/>
      <c r="Y8" s="1"/>
      <c r="Z8" s="1"/>
      <c r="AA8" s="1"/>
      <c r="AB8" s="1"/>
      <c r="AC8" s="1"/>
      <c r="AD8" s="1"/>
      <c r="AE8" s="1"/>
      <c r="AF8" s="1"/>
      <c r="AG8" s="1"/>
      <c r="AH8" s="1"/>
      <c r="AI8" s="1"/>
      <c r="AJ8" s="1"/>
    </row>
    <row r="9" spans="1:36" ht="65.25" thickBot="1">
      <c r="A9" s="2" t="s">
        <v>91</v>
      </c>
      <c r="B9" s="2" t="s">
        <v>92</v>
      </c>
      <c r="C9" s="2" t="s">
        <v>93</v>
      </c>
      <c r="D9" s="2" t="s">
        <v>86</v>
      </c>
      <c r="E9" s="2" t="s">
        <v>344</v>
      </c>
      <c r="F9" s="2" t="s">
        <v>342</v>
      </c>
      <c r="G9" s="2" t="s">
        <v>94</v>
      </c>
      <c r="H9" s="2" t="s">
        <v>88</v>
      </c>
      <c r="I9" s="2" t="s">
        <v>360</v>
      </c>
      <c r="J9" s="2" t="s">
        <v>360</v>
      </c>
      <c r="K9" s="2" t="s">
        <v>74</v>
      </c>
      <c r="L9" s="2" t="s">
        <v>368</v>
      </c>
      <c r="M9" s="2" t="s">
        <v>369</v>
      </c>
      <c r="N9" s="2" t="s">
        <v>369</v>
      </c>
      <c r="O9" s="2" t="s">
        <v>369</v>
      </c>
      <c r="P9" s="2" t="s">
        <v>369</v>
      </c>
      <c r="Q9" s="2" t="s">
        <v>95</v>
      </c>
      <c r="R9" s="1"/>
      <c r="S9" s="1"/>
      <c r="T9" s="1"/>
      <c r="U9" s="1"/>
      <c r="V9" s="1"/>
      <c r="W9" s="1"/>
      <c r="X9" s="1"/>
      <c r="Y9" s="1"/>
      <c r="Z9" s="1"/>
      <c r="AA9" s="1"/>
      <c r="AB9" s="1"/>
      <c r="AC9" s="1"/>
      <c r="AD9" s="1"/>
      <c r="AE9" s="1"/>
      <c r="AF9" s="1"/>
      <c r="AG9" s="1"/>
      <c r="AH9" s="1"/>
      <c r="AI9" s="1"/>
      <c r="AJ9" s="1"/>
    </row>
    <row r="10" spans="1:36" ht="78" thickBot="1">
      <c r="A10" s="2" t="s">
        <v>103</v>
      </c>
      <c r="B10" s="2" t="s">
        <v>104</v>
      </c>
      <c r="C10" s="2" t="s">
        <v>105</v>
      </c>
      <c r="D10" s="2" t="s">
        <v>106</v>
      </c>
      <c r="E10" s="2" t="s">
        <v>344</v>
      </c>
      <c r="F10" s="2" t="s">
        <v>342</v>
      </c>
      <c r="G10" s="2" t="s">
        <v>107</v>
      </c>
      <c r="H10" s="2" t="s">
        <v>108</v>
      </c>
      <c r="I10" s="2" t="s">
        <v>360</v>
      </c>
      <c r="J10" s="2" t="s">
        <v>360</v>
      </c>
      <c r="K10" s="2" t="s">
        <v>109</v>
      </c>
      <c r="L10" s="2" t="s">
        <v>368</v>
      </c>
      <c r="M10" s="2" t="s">
        <v>369</v>
      </c>
      <c r="N10" s="2" t="s">
        <v>369</v>
      </c>
      <c r="O10" s="2" t="s">
        <v>368</v>
      </c>
      <c r="P10" s="2" t="s">
        <v>369</v>
      </c>
      <c r="Q10" s="2" t="s">
        <v>67</v>
      </c>
      <c r="R10" s="1"/>
      <c r="S10" s="1"/>
      <c r="T10" s="1"/>
      <c r="U10" s="1"/>
      <c r="V10" s="1"/>
      <c r="W10" s="1"/>
      <c r="X10" s="1"/>
      <c r="Y10" s="1"/>
      <c r="Z10" s="1"/>
      <c r="AA10" s="1"/>
      <c r="AB10" s="1"/>
      <c r="AC10" s="1"/>
      <c r="AD10" s="1"/>
      <c r="AE10" s="1"/>
      <c r="AF10" s="1"/>
      <c r="AG10" s="1"/>
      <c r="AH10" s="1"/>
      <c r="AI10" s="1"/>
      <c r="AJ10" s="1"/>
    </row>
    <row r="11" spans="1:36" ht="52.5" thickBot="1">
      <c r="A11" s="2" t="s">
        <v>110</v>
      </c>
      <c r="B11" s="2" t="s">
        <v>111</v>
      </c>
      <c r="C11" s="2" t="s">
        <v>112</v>
      </c>
      <c r="D11" s="2" t="s">
        <v>106</v>
      </c>
      <c r="E11" s="2" t="s">
        <v>344</v>
      </c>
      <c r="F11" s="2" t="s">
        <v>342</v>
      </c>
      <c r="G11" s="2" t="s">
        <v>113</v>
      </c>
      <c r="H11" s="2" t="s">
        <v>108</v>
      </c>
      <c r="I11" s="2" t="s">
        <v>360</v>
      </c>
      <c r="J11" s="2" t="s">
        <v>360</v>
      </c>
      <c r="K11" s="2" t="s">
        <v>74</v>
      </c>
      <c r="L11" s="2" t="s">
        <v>368</v>
      </c>
      <c r="M11" s="2" t="s">
        <v>369</v>
      </c>
      <c r="N11" s="2" t="s">
        <v>369</v>
      </c>
      <c r="O11" s="2" t="s">
        <v>369</v>
      </c>
      <c r="P11" s="2" t="s">
        <v>369</v>
      </c>
      <c r="Q11" s="2" t="s">
        <v>67</v>
      </c>
      <c r="R11" s="1"/>
      <c r="S11" s="1"/>
      <c r="T11" s="1"/>
      <c r="U11" s="1"/>
      <c r="V11" s="1"/>
      <c r="W11" s="1"/>
      <c r="X11" s="1"/>
      <c r="Y11" s="1"/>
      <c r="Z11" s="1"/>
      <c r="AA11" s="1"/>
      <c r="AB11" s="1"/>
      <c r="AC11" s="1"/>
      <c r="AD11" s="1"/>
      <c r="AE11" s="1"/>
      <c r="AF11" s="1"/>
      <c r="AG11" s="1"/>
      <c r="AH11" s="1"/>
      <c r="AI11" s="1"/>
      <c r="AJ11" s="1"/>
    </row>
    <row r="12" spans="1:36" ht="78" thickBot="1">
      <c r="A12" s="2" t="s">
        <v>114</v>
      </c>
      <c r="B12" s="2" t="s">
        <v>115</v>
      </c>
      <c r="C12" s="2" t="s">
        <v>116</v>
      </c>
      <c r="D12" s="2" t="s">
        <v>117</v>
      </c>
      <c r="E12" s="2" t="s">
        <v>344</v>
      </c>
      <c r="F12" s="2" t="s">
        <v>342</v>
      </c>
      <c r="G12" s="2" t="s">
        <v>118</v>
      </c>
      <c r="H12" s="2" t="s">
        <v>119</v>
      </c>
      <c r="I12" s="2" t="s">
        <v>102</v>
      </c>
      <c r="J12" s="2" t="s">
        <v>102</v>
      </c>
      <c r="K12" s="2" t="s">
        <v>74</v>
      </c>
      <c r="L12" s="2" t="s">
        <v>368</v>
      </c>
      <c r="M12" s="2" t="s">
        <v>369</v>
      </c>
      <c r="N12" s="2" t="s">
        <v>369</v>
      </c>
      <c r="O12" s="2" t="s">
        <v>369</v>
      </c>
      <c r="P12" s="2" t="s">
        <v>369</v>
      </c>
      <c r="Q12" s="2" t="s">
        <v>120</v>
      </c>
      <c r="R12" s="1"/>
      <c r="S12" s="1"/>
      <c r="T12" s="1"/>
      <c r="U12" s="1"/>
      <c r="V12" s="1"/>
      <c r="W12" s="1"/>
      <c r="X12" s="1"/>
      <c r="Y12" s="1"/>
      <c r="Z12" s="1"/>
      <c r="AA12" s="1"/>
      <c r="AB12" s="1"/>
      <c r="AC12" s="1"/>
      <c r="AD12" s="1"/>
      <c r="AE12" s="1"/>
      <c r="AF12" s="1"/>
      <c r="AG12" s="1"/>
      <c r="AH12" s="1"/>
      <c r="AI12" s="1"/>
      <c r="AJ12" s="1"/>
    </row>
    <row r="13" spans="1:36" ht="52.5" thickBot="1">
      <c r="A13" s="2" t="s">
        <v>121</v>
      </c>
      <c r="B13" s="2" t="s">
        <v>122</v>
      </c>
      <c r="C13" s="2" t="s">
        <v>123</v>
      </c>
      <c r="D13" s="2" t="s">
        <v>124</v>
      </c>
      <c r="E13" s="2" t="s">
        <v>343</v>
      </c>
      <c r="F13" s="2" t="s">
        <v>343</v>
      </c>
      <c r="G13" s="2" t="s">
        <v>125</v>
      </c>
      <c r="H13" s="2" t="s">
        <v>126</v>
      </c>
      <c r="I13" s="2" t="s">
        <v>102</v>
      </c>
      <c r="J13" s="2" t="s">
        <v>102</v>
      </c>
      <c r="K13" s="2" t="s">
        <v>74</v>
      </c>
      <c r="L13" s="2" t="s">
        <v>368</v>
      </c>
      <c r="M13" s="2" t="s">
        <v>369</v>
      </c>
      <c r="N13" s="2" t="s">
        <v>369</v>
      </c>
      <c r="O13" s="2" t="s">
        <v>369</v>
      </c>
      <c r="P13" s="2" t="s">
        <v>369</v>
      </c>
      <c r="Q13" s="2" t="s">
        <v>127</v>
      </c>
      <c r="R13" s="1"/>
      <c r="S13" s="1"/>
      <c r="T13" s="1"/>
      <c r="U13" s="1"/>
      <c r="V13" s="1"/>
      <c r="W13" s="1"/>
      <c r="X13" s="1"/>
      <c r="Y13" s="1"/>
      <c r="Z13" s="1"/>
      <c r="AA13" s="1"/>
      <c r="AB13" s="1"/>
      <c r="AC13" s="1"/>
      <c r="AD13" s="1"/>
      <c r="AE13" s="1"/>
      <c r="AF13" s="1"/>
      <c r="AG13" s="1"/>
      <c r="AH13" s="1"/>
      <c r="AI13" s="1"/>
      <c r="AJ13" s="1"/>
    </row>
    <row r="14" spans="1:36" ht="65.25" thickBot="1">
      <c r="A14" s="2" t="s">
        <v>128</v>
      </c>
      <c r="B14" s="2" t="s">
        <v>129</v>
      </c>
      <c r="C14" s="2" t="s">
        <v>130</v>
      </c>
      <c r="D14" s="2" t="s">
        <v>131</v>
      </c>
      <c r="E14" s="2" t="s">
        <v>344</v>
      </c>
      <c r="F14" s="2" t="s">
        <v>342</v>
      </c>
      <c r="G14" s="2" t="s">
        <v>132</v>
      </c>
      <c r="H14" s="2" t="s">
        <v>133</v>
      </c>
      <c r="I14" s="2" t="s">
        <v>360</v>
      </c>
      <c r="J14" s="2" t="s">
        <v>360</v>
      </c>
      <c r="K14" s="2" t="s">
        <v>134</v>
      </c>
      <c r="L14" s="2" t="s">
        <v>368</v>
      </c>
      <c r="M14" s="2" t="s">
        <v>368</v>
      </c>
      <c r="N14" s="2" t="s">
        <v>369</v>
      </c>
      <c r="O14" s="2" t="s">
        <v>369</v>
      </c>
      <c r="P14" s="2" t="s">
        <v>369</v>
      </c>
      <c r="Q14" s="2" t="s">
        <v>135</v>
      </c>
      <c r="R14" s="1"/>
      <c r="S14" s="1"/>
      <c r="T14" s="1"/>
      <c r="U14" s="1"/>
      <c r="V14" s="1"/>
      <c r="W14" s="1"/>
      <c r="X14" s="1"/>
      <c r="Y14" s="1"/>
      <c r="Z14" s="1"/>
      <c r="AA14" s="1"/>
      <c r="AB14" s="1"/>
      <c r="AC14" s="1"/>
      <c r="AD14" s="1"/>
      <c r="AE14" s="1"/>
      <c r="AF14" s="1"/>
      <c r="AG14" s="1"/>
      <c r="AH14" s="1"/>
      <c r="AI14" s="1"/>
      <c r="AJ14" s="1"/>
    </row>
    <row r="15" spans="1:36" ht="103.5" thickBot="1">
      <c r="A15" s="2" t="s">
        <v>136</v>
      </c>
      <c r="B15" s="2" t="s">
        <v>137</v>
      </c>
      <c r="C15" s="2" t="s">
        <v>138</v>
      </c>
      <c r="D15" s="2" t="s">
        <v>139</v>
      </c>
      <c r="E15" s="2" t="s">
        <v>344</v>
      </c>
      <c r="F15" s="2" t="s">
        <v>342</v>
      </c>
      <c r="G15" s="2" t="s">
        <v>140</v>
      </c>
      <c r="H15" s="2" t="s">
        <v>141</v>
      </c>
      <c r="I15" s="2" t="s">
        <v>360</v>
      </c>
      <c r="J15" s="2" t="s">
        <v>360</v>
      </c>
      <c r="K15" s="2" t="s">
        <v>30</v>
      </c>
      <c r="L15" s="2" t="s">
        <v>368</v>
      </c>
      <c r="M15" s="2" t="s">
        <v>369</v>
      </c>
      <c r="N15" s="2" t="s">
        <v>369</v>
      </c>
      <c r="O15" s="2" t="s">
        <v>369</v>
      </c>
      <c r="P15" s="2" t="s">
        <v>369</v>
      </c>
      <c r="Q15" s="2" t="s">
        <v>142</v>
      </c>
      <c r="R15" s="1"/>
      <c r="S15" s="1"/>
      <c r="T15" s="1"/>
      <c r="U15" s="1"/>
      <c r="V15" s="1"/>
      <c r="W15" s="1"/>
      <c r="X15" s="1"/>
      <c r="Y15" s="1"/>
      <c r="Z15" s="1"/>
      <c r="AA15" s="1"/>
      <c r="AB15" s="1"/>
      <c r="AC15" s="1"/>
      <c r="AD15" s="1"/>
      <c r="AE15" s="1"/>
      <c r="AF15" s="1"/>
      <c r="AG15" s="1"/>
      <c r="AH15" s="1"/>
      <c r="AI15" s="1"/>
      <c r="AJ15" s="1"/>
    </row>
    <row r="16" spans="1:36" ht="78" thickBot="1">
      <c r="A16" s="2" t="s">
        <v>143</v>
      </c>
      <c r="B16" s="2" t="s">
        <v>144</v>
      </c>
      <c r="C16" s="2" t="s">
        <v>145</v>
      </c>
      <c r="D16" s="2" t="s">
        <v>146</v>
      </c>
      <c r="E16" s="2" t="s">
        <v>344</v>
      </c>
      <c r="F16" s="2" t="s">
        <v>342</v>
      </c>
      <c r="G16" s="2" t="s">
        <v>147</v>
      </c>
      <c r="H16" s="2" t="s">
        <v>148</v>
      </c>
      <c r="I16" s="2" t="s">
        <v>360</v>
      </c>
      <c r="J16" s="2" t="s">
        <v>360</v>
      </c>
      <c r="K16" s="2" t="s">
        <v>149</v>
      </c>
      <c r="L16" s="2" t="s">
        <v>368</v>
      </c>
      <c r="M16" s="2" t="s">
        <v>369</v>
      </c>
      <c r="N16" s="2" t="s">
        <v>369</v>
      </c>
      <c r="O16" s="2" t="s">
        <v>369</v>
      </c>
      <c r="P16" s="2" t="s">
        <v>369</v>
      </c>
      <c r="Q16" s="2" t="s">
        <v>150</v>
      </c>
      <c r="R16" s="1"/>
      <c r="S16" s="1"/>
      <c r="T16" s="1"/>
      <c r="U16" s="1"/>
      <c r="V16" s="1"/>
      <c r="W16" s="1"/>
      <c r="X16" s="1"/>
      <c r="Y16" s="1"/>
      <c r="Z16" s="1"/>
      <c r="AA16" s="1"/>
      <c r="AB16" s="1"/>
      <c r="AC16" s="1"/>
      <c r="AD16" s="1"/>
      <c r="AE16" s="1"/>
      <c r="AF16" s="1"/>
      <c r="AG16" s="1"/>
      <c r="AH16" s="1"/>
      <c r="AI16" s="1"/>
      <c r="AJ16" s="1"/>
    </row>
    <row r="17" spans="1:36" ht="141.75" thickBot="1">
      <c r="A17" s="2" t="s">
        <v>166</v>
      </c>
      <c r="B17" s="2" t="s">
        <v>167</v>
      </c>
      <c r="C17" s="2" t="s">
        <v>168</v>
      </c>
      <c r="D17" s="2" t="s">
        <v>169</v>
      </c>
      <c r="E17" s="2" t="s">
        <v>343</v>
      </c>
      <c r="F17" s="2" t="s">
        <v>343</v>
      </c>
      <c r="G17" s="2" t="s">
        <v>170</v>
      </c>
      <c r="H17" s="2" t="s">
        <v>171</v>
      </c>
      <c r="I17" s="2" t="s">
        <v>360</v>
      </c>
      <c r="J17" s="2" t="s">
        <v>102</v>
      </c>
      <c r="K17" s="2" t="s">
        <v>172</v>
      </c>
      <c r="L17" s="2" t="s">
        <v>369</v>
      </c>
      <c r="M17" s="2" t="s">
        <v>368</v>
      </c>
      <c r="N17" s="2" t="s">
        <v>369</v>
      </c>
      <c r="O17" s="2" t="s">
        <v>369</v>
      </c>
      <c r="P17" s="2" t="s">
        <v>369</v>
      </c>
      <c r="Q17" s="2" t="s">
        <v>173</v>
      </c>
      <c r="R17" s="1"/>
      <c r="S17" s="1"/>
      <c r="T17" s="1"/>
      <c r="U17" s="1"/>
      <c r="V17" s="1"/>
      <c r="W17" s="1"/>
      <c r="X17" s="1"/>
      <c r="Y17" s="1"/>
      <c r="Z17" s="1"/>
      <c r="AA17" s="1"/>
      <c r="AB17" s="1"/>
      <c r="AC17" s="1"/>
      <c r="AD17" s="1"/>
      <c r="AE17" s="1"/>
      <c r="AF17" s="1"/>
      <c r="AG17" s="1"/>
      <c r="AH17" s="1"/>
      <c r="AI17" s="1"/>
      <c r="AJ17" s="1"/>
    </row>
    <row r="18" spans="1:36" ht="90.75" thickBot="1">
      <c r="A18" s="2" t="s">
        <v>174</v>
      </c>
      <c r="B18" s="2" t="s">
        <v>175</v>
      </c>
      <c r="C18" s="2" t="s">
        <v>176</v>
      </c>
      <c r="D18" s="2" t="s">
        <v>345</v>
      </c>
      <c r="E18" s="2" t="s">
        <v>344</v>
      </c>
      <c r="F18" s="2" t="s">
        <v>342</v>
      </c>
      <c r="G18" s="2" t="s">
        <v>177</v>
      </c>
      <c r="H18" s="5" t="s">
        <v>178</v>
      </c>
      <c r="I18" s="5" t="s">
        <v>360</v>
      </c>
      <c r="J18" s="5" t="s">
        <v>102</v>
      </c>
      <c r="K18" s="2" t="s">
        <v>30</v>
      </c>
      <c r="L18" s="2" t="s">
        <v>368</v>
      </c>
      <c r="M18" s="2" t="s">
        <v>369</v>
      </c>
      <c r="N18" s="2" t="s">
        <v>369</v>
      </c>
      <c r="O18" s="2" t="s">
        <v>369</v>
      </c>
      <c r="P18" s="2" t="s">
        <v>369</v>
      </c>
      <c r="Q18" s="2" t="s">
        <v>67</v>
      </c>
      <c r="R18" s="1"/>
      <c r="S18" s="1"/>
      <c r="T18" s="1"/>
      <c r="U18" s="1"/>
      <c r="V18" s="1"/>
      <c r="W18" s="1"/>
      <c r="X18" s="1"/>
      <c r="Y18" s="1"/>
      <c r="Z18" s="1"/>
      <c r="AA18" s="1"/>
      <c r="AB18" s="1"/>
      <c r="AC18" s="1"/>
      <c r="AD18" s="1"/>
      <c r="AE18" s="1"/>
      <c r="AF18" s="1"/>
      <c r="AG18" s="1"/>
      <c r="AH18" s="1"/>
      <c r="AI18" s="1"/>
      <c r="AJ18" s="1"/>
    </row>
    <row r="19" spans="1:36" ht="141.75" thickBot="1">
      <c r="A19" s="2" t="s">
        <v>179</v>
      </c>
      <c r="B19" s="2" t="s">
        <v>180</v>
      </c>
      <c r="C19" s="2" t="s">
        <v>181</v>
      </c>
      <c r="D19" s="2" t="s">
        <v>182</v>
      </c>
      <c r="E19" s="2" t="s">
        <v>344</v>
      </c>
      <c r="F19" s="2" t="s">
        <v>342</v>
      </c>
      <c r="G19" s="2" t="s">
        <v>183</v>
      </c>
      <c r="H19" s="2" t="s">
        <v>184</v>
      </c>
      <c r="I19" s="2" t="s">
        <v>360</v>
      </c>
      <c r="J19" s="2" t="s">
        <v>102</v>
      </c>
      <c r="K19" s="2" t="s">
        <v>185</v>
      </c>
      <c r="L19" s="2" t="s">
        <v>368</v>
      </c>
      <c r="M19" s="2" t="s">
        <v>369</v>
      </c>
      <c r="N19" s="2" t="s">
        <v>369</v>
      </c>
      <c r="O19" s="2" t="s">
        <v>368</v>
      </c>
      <c r="P19" s="2" t="s">
        <v>369</v>
      </c>
      <c r="Q19" s="2" t="s">
        <v>186</v>
      </c>
      <c r="R19" s="1"/>
      <c r="S19" s="1"/>
      <c r="T19" s="1"/>
      <c r="U19" s="1"/>
      <c r="V19" s="1"/>
      <c r="W19" s="1"/>
      <c r="X19" s="1"/>
      <c r="Y19" s="1"/>
      <c r="Z19" s="1"/>
      <c r="AA19" s="1"/>
      <c r="AB19" s="1"/>
      <c r="AC19" s="1"/>
      <c r="AD19" s="1"/>
      <c r="AE19" s="1"/>
      <c r="AF19" s="1"/>
      <c r="AG19" s="1"/>
      <c r="AH19" s="1"/>
      <c r="AI19" s="1"/>
      <c r="AJ19" s="1"/>
    </row>
    <row r="20" spans="1:36" ht="192.75" thickBot="1">
      <c r="A20" s="2" t="s">
        <v>187</v>
      </c>
      <c r="B20" s="2" t="s">
        <v>188</v>
      </c>
      <c r="C20" s="2" t="s">
        <v>26</v>
      </c>
      <c r="D20" s="2" t="s">
        <v>189</v>
      </c>
      <c r="E20" s="2" t="s">
        <v>344</v>
      </c>
      <c r="F20" s="2" t="s">
        <v>342</v>
      </c>
      <c r="G20" s="2" t="s">
        <v>190</v>
      </c>
      <c r="H20" s="2" t="s">
        <v>191</v>
      </c>
      <c r="I20" s="2" t="s">
        <v>360</v>
      </c>
      <c r="J20" s="2" t="s">
        <v>361</v>
      </c>
      <c r="K20" s="2" t="s">
        <v>192</v>
      </c>
      <c r="L20" s="2" t="s">
        <v>368</v>
      </c>
      <c r="M20" s="2" t="s">
        <v>369</v>
      </c>
      <c r="N20" s="2" t="s">
        <v>369</v>
      </c>
      <c r="O20" s="2" t="s">
        <v>369</v>
      </c>
      <c r="P20" s="2" t="s">
        <v>368</v>
      </c>
      <c r="Q20" s="2" t="s">
        <v>193</v>
      </c>
      <c r="R20" s="1"/>
      <c r="S20" s="1"/>
      <c r="T20" s="1"/>
      <c r="U20" s="1"/>
      <c r="V20" s="1"/>
      <c r="W20" s="1"/>
      <c r="X20" s="1"/>
      <c r="Y20" s="1"/>
      <c r="Z20" s="1"/>
      <c r="AA20" s="1"/>
      <c r="AB20" s="1"/>
      <c r="AC20" s="1"/>
      <c r="AD20" s="1"/>
      <c r="AE20" s="1"/>
      <c r="AF20" s="1"/>
      <c r="AG20" s="1"/>
      <c r="AH20" s="1"/>
      <c r="AI20" s="1"/>
      <c r="AJ20" s="1"/>
    </row>
    <row r="21" spans="1:36" ht="129" thickBot="1">
      <c r="A21" s="2" t="s">
        <v>194</v>
      </c>
      <c r="B21" s="2" t="s">
        <v>195</v>
      </c>
      <c r="C21" s="2" t="s">
        <v>196</v>
      </c>
      <c r="D21" s="2" t="s">
        <v>197</v>
      </c>
      <c r="E21" s="2" t="s">
        <v>344</v>
      </c>
      <c r="F21" s="2" t="s">
        <v>342</v>
      </c>
      <c r="G21" s="2" t="s">
        <v>198</v>
      </c>
      <c r="H21" s="2" t="s">
        <v>199</v>
      </c>
      <c r="I21" s="2" t="s">
        <v>360</v>
      </c>
      <c r="J21" s="2" t="s">
        <v>102</v>
      </c>
      <c r="K21" s="2" t="s">
        <v>200</v>
      </c>
      <c r="L21" s="2" t="s">
        <v>368</v>
      </c>
      <c r="M21" s="2" t="s">
        <v>369</v>
      </c>
      <c r="N21" s="2" t="s">
        <v>369</v>
      </c>
      <c r="O21" s="2" t="s">
        <v>369</v>
      </c>
      <c r="P21" s="2" t="s">
        <v>369</v>
      </c>
      <c r="Q21" s="2" t="s">
        <v>67</v>
      </c>
      <c r="R21" s="1"/>
      <c r="S21" s="1"/>
      <c r="T21" s="1"/>
      <c r="U21" s="1"/>
      <c r="V21" s="1"/>
      <c r="W21" s="1"/>
      <c r="X21" s="1"/>
      <c r="Y21" s="1"/>
      <c r="Z21" s="1"/>
      <c r="AA21" s="1"/>
      <c r="AB21" s="1"/>
      <c r="AC21" s="1"/>
      <c r="AD21" s="1"/>
      <c r="AE21" s="1"/>
      <c r="AF21" s="1"/>
      <c r="AG21" s="1"/>
      <c r="AH21" s="1"/>
      <c r="AI21" s="1"/>
      <c r="AJ21" s="1"/>
    </row>
    <row r="22" spans="1:36" ht="345.75" thickBot="1">
      <c r="A22" s="2" t="s">
        <v>216</v>
      </c>
      <c r="B22" s="2" t="s">
        <v>217</v>
      </c>
      <c r="C22" s="2" t="s">
        <v>168</v>
      </c>
      <c r="D22" s="2" t="s">
        <v>218</v>
      </c>
      <c r="E22" s="2" t="s">
        <v>344</v>
      </c>
      <c r="F22" s="2" t="s">
        <v>342</v>
      </c>
      <c r="G22" s="2" t="s">
        <v>219</v>
      </c>
      <c r="H22" s="2" t="s">
        <v>220</v>
      </c>
      <c r="I22" s="2" t="s">
        <v>360</v>
      </c>
      <c r="J22" s="2" t="s">
        <v>360</v>
      </c>
      <c r="K22" s="2" t="s">
        <v>221</v>
      </c>
      <c r="L22" s="2" t="s">
        <v>368</v>
      </c>
      <c r="M22" s="2" t="s">
        <v>369</v>
      </c>
      <c r="N22" s="2" t="s">
        <v>369</v>
      </c>
      <c r="O22" s="2" t="s">
        <v>369</v>
      </c>
      <c r="P22" s="2" t="s">
        <v>368</v>
      </c>
      <c r="Q22" s="2" t="s">
        <v>222</v>
      </c>
      <c r="R22" s="1"/>
      <c r="S22" s="1"/>
      <c r="T22" s="1"/>
      <c r="U22" s="1"/>
      <c r="V22" s="1"/>
      <c r="W22" s="1"/>
      <c r="X22" s="1"/>
      <c r="Y22" s="1"/>
      <c r="Z22" s="1"/>
      <c r="AA22" s="1"/>
      <c r="AB22" s="1"/>
      <c r="AC22" s="1"/>
      <c r="AD22" s="1"/>
      <c r="AE22" s="1"/>
      <c r="AF22" s="1"/>
      <c r="AG22" s="1"/>
      <c r="AH22" s="1"/>
      <c r="AI22" s="1"/>
      <c r="AJ22" s="1"/>
    </row>
    <row r="23" spans="1:36" ht="141.75" thickBot="1">
      <c r="A23" s="2" t="s">
        <v>231</v>
      </c>
      <c r="B23" s="2" t="s">
        <v>232</v>
      </c>
      <c r="C23" s="2" t="s">
        <v>233</v>
      </c>
      <c r="D23" s="2" t="s">
        <v>234</v>
      </c>
      <c r="E23" s="2" t="s">
        <v>344</v>
      </c>
      <c r="F23" s="2" t="s">
        <v>342</v>
      </c>
      <c r="G23" s="2" t="s">
        <v>235</v>
      </c>
      <c r="H23" s="2" t="s">
        <v>236</v>
      </c>
      <c r="I23" s="2" t="s">
        <v>360</v>
      </c>
      <c r="J23" s="2" t="s">
        <v>102</v>
      </c>
      <c r="K23" s="2" t="s">
        <v>237</v>
      </c>
      <c r="L23" s="2" t="s">
        <v>369</v>
      </c>
      <c r="M23" s="2" t="s">
        <v>368</v>
      </c>
      <c r="N23" s="2" t="s">
        <v>368</v>
      </c>
      <c r="O23" s="2" t="s">
        <v>369</v>
      </c>
      <c r="P23" s="2" t="s">
        <v>369</v>
      </c>
      <c r="Q23" s="2" t="s">
        <v>67</v>
      </c>
      <c r="R23" s="1"/>
      <c r="S23" s="1"/>
      <c r="T23" s="1"/>
      <c r="U23" s="1"/>
      <c r="V23" s="1"/>
      <c r="W23" s="1"/>
      <c r="X23" s="1"/>
      <c r="Y23" s="1"/>
      <c r="Z23" s="1"/>
      <c r="AA23" s="1"/>
      <c r="AB23" s="1"/>
      <c r="AC23" s="1"/>
      <c r="AD23" s="1"/>
      <c r="AE23" s="1"/>
      <c r="AF23" s="1"/>
      <c r="AG23" s="1"/>
      <c r="AH23" s="1"/>
      <c r="AI23" s="1"/>
      <c r="AJ23" s="1"/>
    </row>
    <row r="24" spans="1:36" ht="180" thickBot="1">
      <c r="A24" s="2" t="s">
        <v>246</v>
      </c>
      <c r="B24" s="2" t="s">
        <v>247</v>
      </c>
      <c r="C24" s="2" t="s">
        <v>248</v>
      </c>
      <c r="D24" s="2" t="s">
        <v>249</v>
      </c>
      <c r="E24" s="2" t="s">
        <v>344</v>
      </c>
      <c r="F24" s="2" t="s">
        <v>342</v>
      </c>
      <c r="G24" s="2" t="s">
        <v>250</v>
      </c>
      <c r="H24" s="2" t="s">
        <v>251</v>
      </c>
      <c r="I24" s="2" t="s">
        <v>360</v>
      </c>
      <c r="J24" s="2" t="s">
        <v>360</v>
      </c>
      <c r="K24" s="2" t="s">
        <v>252</v>
      </c>
      <c r="L24" s="2" t="s">
        <v>368</v>
      </c>
      <c r="M24" s="2" t="s">
        <v>369</v>
      </c>
      <c r="N24" s="2" t="s">
        <v>369</v>
      </c>
      <c r="O24" s="2" t="s">
        <v>369</v>
      </c>
      <c r="P24" s="2" t="s">
        <v>368</v>
      </c>
      <c r="Q24" s="2" t="s">
        <v>67</v>
      </c>
      <c r="R24" s="1"/>
      <c r="S24" s="1"/>
      <c r="T24" s="1"/>
      <c r="U24" s="1"/>
      <c r="V24" s="1"/>
      <c r="W24" s="1"/>
      <c r="X24" s="1"/>
      <c r="Y24" s="1"/>
      <c r="Z24" s="1"/>
      <c r="AA24" s="1"/>
      <c r="AB24" s="1"/>
      <c r="AC24" s="1"/>
      <c r="AD24" s="1"/>
      <c r="AE24" s="1"/>
      <c r="AF24" s="1"/>
      <c r="AG24" s="1"/>
      <c r="AH24" s="1"/>
      <c r="AI24" s="1"/>
      <c r="AJ24" s="1"/>
    </row>
    <row r="25" spans="1:36" ht="192.75" thickBot="1">
      <c r="A25" s="2" t="s">
        <v>253</v>
      </c>
      <c r="B25" s="2" t="s">
        <v>254</v>
      </c>
      <c r="C25" s="2" t="s">
        <v>255</v>
      </c>
      <c r="D25" s="2" t="s">
        <v>373</v>
      </c>
      <c r="E25" s="2" t="s">
        <v>344</v>
      </c>
      <c r="F25" s="2" t="s">
        <v>342</v>
      </c>
      <c r="G25" s="2" t="s">
        <v>256</v>
      </c>
      <c r="H25" s="2" t="s">
        <v>257</v>
      </c>
      <c r="I25" s="2" t="s">
        <v>360</v>
      </c>
      <c r="J25" s="2" t="s">
        <v>360</v>
      </c>
      <c r="K25" s="2" t="s">
        <v>258</v>
      </c>
      <c r="L25" s="2" t="s">
        <v>368</v>
      </c>
      <c r="M25" s="2" t="s">
        <v>369</v>
      </c>
      <c r="N25" s="2" t="s">
        <v>369</v>
      </c>
      <c r="O25" s="2" t="s">
        <v>369</v>
      </c>
      <c r="P25" s="2" t="s">
        <v>368</v>
      </c>
      <c r="Q25" s="2" t="s">
        <v>259</v>
      </c>
      <c r="R25" s="1"/>
      <c r="S25" s="1"/>
      <c r="T25" s="1"/>
      <c r="U25" s="1"/>
      <c r="V25" s="1"/>
      <c r="W25" s="1"/>
      <c r="X25" s="1"/>
      <c r="Y25" s="1"/>
      <c r="Z25" s="1"/>
      <c r="AA25" s="1"/>
      <c r="AB25" s="1"/>
      <c r="AC25" s="1"/>
      <c r="AD25" s="1"/>
      <c r="AE25" s="1"/>
      <c r="AF25" s="1"/>
      <c r="AG25" s="1"/>
      <c r="AH25" s="1"/>
      <c r="AI25" s="1"/>
      <c r="AJ25" s="1"/>
    </row>
    <row r="26" spans="1:36" ht="231" thickBot="1">
      <c r="A26" s="2" t="s">
        <v>260</v>
      </c>
      <c r="B26" s="2" t="s">
        <v>261</v>
      </c>
      <c r="C26" s="2" t="s">
        <v>262</v>
      </c>
      <c r="D26" s="2" t="s">
        <v>263</v>
      </c>
      <c r="E26" s="2" t="s">
        <v>344</v>
      </c>
      <c r="F26" s="2" t="s">
        <v>342</v>
      </c>
      <c r="G26" s="2" t="s">
        <v>264</v>
      </c>
      <c r="H26" s="2" t="s">
        <v>265</v>
      </c>
      <c r="I26" s="2" t="s">
        <v>360</v>
      </c>
      <c r="J26" s="2" t="s">
        <v>102</v>
      </c>
      <c r="K26" s="2" t="s">
        <v>266</v>
      </c>
      <c r="L26" s="2" t="s">
        <v>368</v>
      </c>
      <c r="M26" s="2" t="s">
        <v>369</v>
      </c>
      <c r="N26" s="2" t="s">
        <v>368</v>
      </c>
      <c r="O26" s="2" t="s">
        <v>369</v>
      </c>
      <c r="P26" s="2" t="s">
        <v>368</v>
      </c>
      <c r="Q26" s="2" t="s">
        <v>67</v>
      </c>
      <c r="R26" s="1"/>
      <c r="S26" s="1"/>
      <c r="T26" s="1"/>
      <c r="U26" s="1"/>
      <c r="V26" s="1"/>
      <c r="W26" s="1"/>
      <c r="X26" s="1"/>
      <c r="Y26" s="1"/>
      <c r="Z26" s="1"/>
      <c r="AA26" s="1"/>
      <c r="AB26" s="1"/>
      <c r="AC26" s="1"/>
      <c r="AD26" s="1"/>
      <c r="AE26" s="1"/>
      <c r="AF26" s="1"/>
      <c r="AG26" s="1"/>
      <c r="AH26" s="1"/>
      <c r="AI26" s="1"/>
      <c r="AJ26" s="1"/>
    </row>
    <row r="27" spans="1:36" ht="154.5" thickBot="1">
      <c r="A27" s="2" t="s">
        <v>267</v>
      </c>
      <c r="B27" s="2" t="s">
        <v>268</v>
      </c>
      <c r="C27" s="2" t="s">
        <v>98</v>
      </c>
      <c r="D27" s="2" t="s">
        <v>269</v>
      </c>
      <c r="E27" s="2" t="s">
        <v>344</v>
      </c>
      <c r="F27" s="2" t="s">
        <v>342</v>
      </c>
      <c r="G27" s="2" t="s">
        <v>270</v>
      </c>
      <c r="H27" s="2" t="s">
        <v>271</v>
      </c>
      <c r="I27" s="2" t="s">
        <v>360</v>
      </c>
      <c r="J27" s="2" t="s">
        <v>102</v>
      </c>
      <c r="K27" s="2" t="s">
        <v>272</v>
      </c>
      <c r="L27" s="2" t="s">
        <v>368</v>
      </c>
      <c r="M27" s="2" t="s">
        <v>369</v>
      </c>
      <c r="N27" s="2" t="s">
        <v>369</v>
      </c>
      <c r="O27" s="2" t="s">
        <v>369</v>
      </c>
      <c r="P27" s="2" t="s">
        <v>369</v>
      </c>
      <c r="Q27" s="2" t="s">
        <v>273</v>
      </c>
      <c r="R27" s="1"/>
      <c r="S27" s="1"/>
      <c r="T27" s="1"/>
      <c r="U27" s="1"/>
      <c r="V27" s="1"/>
      <c r="W27" s="1"/>
      <c r="X27" s="1"/>
      <c r="Y27" s="1"/>
      <c r="Z27" s="1"/>
      <c r="AA27" s="1"/>
      <c r="AB27" s="1"/>
      <c r="AC27" s="1"/>
      <c r="AD27" s="1"/>
      <c r="AE27" s="1"/>
      <c r="AF27" s="1"/>
      <c r="AG27" s="1"/>
      <c r="AH27" s="1"/>
      <c r="AI27" s="1"/>
      <c r="AJ27" s="1"/>
    </row>
    <row r="28" spans="1:36" ht="396.75" thickBot="1">
      <c r="A28" s="6" t="s">
        <v>297</v>
      </c>
      <c r="B28" s="2" t="s">
        <v>298</v>
      </c>
      <c r="C28" s="2" t="s">
        <v>299</v>
      </c>
      <c r="D28" s="2" t="s">
        <v>300</v>
      </c>
      <c r="E28" s="2" t="s">
        <v>343</v>
      </c>
      <c r="F28" s="2" t="s">
        <v>343</v>
      </c>
      <c r="G28" s="2" t="s">
        <v>301</v>
      </c>
      <c r="H28" s="2" t="s">
        <v>302</v>
      </c>
      <c r="I28" s="2" t="s">
        <v>102</v>
      </c>
      <c r="J28" s="2" t="s">
        <v>102</v>
      </c>
      <c r="K28" s="2" t="s">
        <v>303</v>
      </c>
      <c r="L28" s="2" t="s">
        <v>368</v>
      </c>
      <c r="M28" s="2" t="s">
        <v>369</v>
      </c>
      <c r="N28" s="2" t="s">
        <v>369</v>
      </c>
      <c r="O28" s="2" t="s">
        <v>369</v>
      </c>
      <c r="P28" s="2" t="s">
        <v>369</v>
      </c>
      <c r="Q28" s="2" t="s">
        <v>304</v>
      </c>
      <c r="R28" s="1"/>
      <c r="S28" s="1"/>
      <c r="T28" s="1"/>
      <c r="U28" s="1"/>
      <c r="V28" s="1"/>
      <c r="W28" s="1"/>
      <c r="X28" s="1"/>
      <c r="Y28" s="1"/>
      <c r="Z28" s="1"/>
      <c r="AA28" s="1"/>
      <c r="AB28" s="1"/>
      <c r="AC28" s="1"/>
      <c r="AD28" s="1"/>
      <c r="AE28" s="1"/>
      <c r="AF28" s="1"/>
      <c r="AG28" s="1"/>
      <c r="AH28" s="1"/>
      <c r="AI28" s="1"/>
      <c r="AJ28" s="1"/>
    </row>
    <row r="29" spans="1:36" ht="320.25" thickBot="1">
      <c r="A29" s="2" t="s">
        <v>305</v>
      </c>
      <c r="B29" s="2" t="s">
        <v>306</v>
      </c>
      <c r="C29" s="7" t="s">
        <v>307</v>
      </c>
      <c r="D29" s="7" t="s">
        <v>308</v>
      </c>
      <c r="E29" s="7" t="s">
        <v>344</v>
      </c>
      <c r="F29" s="7" t="s">
        <v>342</v>
      </c>
      <c r="G29" s="2" t="s">
        <v>309</v>
      </c>
      <c r="H29" s="2" t="s">
        <v>310</v>
      </c>
      <c r="I29" s="2" t="s">
        <v>360</v>
      </c>
      <c r="J29" s="2" t="s">
        <v>360</v>
      </c>
      <c r="K29" s="2" t="s">
        <v>311</v>
      </c>
      <c r="L29" s="2" t="s">
        <v>368</v>
      </c>
      <c r="M29" s="2" t="s">
        <v>369</v>
      </c>
      <c r="N29" s="2" t="s">
        <v>369</v>
      </c>
      <c r="O29" s="2" t="s">
        <v>369</v>
      </c>
      <c r="P29" s="2" t="s">
        <v>368</v>
      </c>
      <c r="Q29" s="2" t="s">
        <v>312</v>
      </c>
      <c r="R29" s="1"/>
      <c r="S29" s="1"/>
      <c r="T29" s="1"/>
      <c r="U29" s="1"/>
      <c r="V29" s="1"/>
      <c r="W29" s="1"/>
      <c r="X29" s="1"/>
      <c r="Y29" s="1"/>
      <c r="Z29" s="1"/>
      <c r="AA29" s="1"/>
      <c r="AB29" s="1"/>
      <c r="AC29" s="1"/>
      <c r="AD29" s="1"/>
      <c r="AE29" s="1"/>
      <c r="AF29" s="1"/>
      <c r="AG29" s="1"/>
      <c r="AH29" s="1"/>
      <c r="AI29" s="1"/>
      <c r="AJ29" s="1"/>
    </row>
    <row r="30" spans="1:36" ht="282" thickBot="1">
      <c r="A30" s="2" t="s">
        <v>314</v>
      </c>
      <c r="B30" s="2" t="s">
        <v>315</v>
      </c>
      <c r="C30" s="2" t="s">
        <v>316</v>
      </c>
      <c r="D30" s="2" t="s">
        <v>317</v>
      </c>
      <c r="E30" s="2" t="s">
        <v>344</v>
      </c>
      <c r="F30" s="2" t="s">
        <v>342</v>
      </c>
      <c r="G30" s="2" t="s">
        <v>318</v>
      </c>
      <c r="H30" s="2" t="s">
        <v>319</v>
      </c>
      <c r="I30" s="2" t="s">
        <v>360</v>
      </c>
      <c r="J30" s="2" t="s">
        <v>360</v>
      </c>
      <c r="K30" s="2" t="s">
        <v>320</v>
      </c>
      <c r="L30" s="2" t="s">
        <v>368</v>
      </c>
      <c r="M30" s="2" t="s">
        <v>369</v>
      </c>
      <c r="N30" s="2" t="s">
        <v>369</v>
      </c>
      <c r="O30" s="2" t="s">
        <v>369</v>
      </c>
      <c r="P30" s="2" t="s">
        <v>369</v>
      </c>
      <c r="Q30" s="2" t="s">
        <v>321</v>
      </c>
      <c r="R30" s="1"/>
      <c r="S30" s="1"/>
      <c r="T30" s="1"/>
      <c r="U30" s="1"/>
      <c r="V30" s="1"/>
      <c r="W30" s="1"/>
      <c r="X30" s="1"/>
      <c r="Y30" s="1"/>
      <c r="Z30" s="1"/>
      <c r="AA30" s="1"/>
      <c r="AB30" s="1"/>
      <c r="AC30" s="1"/>
      <c r="AD30" s="1"/>
      <c r="AE30" s="1"/>
      <c r="AF30" s="1"/>
      <c r="AG30" s="1"/>
      <c r="AH30" s="1"/>
      <c r="AI30" s="1"/>
      <c r="AJ30" s="1"/>
    </row>
    <row r="31" spans="1:36" ht="409.5" thickBot="1">
      <c r="A31" s="2" t="s">
        <v>322</v>
      </c>
      <c r="B31" s="2" t="s">
        <v>323</v>
      </c>
      <c r="C31" s="2" t="s">
        <v>313</v>
      </c>
      <c r="D31" s="2" t="s">
        <v>324</v>
      </c>
      <c r="E31" s="2" t="s">
        <v>344</v>
      </c>
      <c r="F31" s="2" t="s">
        <v>342</v>
      </c>
      <c r="G31" s="2" t="s">
        <v>325</v>
      </c>
      <c r="H31" s="2" t="s">
        <v>326</v>
      </c>
      <c r="I31" s="2" t="s">
        <v>360</v>
      </c>
      <c r="J31" s="2" t="s">
        <v>360</v>
      </c>
      <c r="K31" s="2" t="s">
        <v>327</v>
      </c>
      <c r="L31" s="2" t="s">
        <v>368</v>
      </c>
      <c r="M31" s="2" t="s">
        <v>368</v>
      </c>
      <c r="N31" s="2" t="s">
        <v>369</v>
      </c>
      <c r="O31" s="2" t="s">
        <v>369</v>
      </c>
      <c r="P31" s="2" t="s">
        <v>368</v>
      </c>
      <c r="Q31" s="2" t="s">
        <v>328</v>
      </c>
      <c r="R31" s="1"/>
      <c r="S31" s="1"/>
      <c r="T31" s="1"/>
      <c r="U31" s="1"/>
      <c r="V31" s="1"/>
      <c r="W31" s="1"/>
      <c r="X31" s="1"/>
      <c r="Y31" s="1"/>
      <c r="Z31" s="1"/>
      <c r="AA31" s="1"/>
      <c r="AB31" s="1"/>
      <c r="AC31" s="1"/>
      <c r="AD31" s="1"/>
      <c r="AE31" s="1"/>
      <c r="AF31" s="1"/>
      <c r="AG31" s="1"/>
      <c r="AH31" s="1"/>
      <c r="AI31" s="1"/>
      <c r="AJ31" s="1"/>
    </row>
    <row r="32" spans="1:36" ht="90.75" thickBot="1">
      <c r="A32" s="2" t="s">
        <v>314</v>
      </c>
      <c r="B32" s="8" t="s">
        <v>329</v>
      </c>
      <c r="C32" s="2" t="s">
        <v>330</v>
      </c>
      <c r="D32" s="2" t="s">
        <v>331</v>
      </c>
      <c r="E32" s="2" t="s">
        <v>343</v>
      </c>
      <c r="F32" s="2" t="s">
        <v>343</v>
      </c>
      <c r="G32" s="2" t="s">
        <v>102</v>
      </c>
      <c r="H32" s="2" t="s">
        <v>102</v>
      </c>
      <c r="I32" s="2" t="s">
        <v>102</v>
      </c>
      <c r="J32" s="2" t="s">
        <v>102</v>
      </c>
      <c r="K32" s="2" t="s">
        <v>332</v>
      </c>
      <c r="L32" s="2" t="s">
        <v>368</v>
      </c>
      <c r="M32" s="2" t="s">
        <v>369</v>
      </c>
      <c r="N32" s="2" t="s">
        <v>369</v>
      </c>
      <c r="O32" s="2" t="s">
        <v>369</v>
      </c>
      <c r="P32" s="2" t="s">
        <v>369</v>
      </c>
      <c r="Q32" s="2" t="s">
        <v>67</v>
      </c>
      <c r="R32" s="1"/>
      <c r="S32" s="1"/>
      <c r="T32" s="1"/>
      <c r="U32" s="1"/>
      <c r="V32" s="1"/>
      <c r="W32" s="1"/>
      <c r="X32" s="1"/>
      <c r="Y32" s="1"/>
      <c r="Z32" s="1"/>
      <c r="AA32" s="1"/>
      <c r="AB32" s="1"/>
      <c r="AC32" s="1"/>
      <c r="AD32" s="1"/>
      <c r="AE32" s="1"/>
      <c r="AF32" s="1"/>
      <c r="AG32" s="1"/>
      <c r="AH32" s="1"/>
      <c r="AI32" s="1"/>
      <c r="AJ32" s="1"/>
    </row>
    <row r="33" spans="1:36" ht="256.5" thickBot="1">
      <c r="A33" s="2" t="s">
        <v>333</v>
      </c>
      <c r="B33" s="2" t="s">
        <v>334</v>
      </c>
      <c r="C33" s="2" t="s">
        <v>335</v>
      </c>
      <c r="D33" s="2" t="s">
        <v>336</v>
      </c>
      <c r="E33" s="2" t="s">
        <v>344</v>
      </c>
      <c r="F33" s="2" t="s">
        <v>342</v>
      </c>
      <c r="G33" s="2" t="s">
        <v>337</v>
      </c>
      <c r="H33" s="2" t="s">
        <v>338</v>
      </c>
      <c r="I33" s="2" t="s">
        <v>360</v>
      </c>
      <c r="J33" s="2" t="s">
        <v>360</v>
      </c>
      <c r="K33" s="2" t="s">
        <v>339</v>
      </c>
      <c r="L33" s="2" t="s">
        <v>368</v>
      </c>
      <c r="M33" s="2" t="s">
        <v>369</v>
      </c>
      <c r="N33" s="2" t="s">
        <v>369</v>
      </c>
      <c r="O33" s="2" t="s">
        <v>369</v>
      </c>
      <c r="P33" s="2" t="s">
        <v>368</v>
      </c>
      <c r="Q33" s="2" t="s">
        <v>67</v>
      </c>
      <c r="R33" s="1"/>
      <c r="S33" s="1"/>
      <c r="T33" s="1"/>
      <c r="U33" s="1"/>
      <c r="V33" s="1"/>
      <c r="W33" s="1"/>
      <c r="X33" s="1"/>
      <c r="Y33" s="1"/>
      <c r="Z33" s="1"/>
      <c r="AA33" s="1"/>
      <c r="AB33" s="1"/>
      <c r="AC33" s="1"/>
      <c r="AD33" s="1"/>
      <c r="AE33" s="1"/>
      <c r="AF33" s="1"/>
      <c r="AG33" s="1"/>
      <c r="AH33" s="1"/>
      <c r="AI33" s="1"/>
      <c r="AJ33" s="1"/>
    </row>
    <row r="34" spans="1:36" ht="27" thickBot="1">
      <c r="A34" s="2"/>
      <c r="B34" s="2"/>
      <c r="C34" s="2"/>
      <c r="D34" s="2"/>
      <c r="E34" s="9" t="s">
        <v>374</v>
      </c>
      <c r="F34" s="9" t="s">
        <v>375</v>
      </c>
      <c r="G34" s="2"/>
      <c r="H34" s="2"/>
      <c r="I34" s="2" t="s">
        <v>376</v>
      </c>
      <c r="J34" s="2" t="s">
        <v>379</v>
      </c>
      <c r="K34" s="2"/>
      <c r="L34" s="2" t="s">
        <v>395</v>
      </c>
      <c r="M34" s="2" t="s">
        <v>396</v>
      </c>
      <c r="N34" s="1" t="s">
        <v>397</v>
      </c>
      <c r="O34" s="1" t="s">
        <v>398</v>
      </c>
      <c r="P34" s="1" t="s">
        <v>399</v>
      </c>
      <c r="Q34" s="1" t="s">
        <v>400</v>
      </c>
      <c r="R34" s="1" t="s">
        <v>401</v>
      </c>
      <c r="S34" s="1" t="s">
        <v>402</v>
      </c>
      <c r="T34" s="1"/>
      <c r="U34" s="1"/>
      <c r="V34" s="1"/>
      <c r="W34" s="1"/>
      <c r="X34" s="1"/>
      <c r="Y34" s="1"/>
      <c r="Z34" s="1"/>
      <c r="AA34" s="1"/>
      <c r="AB34" s="1"/>
      <c r="AC34" s="1"/>
      <c r="AD34" s="1"/>
      <c r="AE34" s="1"/>
      <c r="AF34" s="1"/>
      <c r="AG34" s="1"/>
      <c r="AH34" s="1"/>
      <c r="AI34" s="1"/>
      <c r="AJ34" s="1"/>
    </row>
    <row r="35" spans="1:36" ht="15.75" thickBot="1">
      <c r="A35" s="1"/>
      <c r="B35" s="1"/>
      <c r="C35" s="1"/>
      <c r="D35" s="1"/>
      <c r="E35" s="2">
        <f>COUNTIF(E2:E33, "AFTER")</f>
        <v>25</v>
      </c>
      <c r="F35" s="2">
        <f>COUNTIF(F2:F33,"Y")</f>
        <v>25</v>
      </c>
      <c r="G35" s="1"/>
      <c r="H35" s="1"/>
      <c r="I35" s="1">
        <f>COUNTIF(I2:I33,"N/A")</f>
        <v>4</v>
      </c>
      <c r="J35" s="1">
        <f>COUNTIF(J2:J33,"N/A")</f>
        <v>14</v>
      </c>
      <c r="K35" s="1"/>
      <c r="L35" s="1">
        <f>COUNTIFS($L2:$L33,"y",M2:M33, "n",N2:N33,"n",O2:O33, "n",P2:P33,"n")</f>
        <v>18</v>
      </c>
      <c r="M35" s="1">
        <f>COUNTIFS(L2:L33,"n",M2:M33, "y",N2:N33,"n",O2:O33, "n",P2:P33,"n")</f>
        <v>1</v>
      </c>
      <c r="N35" s="1">
        <f>COUNTIFS(L2:L33,"y",M2:M33, "y",N2:N33,"n",O2:O33, "n",P2:P33,"n")</f>
        <v>1</v>
      </c>
      <c r="O35" s="1">
        <f>COUNTIFS(L2:L33,"y",M2:M33, "n",N2:N33,"n",O2:O33, "y",P2:P33,"n")</f>
        <v>3</v>
      </c>
      <c r="P35" s="1">
        <f>COUNTIFS(L2:L33,"y",M2:M33, "n",N2:N33,"n",O2:O33, "n",P2:P33,"y")</f>
        <v>6</v>
      </c>
      <c r="Q35" s="1">
        <f>COUNTIFS(L2:L33,"y",M2:M33, "n",N2:N33,"y",O2:O33, "n",P2:P33,"y")</f>
        <v>1</v>
      </c>
      <c r="R35" s="1">
        <f>COUNTIFS(L2:L33,"y",M2:M33, "y",N2:N33,"n",O2:O33, "n",P2:P33,"y")</f>
        <v>1</v>
      </c>
      <c r="S35" s="1">
        <f>COUNTIFS(L2:L33,"n",M2:M33, "y",N2:N33,"y",O2:O33, "n",P2:P33,"n")</f>
        <v>1</v>
      </c>
      <c r="T35" s="1"/>
      <c r="U35" s="1"/>
      <c r="V35" s="1"/>
      <c r="W35" s="1"/>
      <c r="X35" s="1"/>
      <c r="Y35" s="1"/>
      <c r="Z35" s="1"/>
      <c r="AA35" s="1"/>
      <c r="AB35" s="1"/>
      <c r="AC35" s="1"/>
      <c r="AD35" s="1"/>
      <c r="AE35" s="1"/>
      <c r="AF35" s="1"/>
      <c r="AG35" s="1"/>
      <c r="AH35" s="1"/>
      <c r="AI35" s="1"/>
      <c r="AJ35" s="1"/>
    </row>
    <row r="36" spans="1:36" ht="15.75" thickBo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ht="27" thickBot="1">
      <c r="A37" s="1"/>
      <c r="B37" s="1"/>
      <c r="C37" s="1"/>
      <c r="D37" s="1"/>
      <c r="E37" s="1"/>
      <c r="F37" s="1"/>
      <c r="G37" s="1"/>
      <c r="H37" s="1"/>
      <c r="I37" s="1" t="s">
        <v>377</v>
      </c>
      <c r="J37" s="1" t="s">
        <v>380</v>
      </c>
      <c r="K37" s="1"/>
      <c r="S37" s="1"/>
      <c r="T37" s="1"/>
      <c r="U37" s="1"/>
      <c r="V37" s="1"/>
      <c r="W37" s="1"/>
      <c r="X37" s="1"/>
      <c r="Y37" s="1"/>
      <c r="Z37" s="1"/>
      <c r="AA37" s="1"/>
      <c r="AB37" s="1"/>
      <c r="AC37" s="1"/>
      <c r="AD37" s="1"/>
      <c r="AE37" s="1"/>
      <c r="AF37" s="1"/>
      <c r="AG37" s="1"/>
      <c r="AH37" s="1"/>
      <c r="AI37" s="1"/>
      <c r="AJ37" s="1"/>
    </row>
    <row r="38" spans="1:36" ht="15.75" thickBot="1">
      <c r="A38" s="1"/>
      <c r="B38" s="1"/>
      <c r="C38" s="1"/>
      <c r="D38" s="1"/>
      <c r="E38" s="1"/>
      <c r="F38" s="1"/>
      <c r="G38" s="1"/>
      <c r="H38" s="1"/>
      <c r="I38" s="1">
        <f>COUNTIF(I2:I33, "positive")</f>
        <v>27</v>
      </c>
      <c r="J38" s="1">
        <f>COUNTIF(J2:J33, "positive")</f>
        <v>17</v>
      </c>
      <c r="K38" s="1"/>
      <c r="S38" s="1"/>
      <c r="T38" s="1"/>
      <c r="U38" s="1"/>
      <c r="V38" s="1"/>
      <c r="W38" s="1"/>
      <c r="X38" s="1"/>
      <c r="Y38" s="1"/>
      <c r="Z38" s="1"/>
      <c r="AA38" s="1"/>
      <c r="AB38" s="1"/>
      <c r="AC38" s="1"/>
      <c r="AD38" s="1"/>
      <c r="AE38" s="1"/>
      <c r="AF38" s="1"/>
      <c r="AG38" s="1"/>
      <c r="AH38" s="1"/>
      <c r="AI38" s="1"/>
      <c r="AJ38" s="1"/>
    </row>
    <row r="39" spans="1:36" ht="15.75" thickBo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ht="15.75" thickBot="1">
      <c r="A40" s="1"/>
      <c r="B40" s="1"/>
      <c r="C40" s="1"/>
      <c r="D40" s="1"/>
      <c r="E40" s="1"/>
      <c r="F40" s="1"/>
      <c r="G40" s="1"/>
      <c r="H40" s="1"/>
      <c r="I40" s="1"/>
      <c r="J40" s="1"/>
      <c r="K40" s="1"/>
      <c r="L40" s="1" t="s">
        <v>394</v>
      </c>
      <c r="M40" s="2" t="s">
        <v>389</v>
      </c>
      <c r="N40" s="2" t="s">
        <v>390</v>
      </c>
      <c r="O40" s="2" t="s">
        <v>391</v>
      </c>
      <c r="P40" s="2" t="s">
        <v>392</v>
      </c>
      <c r="Q40" s="1" t="s">
        <v>393</v>
      </c>
      <c r="R40" s="1"/>
      <c r="S40" s="1"/>
      <c r="T40" s="1"/>
      <c r="U40" s="1"/>
      <c r="V40" s="1"/>
      <c r="W40" s="1"/>
      <c r="X40" s="1"/>
      <c r="Y40" s="1"/>
      <c r="Z40" s="1"/>
      <c r="AA40" s="1"/>
      <c r="AB40" s="1"/>
      <c r="AC40" s="1"/>
      <c r="AD40" s="1"/>
      <c r="AE40" s="1"/>
      <c r="AF40" s="1"/>
      <c r="AG40" s="1"/>
      <c r="AH40" s="1"/>
      <c r="AI40" s="1"/>
      <c r="AJ40" s="1"/>
    </row>
    <row r="41" spans="1:36" ht="27" thickBot="1">
      <c r="A41" s="1"/>
      <c r="B41" s="1"/>
      <c r="C41" s="1"/>
      <c r="D41" s="1"/>
      <c r="E41" s="1"/>
      <c r="F41" s="1"/>
      <c r="G41" s="1"/>
      <c r="H41" s="1"/>
      <c r="I41" s="1" t="s">
        <v>378</v>
      </c>
      <c r="J41" s="1" t="s">
        <v>381</v>
      </c>
      <c r="K41" s="1"/>
      <c r="L41" s="1">
        <f>COUNTIFS(L2:L33,"y",M2:M33, "n",N2:N33,"y",O2:O33, "n",P2:P33,"n")</f>
        <v>0</v>
      </c>
      <c r="M41" s="1">
        <f>COUNTIFS(L2:L33,"n",M2:M33, "n",N2:N33,"y",O2:O33, "n",P2:P33,"n")</f>
        <v>0</v>
      </c>
      <c r="N41" s="1">
        <f>COUNTIFS(L2:L33,"n",M2:M33, "n",N2:N33,"n",O2:O33, "y",P2:P33,"n")</f>
        <v>0</v>
      </c>
      <c r="O41" s="1">
        <f>COUNTIFS(L2:L33,"n",M2:M33, "n",N2:N33,"n",O2:O33, "n",P2:P33,"y")</f>
        <v>0</v>
      </c>
      <c r="P41" s="1">
        <f>COUNTIFS(L2:L33,"n",M2:M33, "n",N2:N33,"n",O2:O33, "n",P2:P33,"n")</f>
        <v>0</v>
      </c>
      <c r="Q41" s="1">
        <f>COUNTIFS(L2:L33,"y",M2:M33, "y",N2:N33,"y",O2:O33, "y",P2:P33,"y")</f>
        <v>0</v>
      </c>
      <c r="R41" s="1"/>
      <c r="S41" s="1"/>
      <c r="T41" s="1"/>
      <c r="U41" s="1"/>
      <c r="V41" s="1"/>
      <c r="W41" s="1"/>
      <c r="X41" s="1"/>
      <c r="Y41" s="1"/>
      <c r="Z41" s="1"/>
      <c r="AA41" s="1"/>
      <c r="AB41" s="1"/>
      <c r="AC41" s="1"/>
      <c r="AD41" s="1"/>
      <c r="AE41" s="1"/>
      <c r="AF41" s="1"/>
      <c r="AG41" s="1"/>
      <c r="AH41" s="1"/>
      <c r="AI41" s="1"/>
      <c r="AJ41" s="1"/>
    </row>
    <row r="42" spans="1:36" ht="15.75" thickBot="1">
      <c r="A42" s="1"/>
      <c r="B42" s="1"/>
      <c r="C42" s="1"/>
      <c r="D42" s="1"/>
      <c r="E42" s="1"/>
      <c r="F42" s="1"/>
      <c r="G42" s="1"/>
      <c r="H42" s="1"/>
      <c r="I42" s="1">
        <f xml:space="preserve"> 32 - (I38+I35)</f>
        <v>1</v>
      </c>
      <c r="J42" s="1">
        <f xml:space="preserve"> 32 - (J38+J35)</f>
        <v>1</v>
      </c>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ht="15.75" thickBo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ht="27" thickBot="1">
      <c r="A44" s="1"/>
      <c r="B44" s="1"/>
      <c r="C44" s="1"/>
      <c r="D44" s="1"/>
      <c r="E44" s="1" t="s">
        <v>382</v>
      </c>
      <c r="F44" s="1" t="s">
        <v>383</v>
      </c>
      <c r="G44" s="1"/>
      <c r="H44" s="1"/>
      <c r="I44" s="1" t="s">
        <v>384</v>
      </c>
      <c r="J44" s="1" t="s">
        <v>385</v>
      </c>
      <c r="K44" s="1" t="s">
        <v>386</v>
      </c>
      <c r="L44" s="1" t="s">
        <v>387</v>
      </c>
      <c r="M44" s="1" t="s">
        <v>388</v>
      </c>
      <c r="N44" s="1"/>
      <c r="O44" s="1"/>
      <c r="P44" s="1"/>
      <c r="Q44" s="1"/>
      <c r="R44" s="1"/>
      <c r="S44" s="1"/>
      <c r="T44" s="1"/>
      <c r="U44" s="1"/>
      <c r="V44" s="1"/>
      <c r="W44" s="1"/>
      <c r="X44" s="1"/>
      <c r="Y44" s="1"/>
      <c r="Z44" s="1"/>
      <c r="AA44" s="1"/>
      <c r="AB44" s="1"/>
      <c r="AC44" s="1"/>
      <c r="AD44" s="1"/>
      <c r="AE44" s="1"/>
      <c r="AF44" s="1"/>
      <c r="AG44" s="1"/>
      <c r="AH44" s="1"/>
      <c r="AI44" s="1"/>
      <c r="AJ44" s="1"/>
    </row>
    <row r="45" spans="1:36" ht="15.75" thickBot="1">
      <c r="A45" s="1"/>
      <c r="B45" s="1"/>
      <c r="C45" s="1"/>
      <c r="D45" s="1"/>
      <c r="E45" s="1">
        <f>COUNTIFS(E2:E33, "AFTER", J2:J33, "N/A")</f>
        <v>8</v>
      </c>
      <c r="F45" s="1">
        <f>SUM(I45:K45)</f>
        <v>18</v>
      </c>
      <c r="G45" s="1"/>
      <c r="H45" s="1"/>
      <c r="I45" s="1">
        <f>COUNTIFS(I2:I33,"Positive",J2:J33,"Positive")</f>
        <v>16</v>
      </c>
      <c r="J45" s="1">
        <f>COUNTIFS(I2:I33,"Positive",J2:J33,"Neutral")</f>
        <v>1</v>
      </c>
      <c r="K45" s="1">
        <f>COUNTIFS(I2:I33,"Neutral",J2:J33,"Positive")</f>
        <v>1</v>
      </c>
      <c r="L45" s="1">
        <f>COUNTIFS(I2:I33,"N/A",J2:J33,"N/A")</f>
        <v>4</v>
      </c>
      <c r="M45" s="1">
        <f>COUNTIFS(I2:I33,"Positive",J2:J33,"N/A")</f>
        <v>10</v>
      </c>
      <c r="N45" s="1"/>
      <c r="O45" s="1"/>
      <c r="P45" s="1"/>
      <c r="Q45" s="1"/>
      <c r="R45" s="1"/>
      <c r="S45" s="1"/>
      <c r="T45" s="1"/>
      <c r="U45" s="1"/>
      <c r="V45" s="1"/>
      <c r="W45" s="1"/>
      <c r="X45" s="1"/>
      <c r="Y45" s="1"/>
      <c r="Z45" s="1"/>
      <c r="AA45" s="1"/>
      <c r="AB45" s="1"/>
      <c r="AC45" s="1"/>
      <c r="AD45" s="1"/>
      <c r="AE45" s="1"/>
      <c r="AF45" s="1"/>
      <c r="AG45" s="1"/>
      <c r="AH45" s="1"/>
      <c r="AI45" s="1"/>
      <c r="AJ45" s="1"/>
    </row>
    <row r="46" spans="1:36" ht="15.75" thickBo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ht="15.75" thickBo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ht="15.75" thickBo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ht="15.75" thickBo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ht="15.75" thickBo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ht="15.75" thickBo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ht="15.75" thickBo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ht="15.75" thickBo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ht="15.75" thickBo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ht="15.75" thickBo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ht="15.75" thickBo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ht="15.75" thickBo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ht="15.75" thickBo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1:36" ht="15.75" thickBo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1:36" ht="15.75" thickBo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1:36" ht="15.75" thickBo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1:36" ht="15.75" thickBo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1:36" ht="15.75" thickBo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1:36" ht="15.75" thickBo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1:36" ht="15.75" thickBo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1:36" ht="15.75" thickBo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1:36" ht="15.75" thickBo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1:36" ht="15.75" thickBo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1:36" ht="15.75" thickBo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1:36" ht="15.75" thickBo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1:36" ht="15.75" thickBo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1:36" ht="15.75" thickBo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1:36" ht="15.75" thickBo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1:36" ht="15.75" thickBo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1:36" ht="15.75" thickBo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1:36" ht="15.75" thickBo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1:36" ht="15.75" thickBo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1:36" ht="15.75" thickBo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1:36" ht="15.75" thickBo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1:36" ht="15.75" thickBo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1:36" ht="15.75" thickBo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1:36" ht="15.75" thickBo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1:36" ht="15.75" thickBo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1:36" ht="15.75" thickBo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1:36" ht="15.75" thickBo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1:36" ht="15.75" thickBo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1:36" ht="15.75" thickBo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1:36" ht="15.75" thickBo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1:36" ht="15.75" thickBo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1:36" ht="15.75" thickBo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1:36" ht="15.75" thickBo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1:36" ht="15.75" thickBo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1:36" ht="15.75" thickBo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1:36" ht="15.75" thickBo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1:36" ht="15.75" thickBo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1:36" ht="15.75" thickBo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1:36" ht="15.75" thickBo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1:36" ht="15.75" thickBo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1:36" ht="15.75" thickBo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1:36" ht="15.7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1:36" ht="15.7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1:36" ht="15.7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1:36" ht="15.7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ht="15.7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ht="15.7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ht="15.7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ht="15.7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ht="15.7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ht="15.7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ht="15.7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ht="15.7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ht="15.7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ht="15.7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1:36" ht="15.7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1:36" ht="15.7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1:36" ht="15.7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1:36" ht="15.7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1:36" ht="15.7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1:36" ht="15.7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1:36" ht="15.7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1:36" ht="15.7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1:36" ht="15.7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1:36" ht="15.7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1:36" ht="15.7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1:36" ht="15.7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1:36" ht="15.7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ht="15.7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ht="15.7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ht="15.7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ht="15.7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ht="15.7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ht="15.7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ht="15.7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ht="15.7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ht="15.7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ht="15.7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ht="15.7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ht="15.7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ht="15.7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1:36" ht="15.7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1:36" ht="15.7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1:36" ht="15.7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1:36" ht="15.7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1:36" ht="15.7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1:36" ht="15.7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1:36" ht="15.7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1:36" ht="15.7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1:36" ht="15.7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1:36" ht="15.7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ht="15.7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ht="15.7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ht="15.7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ht="15.7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ht="15.7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ht="15.7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ht="15.7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ht="15.7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ht="15.7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ht="15.7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ht="15.7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ht="15.7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1:36" ht="15.7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1:36" ht="15.7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1:36" ht="15.7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1:36" ht="15.7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1:36" ht="15.7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1:36" ht="15.7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1:36" ht="15.7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1:36" ht="15.7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1:36" ht="15.7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1:36" ht="15.7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1:36" ht="15.7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1:36" ht="15.7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1:36" ht="15.7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ht="15.7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ht="15.7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ht="15.7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ht="15.7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5.7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5.7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5.7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5.7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5.7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5.7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5.7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5.7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5.7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5.7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5.7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5.7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5.7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5.7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5.7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5.7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5.7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5.7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5.7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5.7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5.7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5.7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5.7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5.7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5.7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5.7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5.7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5.7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5.7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5.7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5.7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5.7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5.7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5.7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5.7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5.7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5.7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5.7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5.7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5.7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5.7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5.7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5.7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1:36" ht="15.7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1:36" ht="15.7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1:36" ht="15.7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1:36" ht="15.7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1:36" ht="15.7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1:36" ht="15.7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1:36" ht="15.7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1:36" ht="15.7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1:36" ht="15.7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1:36" ht="15.7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1:36" ht="15.7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1:36" ht="15.7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1:36" ht="15.7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1:36" ht="15.7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1:36" ht="15.7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1:36" ht="15.7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spans="1:36" ht="15.7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spans="1:36" ht="15.7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spans="1:36" ht="15.7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spans="1:36" ht="15.7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spans="1:36" ht="15.7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spans="1:36" ht="15.7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spans="1:36" ht="15.7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spans="1:36" ht="15.7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spans="1:36" ht="15.7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spans="1:36" ht="15.7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spans="1:36" ht="15.7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spans="1:36" ht="15.7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spans="1:36" ht="15.7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spans="1:36" ht="15.7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spans="1:36" ht="15.7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spans="1:36" ht="15.7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spans="1:36" ht="15.7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spans="1:36" ht="15.7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5.7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5.7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5.7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5.7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5.7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5.7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5.7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5.7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5.7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5.7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5.7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5.7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5.7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5.7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5.7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5.7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5.7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5.7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5.7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5.7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5.7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5.7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5.7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5.7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5.7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5.7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5.7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5.7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5.7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5.7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5.7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5.7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5.7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5.7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5.7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5.7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spans="1:36" ht="15.7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spans="1:36" ht="15.7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spans="1:36" ht="15.7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spans="1:36" ht="15.7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spans="1:36" ht="15.7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spans="1:36" ht="15.7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spans="1:36" ht="15.7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spans="1:36" ht="15.7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spans="1:36" ht="15.7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spans="1:36" ht="15.7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spans="1:36" ht="15.7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spans="1:36" ht="15.7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spans="1:36" ht="15.7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spans="1:36" ht="15.7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spans="1:36" ht="15.7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spans="1:36" ht="15.7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spans="1:36" ht="15.7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spans="1:36" ht="15.7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spans="1:36" ht="15.7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spans="1:36" ht="15.7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spans="1:36" ht="15.7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spans="1:36" ht="15.7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spans="1:36" ht="15.7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spans="1:36" ht="15.7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spans="1:36" ht="15.7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spans="1:36" ht="15.7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spans="1:36" ht="15.7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spans="1:36" ht="15.7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spans="1:36" ht="15.7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spans="1:36" ht="15.7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spans="1:36" ht="15.7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spans="1:36" ht="15.7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spans="1:36" ht="15.7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spans="1:36" ht="15.7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spans="1:36" ht="15.7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spans="1:36" ht="15.7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spans="1:36" ht="15.7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spans="1:36" ht="15.7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spans="1:36" ht="15.7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spans="1:36" ht="15.7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spans="1:36" ht="15.7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spans="1:36" ht="15.7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spans="1:36" ht="15.7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spans="1:36" ht="15.7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spans="1:36" ht="15.7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spans="1:36" ht="15.7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spans="1:36" ht="15.7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spans="1:36" ht="15.7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spans="1:36" ht="15.7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spans="1:36" ht="15.7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spans="1:36" ht="15.7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spans="1:36" ht="15.7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spans="1:36" ht="15.7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spans="1:36" ht="15.7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spans="1:36" ht="15.7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spans="1:36" ht="15.7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spans="1:36" ht="15.7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spans="1:36" ht="15.7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spans="1:36" ht="15.7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spans="1:36" ht="15.7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spans="1:36" ht="15.7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spans="1:36" ht="15.7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spans="1:36" ht="15.7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spans="1:36" ht="15.7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spans="1:36" ht="15.7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spans="1:36" ht="15.7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spans="1:36" ht="15.7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spans="1:36" ht="15.7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spans="1:36" ht="15.7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spans="1:36" ht="15.7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spans="1:36" ht="15.7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spans="1:36" ht="15.7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spans="1:36" ht="15.7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spans="1:36" ht="15.7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spans="1:36" ht="15.7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spans="1:36" ht="15.7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spans="1:36" ht="15.7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spans="1:36" ht="15.7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spans="1:36" ht="15.7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spans="1:36" ht="15.7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spans="1:36" ht="15.7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spans="1:36" ht="15.7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spans="1:36" ht="15.7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spans="1:36" ht="15.7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spans="1:36" ht="15.7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spans="1:36" ht="15.7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spans="1:36" ht="15.7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spans="1:36" ht="15.7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spans="1:36" ht="15.7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spans="1:36" ht="15.7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spans="1:36" ht="15.7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spans="1:36" ht="15.7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spans="1:36" ht="15.7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spans="1:36" ht="15.7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spans="1:36" ht="15.7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spans="1:36" ht="15.7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spans="1:36" ht="15.7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spans="1:36" ht="15.7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spans="1:36" ht="15.7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spans="1:36" ht="15.7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spans="1:36" ht="15.7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spans="1:36" ht="15.7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spans="1:36" ht="15.7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spans="1:36" ht="15.7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spans="1:36" ht="15.7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spans="1:36" ht="15.7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spans="1:36" ht="15.7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spans="1:36" ht="15.7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spans="1:36" ht="15.7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spans="1:36" ht="15.7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spans="1:36" ht="15.7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spans="1:36" ht="15.7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spans="1:36" ht="15.7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spans="1:36" ht="15.7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spans="1:36" ht="15.7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spans="1:36" ht="15.7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spans="1:36" ht="15.7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spans="1:36" ht="15.7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spans="1:36" ht="15.7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spans="1:36" ht="15.7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spans="1:36" ht="15.7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spans="1:36" ht="15.7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spans="1:36" ht="15.7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spans="1:36" ht="15.7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spans="1:36" ht="15.7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spans="1:36" ht="15.7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spans="1:36" ht="15.7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spans="1:36" ht="15.7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spans="1:36" ht="15.7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spans="1:36" ht="15.7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spans="1:36" ht="15.7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spans="1:36" ht="15.7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spans="1:36" ht="15.7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spans="1:36" ht="15.7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spans="1:36" ht="15.7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spans="1:36" ht="15.7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spans="1:36" ht="15.7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spans="1:36" ht="15.7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spans="1:36" ht="15.7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spans="1:36" ht="15.7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spans="1:36" ht="15.7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spans="1:36" ht="15.7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spans="1:36" ht="15.7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spans="1:36" ht="15.7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spans="1:36" ht="15.7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spans="1:36" ht="15.7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spans="1:36" ht="15.7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spans="1:36" ht="15.7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spans="1:36" ht="15.7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spans="1:36" ht="15.7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spans="1:36" ht="15.7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spans="1:36" ht="15.7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spans="1:36" ht="15.7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spans="1:36" ht="15.7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spans="1:36" ht="15.7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spans="1:36" ht="15.7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spans="1:36" ht="15.7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spans="1:36" ht="15.7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spans="1:36" ht="15.7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spans="1:36" ht="15.7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spans="1:36" ht="15.7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spans="1:36" ht="15.7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spans="1:36" ht="15.7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spans="1:36" ht="15.7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spans="1:36" ht="15.7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spans="1:36" ht="15.7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spans="1:36" ht="15.7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spans="1:36" ht="15.7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spans="1:36" ht="15.7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spans="1:36" ht="15.7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spans="1:36" ht="15.7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spans="1:36" ht="15.7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spans="1:36" ht="15.7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spans="1:36" ht="15.7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spans="1:36" ht="15.7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spans="1:36" ht="15.7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spans="1:36" ht="15.7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spans="1:36" ht="15.7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spans="1:36" ht="15.7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spans="1:36" ht="15.7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spans="1:36" ht="15.7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spans="1:36" ht="15.7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spans="1:36" ht="15.7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spans="1:36" ht="15.7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spans="1:36" ht="15.7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spans="1:36" ht="15.7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spans="1:36" ht="15.7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spans="1:36" ht="15.7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spans="1:36" ht="15.7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spans="1:36" ht="15.7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spans="1:36" ht="15.7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spans="1:36" ht="15.7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spans="1:36" ht="15.7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spans="1:36" ht="15.7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spans="1:36" ht="15.7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spans="1:36" ht="15.7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spans="1:36" ht="15.7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spans="1:36" ht="15.7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spans="1:36" ht="15.7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spans="1:36" ht="15.7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spans="1:36" ht="15.7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spans="1:36" ht="15.7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spans="1:36" ht="15.7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spans="1:36" ht="15.7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spans="1:36" ht="15.7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spans="1:36" ht="15.7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spans="1:36" ht="15.7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spans="1:36" ht="15.7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spans="1:36" ht="15.7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spans="1:36" ht="15.7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spans="1:36" ht="15.7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spans="1:36" ht="15.7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1:36" ht="15.7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1:36" ht="15.7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1:36" ht="15.7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1:36" ht="15.7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1:36" ht="15.7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1:36" ht="15.7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1:36" ht="15.7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1:36" ht="15.7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1:36" ht="15.7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1:36" ht="15.7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1:36" ht="15.7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1:36" ht="15.7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1:36" ht="15.7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1:36" ht="15.7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1:36" ht="15.7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1:36" ht="15.7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1:36" ht="15.7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1:36" ht="15.7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1:36" ht="15.7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1:36" ht="15.7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1:36" ht="15.7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1:36" ht="15.7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1:36" ht="15.7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1:36" ht="15.7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1:36" ht="15.7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1:36" ht="15.7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1:36" ht="15.7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1:36" ht="15.7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1:36" ht="15.7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1:36" ht="15.7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1:36" ht="15.7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1:36" ht="15.7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1:36" ht="15.7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1:36" ht="15.7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1:36" ht="15.7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1:36" ht="15.7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1:36" ht="15.7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1:36" ht="15.7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1:36" ht="15.7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1:36" ht="15.7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1:36" ht="15.7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1:36" ht="15.7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1:36" ht="15.7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1:36" ht="15.7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1:36" ht="15.7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1:36" ht="15.7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1:36" ht="15.7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1:36" ht="15.7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1:36" ht="15.7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1:36" ht="15.7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1:36" ht="15.7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1:36" ht="15.7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1:36" ht="15.7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1:36" ht="15.7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1:36" ht="15.7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1:36" ht="15.7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1:36" ht="15.7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1:36" ht="15.7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1:36" ht="15.7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1:36" ht="15.7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1:36" ht="15.7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1:36" ht="15.7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1:36" ht="15.7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1:36" ht="15.7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1:36" ht="15.7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1:36" ht="15.7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1:36" ht="15.7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1:36" ht="15.7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1:36" ht="15.7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1:36" ht="15.7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1:36" ht="15.7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1:36" ht="15.7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1:36" ht="15.7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1:36" ht="15.7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1:36" ht="15.7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1:36" ht="15.7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1:36" ht="15.7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1:36" ht="15.7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1:36" ht="15.7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1:36" ht="15.7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1:36" ht="15.7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1:36" ht="15.7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1:36" ht="15.7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1:36" ht="15.7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1:36" ht="15.7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1:36" ht="15.7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1:36" ht="15.7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1:36" ht="15.7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1:36" ht="15.7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1:36" ht="15.7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1:36" ht="15.7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1:36" ht="15.7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1:36" ht="15.7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1:36" ht="15.7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1:36" ht="15.7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1:36" ht="15.7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1:36" ht="15.7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1:36" ht="15.7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1:36" ht="15.7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spans="1:36" ht="15.7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spans="1:36" ht="15.7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spans="1:36" ht="15.7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spans="1:36" ht="15.7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spans="1:36" ht="15.7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spans="1:36" ht="15.7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spans="1:36" ht="15.7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spans="1:36" ht="15.7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spans="1:36" ht="15.7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spans="1:36" ht="15.7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spans="1:36" ht="15.7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spans="1:36" ht="15.7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spans="1:36" ht="15.7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spans="1:36" ht="15.7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spans="1:36" ht="15.7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spans="1:36" ht="15.7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spans="1:36" ht="15.7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spans="1:36" ht="15.7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spans="1:36" ht="15.7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spans="1:36" ht="15.7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spans="1:36" ht="15.7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spans="1:36" ht="15.7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spans="1:36" ht="15.7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spans="1:36" ht="15.7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1:36" ht="15.7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1:36" ht="15.7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1:36" ht="15.7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1:36" ht="15.7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1:36" ht="15.7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1:36" ht="15.7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1:36" ht="15.7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1:36" ht="15.7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1:36" ht="15.7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1:36" ht="15.7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1:36" ht="15.7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1:36" ht="15.7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1:36" ht="15.7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1:36" ht="15.7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1:36" ht="15.7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1:36" ht="15.7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1:36" ht="15.7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1:36" ht="15.7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1:36" ht="15.7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1:36" ht="15.7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1:36" ht="15.7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1:36" ht="15.7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1:36" ht="15.7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1:36" ht="15.7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1:36" ht="15.7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1:36" ht="15.7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1:36" ht="15.7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1:36" ht="15.7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1:36" ht="15.7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1:36" ht="15.7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1:36" ht="15.7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1:36" ht="15.7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1:36" ht="15.7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1:36" ht="15.7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1:36" ht="15.7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1:36" ht="15.7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1:36" ht="15.7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1:36" ht="15.7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1:36" ht="15.7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1:36" ht="15.7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1:36" ht="15.7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1:36" ht="15.7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1:36" ht="15.7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1:36" ht="15.7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1:36" ht="15.7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1:36" ht="15.7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1:36" ht="15.7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1:36" ht="15.7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1:36" ht="15.7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1:36" ht="15.7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1:36" ht="15.7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1:36" ht="15.7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1:36" ht="15.7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1:36" ht="15.7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1:36" ht="15.7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1:36" ht="15.7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1:36" ht="15.7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1:36" ht="15.7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1:36" ht="15.7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1:36" ht="15.7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1:36" ht="15.7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1:36" ht="15.7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1:36" ht="15.7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1:36" ht="15.7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1:36" ht="15.7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1:36" ht="15.7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1:36" ht="15.7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1:36" ht="15.7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1:36" ht="15.7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1:36" ht="15.7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1:36" ht="15.7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1:36" ht="15.7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1:36" ht="15.7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1:36" ht="15.7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1:36" ht="15.7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1:36" ht="15.7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1:36" ht="15.7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1:36" ht="15.7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1:36" ht="15.7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1:36" ht="15.7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1:36" ht="15.7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1:36" ht="15.7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1:36" ht="15.7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1:36" ht="15.7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1:36" ht="15.7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1:36" ht="15.7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1:36" ht="15.7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1:36" ht="15.7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1:36" ht="15.7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1:36" ht="15.7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1:36" ht="15.7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1:36" ht="15.7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1:36" ht="15.7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1:36" ht="15.7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1:36" ht="15.7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1:36" ht="15.7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1:36" ht="15.7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1:36" ht="15.7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1:36" ht="15.7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1:36" ht="15.7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1:36" ht="15.7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1:36" ht="15.7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1:36" ht="15.7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1:36" ht="15.7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1:36" ht="15.7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1:36" ht="15.7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1:36" ht="15.7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1:36" ht="15.7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1:36" ht="15.7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1:36" ht="15.7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1:36" ht="15.7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1:36" ht="15.7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1:36" ht="15.7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1:36" ht="15.7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1:36" ht="15.7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1:36" ht="15.7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1:36" ht="15.7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1:36" ht="15.7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1:36" ht="15.7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1:36" ht="15.7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1:36" ht="15.7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1:36" ht="15.7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1:36" ht="15.7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1:36" ht="15.7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1:36" ht="15.7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1:36" ht="15.7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1:36" ht="15.7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1:36" ht="15.7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1:36" ht="15.7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1:36" ht="15.7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1:36" ht="15.7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1:36" ht="15.7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1:36" ht="15.7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1:36" ht="15.7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1:36" ht="15.7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1:36" ht="15.7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1:36" ht="15.7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1:36" ht="15.7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1:36" ht="15.7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1:36" ht="15.7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1:36" ht="15.7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1:36" ht="15.7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1:36" ht="15.7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1:36" ht="15.7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1:36" ht="15.7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1:36" ht="15.7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1:36" ht="15.7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1:36" ht="15.7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1:36" ht="15.7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1:36" ht="15.7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1:36" ht="15.7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1:36" ht="15.7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1:36" ht="15.7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1:36" ht="15.7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1:36" ht="15.7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1:36" ht="15.7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1:36" ht="15.7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1:36" ht="15.7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1:36" ht="15.7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1:36" ht="15.7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1:36" ht="15.7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1:36" ht="15.7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1:36" ht="15.7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1:36" ht="15.7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1:36" ht="15.7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1:36" ht="15.7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1:36" ht="15.7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1:36" ht="15.7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1:36" ht="15.7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1:36" ht="15.7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1:36" ht="15.7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1:36" ht="15.7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1:36" ht="15.7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1:36" ht="15.7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1:36" ht="15.7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1:36" ht="15.7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1:36" ht="15.7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1:36" ht="15.7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1:36" ht="15.7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1:36" ht="15.7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1:36" ht="15.7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1:36" ht="15.7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1:36" ht="15.7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1:36" ht="15.7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1:36" ht="15.7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1:36" ht="15.7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1:36" ht="15.7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1:36" ht="15.7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1:36" ht="15.7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1:36" ht="15.7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1:36" ht="15.7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1:36" ht="15.7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1:36" ht="15.7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1:36" ht="15.7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1:36" ht="15.7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1:36" ht="15.7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1:36" ht="15.7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1:36" ht="15.7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1:36" ht="15.7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1:36" ht="15.7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1:36" ht="15.7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1:36" ht="15.7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1:36" ht="15.7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1:36" ht="15.7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1:36" ht="15.7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1:36" ht="15.7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1:36" ht="15.7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1:36" ht="15.7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1:36" ht="15.7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1:36" ht="15.7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1:36" ht="15.7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1:36" ht="15.7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1:36" ht="15.7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1:36" ht="15.7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1:36" ht="15.7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1:36" ht="15.7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1:36" ht="15.7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1:36" ht="15.7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1:36" ht="15.7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1:36" ht="15.7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1:36" ht="15.7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1:36" ht="15.7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1:36" ht="15.7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1:36" ht="15.7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1:36" ht="15.7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1:36" ht="15.7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1:36" ht="15.7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1:36" ht="15.7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1:36" ht="15.7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1:36" ht="15.7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1:36" ht="15.7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1:36" ht="15.7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1:36" ht="15.7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1:36" ht="15.7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1:36" ht="15.7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1:36" ht="15.7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1:36" ht="15.7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1:36" ht="15.7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1:36" ht="15.7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1:36" ht="15.7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1:36" ht="15.7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1:36" ht="15.7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1:36" ht="15.7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1:36" ht="15.7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1:36" ht="15.7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1:36" ht="15.7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1:36" ht="15.7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1:36" ht="15.7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1:36" ht="15.7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1:36" ht="15.7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1:36" ht="15.7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1:36" ht="15.7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1:36" ht="15.7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1:36" ht="15.7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1:36" ht="15.7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1:36" ht="15.7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1:36" ht="15.7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1:36" ht="15.7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1:36" ht="15.7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1:36" ht="15.7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1:36" ht="15.7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1:36" ht="15.7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1:36" ht="15.7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1:36" ht="15.7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1:36" ht="15.7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1:36" ht="15.7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1:36" ht="15.7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1:36" ht="15.7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1:36" ht="15.7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1:36" ht="15.7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1:36" ht="15.7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1:36" ht="15.7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1:36" ht="15.7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1:36" ht="15.7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1:36" ht="15.7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1:36" ht="15.7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1:36" ht="15.7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1:36" ht="15.7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1:36" ht="15.7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1:36" ht="15.7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1:36" ht="15.7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1:36" ht="15.7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1:36" ht="15.7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1:36" ht="15.7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1:36" ht="15.7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1:36" ht="15.7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1:36" ht="15.7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1:36" ht="15.7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1:36" ht="15.7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1:36" ht="15.7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1:36" ht="15.7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1:36" ht="15.7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1:36" ht="15.7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1:36" ht="15.7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1:36" ht="15.7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1:36" ht="15.7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1:36" ht="15.7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1:36" ht="15.7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1:36" ht="15.7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1:36" ht="15.7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1:36" ht="15.7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1:36" ht="15.7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1:36" ht="15.7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1:36" ht="15.7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1:36" ht="15.7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1:36" ht="15.7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1:36" ht="15.7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1:36" ht="15.7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1:36" ht="15.7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1:36" ht="15.7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1:36" ht="15.7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1:36" ht="15.7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1:36" ht="15.7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1:36" ht="15.7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1:36" ht="15.7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1:36" ht="15.7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1:36" ht="15.7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1:36" ht="15.7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1:36" ht="15.7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1:36" ht="15.7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1:36" ht="15.7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1:36" ht="15.7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1:36" ht="15.7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1:36" ht="15.7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row r="951" spans="1:36" ht="15.7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row>
    <row r="952" spans="1:36" ht="15.7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row>
    <row r="953" spans="1:36" ht="15.7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row>
    <row r="954" spans="1:36" ht="15.7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row>
    <row r="955" spans="1:36" ht="15.7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row>
    <row r="956" spans="1:36" ht="15.7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row>
    <row r="957" spans="1:36" ht="15.7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row>
    <row r="958" spans="1:36" ht="15.7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row>
    <row r="959" spans="1:36" ht="15.7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row>
    <row r="960" spans="1:36" ht="15.7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row>
    <row r="961" spans="1:36" ht="15.7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row>
    <row r="962" spans="1:36" ht="15.7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row>
    <row r="963" spans="1:36" ht="15.7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row>
    <row r="964" spans="1:36" ht="15.7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row>
    <row r="965" spans="1:36" ht="15.7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row>
    <row r="966" spans="1:36" ht="15.7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row>
    <row r="967" spans="1:36" ht="15.7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row>
    <row r="968" spans="1:36" ht="15.7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row>
  </sheetData>
  <autoFilter ref="A1:R34" xr:uid="{24596B03-7005-4CB3-92C9-EBA638CB1597}"/>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7328-CA0C-4F83-8E0D-97671AB5C6C1}">
  <dimension ref="A1:AJ950"/>
  <sheetViews>
    <sheetView tabSelected="1" topLeftCell="A9" zoomScale="81" zoomScaleNormal="100" workbookViewId="0">
      <selection activeCell="A9" sqref="A9"/>
    </sheetView>
  </sheetViews>
  <sheetFormatPr defaultRowHeight="15"/>
  <cols>
    <col min="1" max="1" width="17.85546875" customWidth="1"/>
    <col min="2" max="2" width="25.140625" customWidth="1"/>
    <col min="3" max="3" width="34" customWidth="1"/>
    <col min="4" max="6" width="41" customWidth="1"/>
    <col min="7" max="7" width="20.85546875" bestFit="1" customWidth="1"/>
    <col min="8" max="8" width="24.140625" bestFit="1" customWidth="1"/>
    <col min="9" max="10" width="24.140625" customWidth="1"/>
    <col min="11" max="11" width="22.5703125" bestFit="1" customWidth="1"/>
    <col min="12" max="16" width="22.5703125" customWidth="1"/>
    <col min="17" max="17" width="20.42578125" bestFit="1" customWidth="1"/>
  </cols>
  <sheetData>
    <row r="1" spans="1:36" ht="52.5" thickBot="1">
      <c r="A1" s="3" t="s">
        <v>0</v>
      </c>
      <c r="B1" s="3" t="s">
        <v>1</v>
      </c>
      <c r="C1" s="3" t="s">
        <v>2</v>
      </c>
      <c r="D1" s="3" t="s">
        <v>371</v>
      </c>
      <c r="E1" s="3" t="s">
        <v>341</v>
      </c>
      <c r="F1" s="3" t="s">
        <v>340</v>
      </c>
      <c r="G1" s="3" t="s">
        <v>4</v>
      </c>
      <c r="H1" s="3" t="s">
        <v>5</v>
      </c>
      <c r="I1" s="3" t="s">
        <v>362</v>
      </c>
      <c r="J1" s="3" t="s">
        <v>363</v>
      </c>
      <c r="K1" s="3" t="s">
        <v>6</v>
      </c>
      <c r="L1" s="3" t="s">
        <v>364</v>
      </c>
      <c r="M1" s="3" t="s">
        <v>365</v>
      </c>
      <c r="N1" s="3" t="s">
        <v>366</v>
      </c>
      <c r="O1" s="3" t="s">
        <v>367</v>
      </c>
      <c r="P1" s="3" t="s">
        <v>370</v>
      </c>
      <c r="Q1" s="3" t="s">
        <v>7</v>
      </c>
      <c r="R1" s="2"/>
      <c r="S1" s="1"/>
      <c r="T1" s="1"/>
      <c r="U1" s="1"/>
      <c r="V1" s="1"/>
      <c r="W1" s="1"/>
      <c r="X1" s="1"/>
      <c r="Y1" s="1"/>
      <c r="Z1" s="1"/>
      <c r="AA1" s="1"/>
      <c r="AB1" s="1"/>
      <c r="AC1" s="1"/>
      <c r="AD1" s="1"/>
      <c r="AE1" s="1"/>
      <c r="AF1" s="1"/>
      <c r="AG1" s="1"/>
      <c r="AH1" s="1"/>
      <c r="AI1" s="1"/>
      <c r="AJ1" s="1"/>
    </row>
    <row r="2" spans="1:36" ht="91.5" thickBot="1">
      <c r="A2" s="4" t="s">
        <v>16</v>
      </c>
      <c r="B2" s="4" t="s">
        <v>17</v>
      </c>
      <c r="C2" s="2" t="s">
        <v>18</v>
      </c>
      <c r="D2" s="2" t="s">
        <v>19</v>
      </c>
      <c r="E2" s="2" t="s">
        <v>344</v>
      </c>
      <c r="F2" s="2" t="s">
        <v>342</v>
      </c>
      <c r="G2" s="2" t="s">
        <v>20</v>
      </c>
      <c r="H2" s="2" t="s">
        <v>21</v>
      </c>
      <c r="I2" s="2" t="s">
        <v>360</v>
      </c>
      <c r="J2" s="2" t="s">
        <v>360</v>
      </c>
      <c r="K2" s="2" t="s">
        <v>22</v>
      </c>
      <c r="L2" s="2" t="s">
        <v>368</v>
      </c>
      <c r="M2" s="2" t="s">
        <v>369</v>
      </c>
      <c r="N2" s="2" t="s">
        <v>368</v>
      </c>
      <c r="O2" s="2" t="s">
        <v>369</v>
      </c>
      <c r="P2" s="2" t="s">
        <v>369</v>
      </c>
      <c r="Q2" s="2" t="s">
        <v>23</v>
      </c>
      <c r="R2" s="2"/>
      <c r="S2" s="1"/>
      <c r="T2" s="1"/>
      <c r="U2" s="1"/>
      <c r="V2" s="1"/>
      <c r="W2" s="1"/>
      <c r="X2" s="1"/>
      <c r="Y2" s="1"/>
      <c r="Z2" s="1"/>
      <c r="AA2" s="1"/>
      <c r="AB2" s="1"/>
      <c r="AC2" s="1"/>
      <c r="AD2" s="1"/>
      <c r="AE2" s="1"/>
      <c r="AF2" s="1"/>
      <c r="AG2" s="1"/>
      <c r="AH2" s="1"/>
      <c r="AI2" s="1"/>
      <c r="AJ2" s="1"/>
    </row>
    <row r="3" spans="1:36" ht="103.5" thickBot="1">
      <c r="A3" s="2" t="s">
        <v>32</v>
      </c>
      <c r="B3" s="2" t="s">
        <v>33</v>
      </c>
      <c r="C3" s="2" t="s">
        <v>34</v>
      </c>
      <c r="D3" s="2" t="s">
        <v>35</v>
      </c>
      <c r="E3" s="2" t="s">
        <v>344</v>
      </c>
      <c r="F3" s="2" t="s">
        <v>342</v>
      </c>
      <c r="G3" s="2" t="s">
        <v>36</v>
      </c>
      <c r="H3" s="2" t="s">
        <v>37</v>
      </c>
      <c r="I3" s="2" t="s">
        <v>102</v>
      </c>
      <c r="J3" s="2" t="s">
        <v>102</v>
      </c>
      <c r="K3" s="2" t="s">
        <v>30</v>
      </c>
      <c r="L3" s="2" t="s">
        <v>368</v>
      </c>
      <c r="M3" s="2" t="s">
        <v>369</v>
      </c>
      <c r="N3" s="2" t="s">
        <v>369</v>
      </c>
      <c r="O3" s="2" t="s">
        <v>369</v>
      </c>
      <c r="P3" s="2" t="s">
        <v>369</v>
      </c>
      <c r="Q3" s="2" t="s">
        <v>38</v>
      </c>
      <c r="R3" s="2"/>
      <c r="S3" s="1"/>
      <c r="T3" s="1"/>
      <c r="U3" s="1"/>
      <c r="V3" s="1"/>
      <c r="W3" s="1"/>
      <c r="X3" s="1"/>
      <c r="Y3" s="1"/>
      <c r="Z3" s="1"/>
      <c r="AA3" s="1"/>
      <c r="AB3" s="1"/>
      <c r="AC3" s="1"/>
      <c r="AD3" s="1"/>
      <c r="AE3" s="1"/>
      <c r="AF3" s="1"/>
      <c r="AG3" s="1"/>
      <c r="AH3" s="1"/>
      <c r="AI3" s="1"/>
      <c r="AJ3" s="1"/>
    </row>
    <row r="4" spans="1:36" ht="90.75" thickBot="1">
      <c r="A4" s="2" t="s">
        <v>60</v>
      </c>
      <c r="B4" s="2" t="s">
        <v>61</v>
      </c>
      <c r="C4" s="2" t="s">
        <v>62</v>
      </c>
      <c r="D4" s="2" t="s">
        <v>63</v>
      </c>
      <c r="E4" s="2" t="s">
        <v>343</v>
      </c>
      <c r="F4" s="2" t="s">
        <v>343</v>
      </c>
      <c r="G4" s="2" t="s">
        <v>64</v>
      </c>
      <c r="H4" s="2" t="s">
        <v>65</v>
      </c>
      <c r="I4" s="2" t="s">
        <v>102</v>
      </c>
      <c r="J4" s="2" t="s">
        <v>102</v>
      </c>
      <c r="K4" s="2" t="s">
        <v>66</v>
      </c>
      <c r="L4" s="2" t="s">
        <v>369</v>
      </c>
      <c r="M4" s="2" t="s">
        <v>368</v>
      </c>
      <c r="N4" s="2" t="s">
        <v>369</v>
      </c>
      <c r="O4" s="2" t="s">
        <v>369</v>
      </c>
      <c r="P4" s="2" t="s">
        <v>369</v>
      </c>
      <c r="Q4" s="2" t="s">
        <v>67</v>
      </c>
      <c r="R4" s="2"/>
      <c r="S4" s="1"/>
      <c r="T4" s="1"/>
      <c r="U4" s="1"/>
      <c r="V4" s="1"/>
      <c r="W4" s="1"/>
      <c r="X4" s="1"/>
      <c r="Y4" s="1"/>
      <c r="Z4" s="1"/>
      <c r="AA4" s="1"/>
      <c r="AB4" s="1"/>
      <c r="AC4" s="1"/>
      <c r="AD4" s="1"/>
      <c r="AE4" s="1"/>
      <c r="AF4" s="1"/>
      <c r="AG4" s="1"/>
      <c r="AH4" s="1"/>
      <c r="AI4" s="1"/>
      <c r="AJ4" s="1"/>
    </row>
    <row r="5" spans="1:36" ht="90.75" thickBot="1">
      <c r="A5" s="2" t="s">
        <v>83</v>
      </c>
      <c r="B5" s="2" t="s">
        <v>84</v>
      </c>
      <c r="C5" s="2" t="s">
        <v>85</v>
      </c>
      <c r="D5" s="2" t="s">
        <v>86</v>
      </c>
      <c r="E5" s="2" t="s">
        <v>344</v>
      </c>
      <c r="F5" s="2" t="s">
        <v>342</v>
      </c>
      <c r="G5" s="2" t="s">
        <v>87</v>
      </c>
      <c r="H5" s="2" t="s">
        <v>88</v>
      </c>
      <c r="I5" s="2" t="s">
        <v>360</v>
      </c>
      <c r="J5" s="2" t="s">
        <v>360</v>
      </c>
      <c r="K5" s="2" t="s">
        <v>89</v>
      </c>
      <c r="L5" s="2" t="s">
        <v>369</v>
      </c>
      <c r="M5" s="2" t="s">
        <v>369</v>
      </c>
      <c r="N5" s="2" t="s">
        <v>368</v>
      </c>
      <c r="O5" s="2" t="s">
        <v>369</v>
      </c>
      <c r="P5" s="2" t="s">
        <v>369</v>
      </c>
      <c r="Q5" s="2" t="s">
        <v>90</v>
      </c>
      <c r="R5" s="2"/>
      <c r="S5" s="1"/>
      <c r="T5" s="1"/>
      <c r="U5" s="1"/>
      <c r="V5" s="1"/>
      <c r="W5" s="1"/>
      <c r="X5" s="1"/>
      <c r="Y5" s="1"/>
      <c r="Z5" s="1"/>
      <c r="AA5" s="1"/>
      <c r="AB5" s="1"/>
      <c r="AC5" s="1"/>
      <c r="AD5" s="1"/>
      <c r="AE5" s="1"/>
      <c r="AF5" s="1"/>
      <c r="AG5" s="1"/>
      <c r="AH5" s="1"/>
      <c r="AI5" s="1"/>
      <c r="AJ5" s="1"/>
    </row>
    <row r="6" spans="1:36" ht="65.25" thickBot="1">
      <c r="A6" s="2" t="s">
        <v>96</v>
      </c>
      <c r="B6" s="2" t="s">
        <v>97</v>
      </c>
      <c r="C6" s="2" t="s">
        <v>98</v>
      </c>
      <c r="D6" s="2" t="s">
        <v>99</v>
      </c>
      <c r="E6" s="2" t="s">
        <v>343</v>
      </c>
      <c r="F6" s="2" t="s">
        <v>343</v>
      </c>
      <c r="G6" s="2" t="s">
        <v>100</v>
      </c>
      <c r="H6" s="2" t="s">
        <v>101</v>
      </c>
      <c r="I6" s="2" t="s">
        <v>360</v>
      </c>
      <c r="J6" s="2" t="s">
        <v>102</v>
      </c>
      <c r="K6" s="2" t="s">
        <v>102</v>
      </c>
      <c r="L6" s="2" t="s">
        <v>369</v>
      </c>
      <c r="M6" s="2" t="s">
        <v>369</v>
      </c>
      <c r="N6" s="2" t="s">
        <v>369</v>
      </c>
      <c r="O6" s="2" t="s">
        <v>369</v>
      </c>
      <c r="P6" s="2" t="s">
        <v>369</v>
      </c>
      <c r="Q6" s="2" t="s">
        <v>102</v>
      </c>
      <c r="R6" s="2"/>
      <c r="S6" s="1"/>
      <c r="T6" s="1"/>
      <c r="U6" s="1"/>
      <c r="V6" s="1"/>
      <c r="W6" s="1"/>
      <c r="X6" s="1"/>
      <c r="Y6" s="1"/>
      <c r="Z6" s="1"/>
      <c r="AA6" s="1"/>
      <c r="AB6" s="1"/>
      <c r="AC6" s="1"/>
      <c r="AD6" s="1"/>
      <c r="AE6" s="1"/>
      <c r="AF6" s="1"/>
      <c r="AG6" s="1"/>
      <c r="AH6" s="1"/>
      <c r="AI6" s="1"/>
      <c r="AJ6" s="1"/>
    </row>
    <row r="7" spans="1:36" ht="116.25" thickBot="1">
      <c r="A7" s="2" t="s">
        <v>151</v>
      </c>
      <c r="B7" s="2" t="s">
        <v>152</v>
      </c>
      <c r="C7" s="2" t="s">
        <v>153</v>
      </c>
      <c r="D7" s="2" t="s">
        <v>154</v>
      </c>
      <c r="E7" s="2" t="s">
        <v>344</v>
      </c>
      <c r="F7" s="2" t="s">
        <v>342</v>
      </c>
      <c r="G7" s="2" t="s">
        <v>155</v>
      </c>
      <c r="H7" s="2" t="s">
        <v>156</v>
      </c>
      <c r="I7" s="2" t="s">
        <v>360</v>
      </c>
      <c r="J7" s="2" t="s">
        <v>102</v>
      </c>
      <c r="K7" s="2" t="s">
        <v>157</v>
      </c>
      <c r="L7" s="2" t="s">
        <v>368</v>
      </c>
      <c r="M7" s="2" t="s">
        <v>369</v>
      </c>
      <c r="N7" s="2" t="s">
        <v>369</v>
      </c>
      <c r="O7" s="2" t="s">
        <v>369</v>
      </c>
      <c r="P7" s="2" t="s">
        <v>369</v>
      </c>
      <c r="Q7" s="2" t="s">
        <v>158</v>
      </c>
      <c r="R7" s="2"/>
      <c r="S7" s="1"/>
      <c r="T7" s="1"/>
      <c r="U7" s="1"/>
      <c r="V7" s="1"/>
      <c r="W7" s="1"/>
      <c r="X7" s="1"/>
      <c r="Y7" s="1"/>
      <c r="Z7" s="1"/>
      <c r="AA7" s="1"/>
      <c r="AB7" s="1"/>
      <c r="AC7" s="1"/>
      <c r="AD7" s="1"/>
      <c r="AE7" s="1"/>
      <c r="AF7" s="1"/>
      <c r="AG7" s="1"/>
      <c r="AH7" s="1"/>
      <c r="AI7" s="1"/>
      <c r="AJ7" s="1"/>
    </row>
    <row r="8" spans="1:36" ht="167.25" thickBot="1">
      <c r="A8" s="2" t="s">
        <v>159</v>
      </c>
      <c r="B8" s="2" t="s">
        <v>160</v>
      </c>
      <c r="C8" s="2" t="s">
        <v>98</v>
      </c>
      <c r="D8" s="2" t="s">
        <v>161</v>
      </c>
      <c r="E8" s="2" t="s">
        <v>344</v>
      </c>
      <c r="F8" s="2" t="s">
        <v>342</v>
      </c>
      <c r="G8" s="2" t="s">
        <v>162</v>
      </c>
      <c r="H8" s="2" t="s">
        <v>163</v>
      </c>
      <c r="I8" s="2" t="s">
        <v>360</v>
      </c>
      <c r="J8" s="2" t="s">
        <v>360</v>
      </c>
      <c r="K8" s="2" t="s">
        <v>164</v>
      </c>
      <c r="L8" s="2" t="s">
        <v>369</v>
      </c>
      <c r="M8" s="2" t="s">
        <v>368</v>
      </c>
      <c r="N8" s="2" t="s">
        <v>369</v>
      </c>
      <c r="O8" s="2" t="s">
        <v>369</v>
      </c>
      <c r="P8" s="2" t="s">
        <v>369</v>
      </c>
      <c r="Q8" s="2" t="s">
        <v>165</v>
      </c>
      <c r="R8" s="2"/>
      <c r="S8" s="1"/>
      <c r="T8" s="1"/>
      <c r="U8" s="1"/>
      <c r="V8" s="1"/>
      <c r="W8" s="1"/>
      <c r="X8" s="1"/>
      <c r="Y8" s="1"/>
      <c r="Z8" s="1"/>
      <c r="AA8" s="1"/>
      <c r="AB8" s="1"/>
      <c r="AC8" s="1"/>
      <c r="AD8" s="1"/>
      <c r="AE8" s="1"/>
      <c r="AF8" s="1"/>
      <c r="AG8" s="1"/>
      <c r="AH8" s="1"/>
      <c r="AI8" s="1"/>
      <c r="AJ8" s="1"/>
    </row>
    <row r="9" spans="1:36" ht="256.5" thickBot="1">
      <c r="A9" s="2" t="s">
        <v>201</v>
      </c>
      <c r="B9" s="2" t="s">
        <v>202</v>
      </c>
      <c r="C9" s="2" t="s">
        <v>93</v>
      </c>
      <c r="D9" s="2" t="s">
        <v>203</v>
      </c>
      <c r="E9" s="2" t="s">
        <v>344</v>
      </c>
      <c r="F9" s="2" t="s">
        <v>342</v>
      </c>
      <c r="G9" s="2" t="s">
        <v>204</v>
      </c>
      <c r="H9" s="2" t="s">
        <v>205</v>
      </c>
      <c r="I9" s="2" t="s">
        <v>360</v>
      </c>
      <c r="J9" s="2" t="s">
        <v>361</v>
      </c>
      <c r="K9" s="2" t="s">
        <v>206</v>
      </c>
      <c r="L9" s="2" t="s">
        <v>368</v>
      </c>
      <c r="M9" s="2" t="s">
        <v>369</v>
      </c>
      <c r="N9" s="2" t="s">
        <v>369</v>
      </c>
      <c r="O9" s="2" t="s">
        <v>369</v>
      </c>
      <c r="P9" s="2" t="s">
        <v>369</v>
      </c>
      <c r="Q9" s="2" t="s">
        <v>207</v>
      </c>
      <c r="R9" s="2"/>
      <c r="S9" s="1"/>
      <c r="T9" s="1"/>
      <c r="U9" s="1"/>
      <c r="V9" s="1"/>
      <c r="W9" s="1"/>
      <c r="X9" s="1"/>
      <c r="Y9" s="1"/>
      <c r="Z9" s="1"/>
      <c r="AA9" s="1"/>
      <c r="AB9" s="1"/>
      <c r="AC9" s="1"/>
      <c r="AD9" s="1"/>
      <c r="AE9" s="1"/>
      <c r="AF9" s="1"/>
      <c r="AG9" s="1"/>
      <c r="AH9" s="1"/>
      <c r="AI9" s="1"/>
      <c r="AJ9" s="1"/>
    </row>
    <row r="10" spans="1:36" ht="154.5" thickBot="1">
      <c r="A10" s="2" t="s">
        <v>208</v>
      </c>
      <c r="B10" s="2" t="s">
        <v>209</v>
      </c>
      <c r="C10" s="2" t="s">
        <v>210</v>
      </c>
      <c r="D10" s="2" t="s">
        <v>211</v>
      </c>
      <c r="E10" s="2" t="s">
        <v>344</v>
      </c>
      <c r="F10" s="2" t="s">
        <v>342</v>
      </c>
      <c r="G10" s="2" t="s">
        <v>212</v>
      </c>
      <c r="H10" s="2" t="s">
        <v>213</v>
      </c>
      <c r="I10" s="2" t="s">
        <v>360</v>
      </c>
      <c r="J10" s="2" t="s">
        <v>102</v>
      </c>
      <c r="K10" s="2" t="s">
        <v>214</v>
      </c>
      <c r="L10" s="2" t="s">
        <v>368</v>
      </c>
      <c r="M10" s="2" t="s">
        <v>369</v>
      </c>
      <c r="N10" s="2" t="s">
        <v>369</v>
      </c>
      <c r="O10" s="2" t="s">
        <v>369</v>
      </c>
      <c r="P10" s="2" t="s">
        <v>368</v>
      </c>
      <c r="Q10" s="2" t="s">
        <v>215</v>
      </c>
      <c r="R10" s="2"/>
      <c r="S10" s="1"/>
      <c r="T10" s="1"/>
      <c r="U10" s="1"/>
      <c r="V10" s="1"/>
      <c r="W10" s="1"/>
      <c r="X10" s="1"/>
      <c r="Y10" s="1"/>
      <c r="Z10" s="1"/>
      <c r="AA10" s="1"/>
      <c r="AB10" s="1"/>
      <c r="AC10" s="1"/>
      <c r="AD10" s="1"/>
      <c r="AE10" s="1"/>
      <c r="AF10" s="1"/>
      <c r="AG10" s="1"/>
      <c r="AH10" s="1"/>
      <c r="AI10" s="1"/>
      <c r="AJ10" s="1"/>
    </row>
    <row r="11" spans="1:36" ht="141.75" thickBot="1">
      <c r="A11" s="2" t="s">
        <v>223</v>
      </c>
      <c r="B11" s="2" t="s">
        <v>224</v>
      </c>
      <c r="C11" s="2" t="s">
        <v>225</v>
      </c>
      <c r="D11" s="2" t="s">
        <v>372</v>
      </c>
      <c r="E11" s="2" t="s">
        <v>344</v>
      </c>
      <c r="F11" s="2" t="s">
        <v>342</v>
      </c>
      <c r="G11" s="2" t="s">
        <v>226</v>
      </c>
      <c r="H11" s="2" t="s">
        <v>227</v>
      </c>
      <c r="I11" s="2" t="s">
        <v>361</v>
      </c>
      <c r="J11" s="2" t="s">
        <v>360</v>
      </c>
      <c r="K11" s="2" t="s">
        <v>228</v>
      </c>
      <c r="L11" s="2" t="s">
        <v>368</v>
      </c>
      <c r="M11" s="2" t="s">
        <v>369</v>
      </c>
      <c r="N11" s="2" t="s">
        <v>369</v>
      </c>
      <c r="O11" s="2" t="s">
        <v>369</v>
      </c>
      <c r="P11" s="2" t="s">
        <v>369</v>
      </c>
      <c r="Q11" s="2" t="s">
        <v>229</v>
      </c>
      <c r="R11" s="2" t="s">
        <v>230</v>
      </c>
      <c r="S11" s="1"/>
      <c r="T11" s="1"/>
      <c r="U11" s="1"/>
      <c r="V11" s="1"/>
      <c r="W11" s="1"/>
      <c r="X11" s="1"/>
      <c r="Y11" s="1"/>
      <c r="Z11" s="1"/>
      <c r="AA11" s="1"/>
      <c r="AB11" s="1"/>
      <c r="AC11" s="1"/>
      <c r="AD11" s="1"/>
      <c r="AE11" s="1"/>
      <c r="AF11" s="1"/>
      <c r="AG11" s="1"/>
      <c r="AH11" s="1"/>
      <c r="AI11" s="1"/>
      <c r="AJ11" s="1"/>
    </row>
    <row r="12" spans="1:36" ht="320.25" thickBot="1">
      <c r="A12" s="2" t="s">
        <v>238</v>
      </c>
      <c r="B12" s="2" t="s">
        <v>239</v>
      </c>
      <c r="C12" s="2" t="s">
        <v>240</v>
      </c>
      <c r="D12" s="2" t="s">
        <v>241</v>
      </c>
      <c r="E12" s="2" t="s">
        <v>344</v>
      </c>
      <c r="F12" s="2" t="s">
        <v>342</v>
      </c>
      <c r="G12" s="2" t="s">
        <v>242</v>
      </c>
      <c r="H12" s="2" t="s">
        <v>243</v>
      </c>
      <c r="I12" s="2" t="s">
        <v>360</v>
      </c>
      <c r="J12" s="2" t="s">
        <v>102</v>
      </c>
      <c r="K12" s="2" t="s">
        <v>244</v>
      </c>
      <c r="L12" s="2" t="s">
        <v>368</v>
      </c>
      <c r="M12" s="2" t="s">
        <v>369</v>
      </c>
      <c r="N12" s="2" t="s">
        <v>369</v>
      </c>
      <c r="O12" s="2" t="s">
        <v>369</v>
      </c>
      <c r="P12" s="2" t="s">
        <v>369</v>
      </c>
      <c r="Q12" s="2" t="s">
        <v>245</v>
      </c>
      <c r="R12" s="2"/>
      <c r="S12" s="1"/>
      <c r="T12" s="1"/>
      <c r="U12" s="1"/>
      <c r="V12" s="1"/>
      <c r="W12" s="1"/>
      <c r="X12" s="1"/>
      <c r="Y12" s="1"/>
      <c r="Z12" s="1"/>
      <c r="AA12" s="1"/>
      <c r="AB12" s="1"/>
      <c r="AC12" s="1"/>
      <c r="AD12" s="1"/>
      <c r="AE12" s="1"/>
      <c r="AF12" s="1"/>
      <c r="AG12" s="1"/>
      <c r="AH12" s="1"/>
      <c r="AI12" s="1"/>
      <c r="AJ12" s="1"/>
    </row>
    <row r="13" spans="1:36" ht="333" thickBot="1">
      <c r="A13" s="2" t="s">
        <v>274</v>
      </c>
      <c r="B13" s="2" t="s">
        <v>275</v>
      </c>
      <c r="C13" s="2" t="s">
        <v>276</v>
      </c>
      <c r="D13" s="2" t="s">
        <v>277</v>
      </c>
      <c r="E13" s="2" t="s">
        <v>344</v>
      </c>
      <c r="F13" s="2" t="s">
        <v>342</v>
      </c>
      <c r="G13" s="2" t="s">
        <v>278</v>
      </c>
      <c r="H13" s="2" t="s">
        <v>279</v>
      </c>
      <c r="I13" s="2" t="s">
        <v>360</v>
      </c>
      <c r="J13" s="2" t="s">
        <v>360</v>
      </c>
      <c r="K13" s="2" t="s">
        <v>280</v>
      </c>
      <c r="L13" s="2" t="s">
        <v>368</v>
      </c>
      <c r="M13" s="2" t="s">
        <v>369</v>
      </c>
      <c r="N13" s="2" t="s">
        <v>369</v>
      </c>
      <c r="O13" s="2" t="s">
        <v>369</v>
      </c>
      <c r="P13" s="2" t="s">
        <v>368</v>
      </c>
      <c r="Q13" s="2" t="s">
        <v>67</v>
      </c>
      <c r="R13" s="2"/>
      <c r="S13" s="1"/>
      <c r="T13" s="1"/>
      <c r="U13" s="1"/>
      <c r="V13" s="1"/>
      <c r="W13" s="1"/>
      <c r="X13" s="1"/>
      <c r="Y13" s="1"/>
      <c r="Z13" s="1"/>
      <c r="AA13" s="1"/>
      <c r="AB13" s="1"/>
      <c r="AC13" s="1"/>
      <c r="AD13" s="1"/>
      <c r="AE13" s="1"/>
      <c r="AF13" s="1"/>
      <c r="AG13" s="1"/>
      <c r="AH13" s="1"/>
      <c r="AI13" s="1"/>
      <c r="AJ13" s="1"/>
    </row>
    <row r="14" spans="1:36" ht="141.75" thickBot="1">
      <c r="A14" s="2" t="s">
        <v>281</v>
      </c>
      <c r="B14" s="2" t="s">
        <v>282</v>
      </c>
      <c r="C14" s="2" t="s">
        <v>283</v>
      </c>
      <c r="D14" s="2" t="s">
        <v>284</v>
      </c>
      <c r="E14" s="2" t="s">
        <v>344</v>
      </c>
      <c r="F14" s="2" t="s">
        <v>342</v>
      </c>
      <c r="G14" s="2" t="s">
        <v>285</v>
      </c>
      <c r="H14" s="2" t="s">
        <v>286</v>
      </c>
      <c r="I14" s="2" t="s">
        <v>360</v>
      </c>
      <c r="J14" s="2" t="s">
        <v>360</v>
      </c>
      <c r="K14" s="2" t="s">
        <v>287</v>
      </c>
      <c r="L14" s="2" t="s">
        <v>368</v>
      </c>
      <c r="M14" s="2" t="s">
        <v>368</v>
      </c>
      <c r="N14" s="2" t="s">
        <v>369</v>
      </c>
      <c r="O14" s="2" t="s">
        <v>369</v>
      </c>
      <c r="P14" s="2" t="s">
        <v>369</v>
      </c>
      <c r="Q14" s="2" t="s">
        <v>288</v>
      </c>
      <c r="R14" s="2"/>
      <c r="S14" s="1"/>
      <c r="T14" s="1"/>
      <c r="U14" s="1"/>
      <c r="V14" s="1"/>
      <c r="W14" s="1"/>
      <c r="X14" s="1"/>
      <c r="Y14" s="1"/>
      <c r="Z14" s="1"/>
      <c r="AA14" s="1"/>
      <c r="AB14" s="1"/>
      <c r="AC14" s="1"/>
      <c r="AD14" s="1"/>
      <c r="AE14" s="1"/>
      <c r="AF14" s="1"/>
      <c r="AG14" s="1"/>
      <c r="AH14" s="1"/>
      <c r="AI14" s="1"/>
      <c r="AJ14" s="1"/>
    </row>
    <row r="15" spans="1:36" ht="116.25" thickBot="1">
      <c r="A15" s="2" t="s">
        <v>289</v>
      </c>
      <c r="B15" s="2" t="s">
        <v>290</v>
      </c>
      <c r="C15" s="2" t="s">
        <v>291</v>
      </c>
      <c r="D15" s="2" t="s">
        <v>292</v>
      </c>
      <c r="E15" s="2" t="s">
        <v>344</v>
      </c>
      <c r="F15" s="2" t="s">
        <v>342</v>
      </c>
      <c r="G15" s="2" t="s">
        <v>293</v>
      </c>
      <c r="H15" s="2" t="s">
        <v>294</v>
      </c>
      <c r="I15" s="2" t="s">
        <v>361</v>
      </c>
      <c r="J15" s="2" t="s">
        <v>360</v>
      </c>
      <c r="K15" s="2" t="s">
        <v>295</v>
      </c>
      <c r="L15" s="2" t="s">
        <v>368</v>
      </c>
      <c r="M15" s="2" t="s">
        <v>369</v>
      </c>
      <c r="N15" s="2" t="s">
        <v>369</v>
      </c>
      <c r="O15" s="2" t="s">
        <v>369</v>
      </c>
      <c r="P15" s="2" t="s">
        <v>369</v>
      </c>
      <c r="Q15" s="2" t="s">
        <v>296</v>
      </c>
      <c r="R15" s="2"/>
      <c r="S15" s="1"/>
      <c r="T15" s="1"/>
      <c r="U15" s="1"/>
      <c r="V15" s="1"/>
      <c r="W15" s="1"/>
      <c r="X15" s="1"/>
      <c r="Y15" s="1"/>
      <c r="Z15" s="1"/>
      <c r="AA15" s="1"/>
      <c r="AB15" s="1"/>
      <c r="AC15" s="1"/>
      <c r="AD15" s="1"/>
      <c r="AE15" s="1"/>
      <c r="AF15" s="1"/>
      <c r="AG15" s="1"/>
      <c r="AH15" s="1"/>
      <c r="AI15" s="1"/>
      <c r="AJ15" s="1"/>
    </row>
    <row r="16" spans="1:36" ht="27" thickBot="1">
      <c r="A16" s="2"/>
      <c r="B16" s="2"/>
      <c r="C16" s="2"/>
      <c r="D16" s="2"/>
      <c r="E16" s="9" t="s">
        <v>374</v>
      </c>
      <c r="F16" s="9" t="s">
        <v>375</v>
      </c>
      <c r="G16" s="2"/>
      <c r="H16" s="2"/>
      <c r="I16" s="2" t="s">
        <v>376</v>
      </c>
      <c r="J16" s="2" t="s">
        <v>379</v>
      </c>
      <c r="K16" s="2"/>
      <c r="L16" s="2" t="s">
        <v>395</v>
      </c>
      <c r="M16" s="2" t="s">
        <v>396</v>
      </c>
      <c r="N16" s="1" t="s">
        <v>397</v>
      </c>
      <c r="O16" s="1" t="s">
        <v>399</v>
      </c>
      <c r="P16" s="9" t="s">
        <v>392</v>
      </c>
      <c r="Q16" s="9" t="s">
        <v>404</v>
      </c>
      <c r="R16" s="9" t="s">
        <v>405</v>
      </c>
      <c r="U16" s="1"/>
      <c r="V16" s="1"/>
      <c r="W16" s="1"/>
      <c r="X16" s="1"/>
      <c r="Y16" s="1"/>
      <c r="Z16" s="1"/>
      <c r="AA16" s="1"/>
      <c r="AB16" s="1"/>
      <c r="AC16" s="1"/>
      <c r="AD16" s="1"/>
      <c r="AE16" s="1"/>
      <c r="AF16" s="1"/>
      <c r="AG16" s="1"/>
      <c r="AH16" s="1"/>
      <c r="AI16" s="1"/>
      <c r="AJ16" s="1"/>
    </row>
    <row r="17" spans="1:36" ht="15.75" thickBot="1">
      <c r="A17" s="2"/>
      <c r="B17" s="2"/>
      <c r="C17" s="2"/>
      <c r="D17" s="2"/>
      <c r="E17" s="2">
        <f>COUNTIF(E2:E15, "AFTER")</f>
        <v>12</v>
      </c>
      <c r="F17" s="2">
        <f>COUNTIF(F2:F15,"Y")</f>
        <v>12</v>
      </c>
      <c r="G17" s="2"/>
      <c r="H17" s="2"/>
      <c r="I17" s="2">
        <f>COUNTIF(I2:I15,"N/A")</f>
        <v>2</v>
      </c>
      <c r="J17" s="2">
        <f>COUNTIF(J2:J15,"N/A")</f>
        <v>6</v>
      </c>
      <c r="K17" s="2"/>
      <c r="L17" s="2">
        <f>COUNTIFS(L2:L15,"y",M2:M15, "n",N2:N15,"n",O2:O15, "n",P2:P15,"n")</f>
        <v>6</v>
      </c>
      <c r="M17" s="2">
        <f>COUNTIFS(L2:L15,"n",M2:M15, "y",N2:N15,"n",O2:O15, "n",P2:P15,"n")</f>
        <v>2</v>
      </c>
      <c r="N17" s="2">
        <f>COUNTIFS(L2:L15,"y",M2:M15, "y",N2:N15,"n",O2:O15, "n",P2:P15,"n")</f>
        <v>1</v>
      </c>
      <c r="O17" s="2">
        <f>COUNTIFS(L2:L15,"y",M2:M15, "n",N2:N15,"n",O2:O15, "n",P2:P15,"y")</f>
        <v>2</v>
      </c>
      <c r="P17">
        <f>COUNTIFS(L2:L15,"n",M2:M15, "n",N2:N15,"n",O2:O15, "n",P2:P15,"n")</f>
        <v>1</v>
      </c>
      <c r="Q17">
        <f>COUNTIFS(L2:L15,"n",M2:M15, "n",N2:N15,"y",O2:O15, "n",P2:P15,"n")</f>
        <v>1</v>
      </c>
      <c r="R17">
        <f>COUNTIFS(L2:L15,"y",M2:M15, "n",N2:N15,"y",O2:O15, "n",P2:P15,"n")</f>
        <v>1</v>
      </c>
      <c r="U17" s="1"/>
      <c r="V17" s="1"/>
      <c r="W17" s="1"/>
      <c r="X17" s="1"/>
      <c r="Y17" s="1"/>
      <c r="Z17" s="1"/>
      <c r="AA17" s="1"/>
      <c r="AB17" s="1"/>
      <c r="AC17" s="1"/>
      <c r="AD17" s="1"/>
      <c r="AE17" s="1"/>
      <c r="AF17" s="1"/>
      <c r="AG17" s="1"/>
      <c r="AH17" s="1"/>
      <c r="AI17" s="1"/>
      <c r="AJ17" s="1"/>
    </row>
    <row r="18" spans="1:36" ht="15.75" thickBo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row>
    <row r="19" spans="1:36" ht="27" thickBot="1">
      <c r="A19" s="1"/>
      <c r="B19" s="1"/>
      <c r="C19" s="1"/>
      <c r="D19" s="1"/>
      <c r="E19" s="1"/>
      <c r="F19" s="1"/>
      <c r="G19" s="1"/>
      <c r="H19" s="1"/>
      <c r="I19" s="1" t="s">
        <v>377</v>
      </c>
      <c r="J19" s="1" t="s">
        <v>380</v>
      </c>
      <c r="K19" s="1"/>
      <c r="M19" s="1"/>
      <c r="N19" s="1"/>
      <c r="O19" s="1"/>
      <c r="P19" s="1" t="s">
        <v>403</v>
      </c>
      <c r="Q19" s="1">
        <f>SUM(L17:S17)</f>
        <v>14</v>
      </c>
      <c r="R19" s="1"/>
      <c r="S19" s="1"/>
      <c r="T19" s="1"/>
      <c r="U19" s="1"/>
      <c r="V19" s="1"/>
      <c r="W19" s="1"/>
      <c r="X19" s="1"/>
      <c r="Y19" s="1"/>
      <c r="Z19" s="1"/>
      <c r="AA19" s="1"/>
      <c r="AB19" s="1"/>
      <c r="AC19" s="1"/>
      <c r="AD19" s="1"/>
      <c r="AE19" s="1"/>
      <c r="AF19" s="1"/>
      <c r="AG19" s="1"/>
      <c r="AH19" s="1"/>
      <c r="AI19" s="1"/>
      <c r="AJ19" s="1"/>
    </row>
    <row r="20" spans="1:36" ht="15.75" thickBot="1">
      <c r="A20" s="1"/>
      <c r="B20" s="1"/>
      <c r="C20" s="1"/>
      <c r="D20" s="1"/>
      <c r="E20" s="1"/>
      <c r="F20" s="1"/>
      <c r="G20" s="1"/>
      <c r="H20" s="1"/>
      <c r="I20" s="1">
        <f>COUNTIF(I2:I15, "positive")</f>
        <v>10</v>
      </c>
      <c r="J20" s="1">
        <f>COUNTIF(J2:J15, "positive")</f>
        <v>7</v>
      </c>
      <c r="K20" s="1"/>
      <c r="L20" s="1" t="s">
        <v>393</v>
      </c>
      <c r="M20" s="1" t="s">
        <v>400</v>
      </c>
      <c r="N20" s="1" t="s">
        <v>401</v>
      </c>
      <c r="O20" s="1" t="s">
        <v>402</v>
      </c>
      <c r="P20" s="1" t="s">
        <v>398</v>
      </c>
      <c r="Q20" s="1"/>
      <c r="R20" s="1"/>
      <c r="S20" s="1"/>
      <c r="T20" s="1"/>
      <c r="U20" s="1"/>
      <c r="V20" s="1"/>
      <c r="W20" s="1"/>
      <c r="X20" s="1"/>
      <c r="Y20" s="1"/>
      <c r="Z20" s="1"/>
      <c r="AA20" s="1"/>
      <c r="AB20" s="1"/>
      <c r="AC20" s="1"/>
      <c r="AD20" s="1"/>
      <c r="AE20" s="1"/>
      <c r="AF20" s="1"/>
      <c r="AG20" s="1"/>
      <c r="AH20" s="1"/>
      <c r="AI20" s="1"/>
      <c r="AJ20" s="1"/>
    </row>
    <row r="21" spans="1:36" ht="15.75" thickBot="1">
      <c r="A21" s="1"/>
      <c r="B21" s="1"/>
      <c r="C21" s="1"/>
      <c r="D21" s="1"/>
      <c r="E21" s="1"/>
      <c r="F21" s="1"/>
      <c r="G21" s="1"/>
      <c r="H21" s="1"/>
      <c r="I21" s="1"/>
      <c r="J21" s="1"/>
      <c r="K21" s="1"/>
      <c r="L21" s="1">
        <f>COUNTIFS(L2:L15,"y",M2:M15, "y",N2:N15,"y",O2:O15, "y",P2:P15,"y")</f>
        <v>0</v>
      </c>
      <c r="M21" s="2">
        <f>COUNTIFS(L2:L15,"y",M2:M15, "n",N2:N15,"y",O2:O15, "n",P2:P15,"y")</f>
        <v>0</v>
      </c>
      <c r="N21" s="2">
        <f>COUNTIFS(L2:L15,"y",M2:M15, "y",N2:N15,"n",O2:O15, "n",P2:P15,"y")</f>
        <v>0</v>
      </c>
      <c r="O21" s="1">
        <f>COUNTIFS(L2:L15,"n",M2:M15, "y",N2:N15,"y",O2:O15, "n",P2:P15,"n")</f>
        <v>0</v>
      </c>
      <c r="P21" s="2">
        <f>COUNTIFS(L2:L15,"y",M2:M15, "n",N2:N15,"n",O2:O15, "y",P2:P15,"n")</f>
        <v>0</v>
      </c>
      <c r="Q21" s="1"/>
      <c r="R21" s="1"/>
      <c r="S21" s="1"/>
      <c r="T21" s="1"/>
      <c r="U21" s="1"/>
      <c r="V21" s="1"/>
      <c r="W21" s="1"/>
      <c r="X21" s="1"/>
      <c r="Y21" s="1"/>
      <c r="Z21" s="1"/>
      <c r="AA21" s="1"/>
      <c r="AB21" s="1"/>
      <c r="AC21" s="1"/>
      <c r="AD21" s="1"/>
      <c r="AE21" s="1"/>
      <c r="AF21" s="1"/>
      <c r="AG21" s="1"/>
      <c r="AH21" s="1"/>
      <c r="AI21" s="1"/>
      <c r="AJ21" s="1"/>
    </row>
    <row r="22" spans="1:36" ht="15.75" thickBo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1:36" ht="27" thickBot="1">
      <c r="A23" s="1"/>
      <c r="B23" s="1"/>
      <c r="C23" s="1"/>
      <c r="D23" s="1"/>
      <c r="E23" s="1"/>
      <c r="F23" s="1"/>
      <c r="G23" s="1"/>
      <c r="H23" s="1"/>
      <c r="I23" s="1" t="s">
        <v>378</v>
      </c>
      <c r="J23" s="1" t="s">
        <v>381</v>
      </c>
      <c r="K23" s="1"/>
      <c r="L23" s="1"/>
      <c r="M23" s="1"/>
      <c r="N23" s="1"/>
      <c r="O23" s="1"/>
      <c r="P23" s="1"/>
      <c r="Q23" s="1"/>
      <c r="R23" s="1"/>
      <c r="S23" s="1"/>
      <c r="T23" s="1"/>
      <c r="U23" s="1"/>
      <c r="V23" s="1"/>
      <c r="W23" s="1"/>
      <c r="X23" s="1"/>
      <c r="Y23" s="1"/>
      <c r="Z23" s="1"/>
      <c r="AA23" s="1"/>
      <c r="AB23" s="1"/>
      <c r="AC23" s="1"/>
      <c r="AD23" s="1"/>
      <c r="AE23" s="1"/>
      <c r="AF23" s="1"/>
      <c r="AG23" s="1"/>
      <c r="AH23" s="1"/>
      <c r="AI23" s="1"/>
      <c r="AJ23" s="1"/>
    </row>
    <row r="24" spans="1:36" ht="15.75" thickBot="1">
      <c r="A24" s="1"/>
      <c r="B24" s="1"/>
      <c r="C24" s="1"/>
      <c r="D24" s="1"/>
      <c r="E24" s="1"/>
      <c r="F24" s="1"/>
      <c r="G24" s="1"/>
      <c r="H24" s="1"/>
      <c r="I24" s="1">
        <f xml:space="preserve"> 14 - (I20+I17)</f>
        <v>2</v>
      </c>
      <c r="J24" s="1">
        <f xml:space="preserve"> 14 - (J20+J17)</f>
        <v>1</v>
      </c>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5.75" thickBo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ht="27" thickBot="1">
      <c r="A26" s="1"/>
      <c r="B26" s="1"/>
      <c r="C26" s="1"/>
      <c r="D26" s="1"/>
      <c r="E26" s="1"/>
      <c r="F26" s="1"/>
      <c r="G26" s="1"/>
      <c r="H26" s="1"/>
      <c r="I26" s="1" t="s">
        <v>384</v>
      </c>
      <c r="J26" s="1" t="s">
        <v>385</v>
      </c>
      <c r="K26" s="1" t="s">
        <v>386</v>
      </c>
      <c r="L26" s="1" t="s">
        <v>387</v>
      </c>
      <c r="M26" s="1" t="s">
        <v>388</v>
      </c>
      <c r="N26" s="1"/>
      <c r="O26" s="1"/>
      <c r="P26" s="1"/>
      <c r="Q26" s="1"/>
      <c r="R26" s="1"/>
      <c r="S26" s="1"/>
      <c r="T26" s="1"/>
      <c r="U26" s="1"/>
      <c r="V26" s="1"/>
      <c r="W26" s="1"/>
      <c r="X26" s="1"/>
      <c r="Y26" s="1"/>
      <c r="Z26" s="1"/>
      <c r="AA26" s="1"/>
      <c r="AB26" s="1"/>
      <c r="AC26" s="1"/>
      <c r="AD26" s="1"/>
      <c r="AE26" s="1"/>
      <c r="AF26" s="1"/>
      <c r="AG26" s="1"/>
      <c r="AH26" s="1"/>
      <c r="AI26" s="1"/>
      <c r="AJ26" s="1"/>
    </row>
    <row r="27" spans="1:36" ht="15.75" thickBot="1">
      <c r="A27" s="1"/>
      <c r="B27" s="1"/>
      <c r="C27" s="1"/>
      <c r="D27" s="1"/>
      <c r="E27" s="1"/>
      <c r="F27" s="1"/>
      <c r="G27" s="1"/>
      <c r="H27" s="1"/>
      <c r="I27" s="1">
        <f>COUNTIFS(I2:I15,"Positive",J2:J15,"Positive")</f>
        <v>5</v>
      </c>
      <c r="J27" s="1">
        <f>COUNTIFS(I2:I15,"Positive",J2:J15,"Neutral")</f>
        <v>1</v>
      </c>
      <c r="K27" s="1">
        <f>COUNTIFS(I2:I15,"Neutral",J2:J15,"Positive")</f>
        <v>2</v>
      </c>
      <c r="L27" s="1">
        <f>COUNTIFS(I2:I15,"N/A",J2:J15,"N/A")</f>
        <v>2</v>
      </c>
      <c r="M27" s="1">
        <f>COUNTIFS(I2:I15,"Positive",J2:J15,"N/A")</f>
        <v>4</v>
      </c>
      <c r="N27" s="1"/>
      <c r="O27" s="1"/>
      <c r="P27" s="1"/>
      <c r="Q27" s="1"/>
      <c r="R27" s="1"/>
      <c r="S27" s="1"/>
      <c r="T27" s="1"/>
      <c r="U27" s="1"/>
      <c r="V27" s="1"/>
      <c r="W27" s="1"/>
      <c r="X27" s="1"/>
      <c r="Y27" s="1"/>
      <c r="Z27" s="1"/>
      <c r="AA27" s="1"/>
      <c r="AB27" s="1"/>
      <c r="AC27" s="1"/>
      <c r="AD27" s="1"/>
      <c r="AE27" s="1"/>
      <c r="AF27" s="1"/>
      <c r="AG27" s="1"/>
      <c r="AH27" s="1"/>
      <c r="AI27" s="1"/>
      <c r="AJ27" s="1"/>
    </row>
    <row r="28" spans="1:36" ht="15.75" thickBo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spans="1:36" ht="15.75" thickBo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ht="15.75" thickBo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ht="15.75" thickBo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ht="15.75" thickBo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ht="15.75" thickBo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ht="15.75" thickBo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ht="15.75" thickBo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ht="15.75" thickBo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ht="15.75" thickBo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ht="15.75" thickBo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ht="15.75" thickBo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ht="15.75" thickBo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ht="15.75" thickBo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ht="15.75" thickBo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ht="15.75" thickBo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ht="15.75" thickBo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1:36" ht="15.75" thickBo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ht="15.75" thickBo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ht="15.75" thickBo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ht="15.75" thickBo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ht="15.75" thickBo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ht="15.75" thickBo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ht="15.75" thickBo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ht="15.75" thickBo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ht="15.75" thickBo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ht="15.75" thickBo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ht="15.75" thickBo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ht="15.75" thickBo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ht="15.75" thickBo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ht="15.75" thickBo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1:36" ht="15.75" thickBo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1:36" ht="15.75" thickBo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1:36" ht="15.75" thickBo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1:36" ht="15.75" thickBo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1:36" ht="15.75" thickBo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1:36" ht="15.75" thickBo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1:36" ht="15.75" thickBo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1:36" ht="15.75" thickBo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1:36" ht="15.75" thickBo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1:36" ht="15.75" thickBo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1:36" ht="15.75" thickBo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1:36" ht="15.75" thickBo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1:36" ht="15.75" thickBo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1:36" ht="15.75" thickBo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1:36" ht="15.75" thickBo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1:36" ht="15.75" thickBo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1:36" ht="15.75" thickBo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1:36" ht="15.75" thickBo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1:36" ht="15.75" thickBo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1:36" ht="15.75" thickBo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1:36" ht="15.75" thickBo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1:36" ht="15.75" thickBo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1:36" ht="15.75" thickBo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1:36" ht="15.75" thickBo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1:36" ht="15.75" thickBo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1:36" ht="15.75" thickBo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1:36" ht="15.75" thickBo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1:36" ht="15.75" thickBo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1:36" ht="15.75" thickBo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1:36" ht="15.75" thickBo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1:36" ht="15.75" thickBo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1:36" ht="15.75" thickBo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1:36" ht="15.75" thickBo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1:36" ht="15.75" thickBo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1:36" ht="15.75" thickBo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1:36" ht="15.75" thickBo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1:36" ht="15.75" thickBo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1:36" ht="15.75" thickBo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1:36" ht="15.75" thickBo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1:36" ht="15.75" thickBo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1:36" ht="15.75" thickBo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1:36" ht="15.7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1:36" ht="15.7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1:36" ht="15.7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1:36" ht="15.7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1:36" ht="15.7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1:36" ht="15.7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1:36" ht="15.7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1:36" ht="15.7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1:36" ht="15.7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1:36" ht="15.7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1:36" ht="15.7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1:36" ht="15.7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1:36" ht="15.7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1:36" ht="15.7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1:36" ht="15.7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1:36" ht="15.7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1:36" ht="15.7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1:36" ht="15.7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1:36" ht="15.7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1:36" ht="15.7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1:36" ht="15.7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1:36" ht="15.7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1:36" ht="15.7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1:36" ht="15.7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1:36" ht="15.7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1:36" ht="15.7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1:36" ht="15.7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1:36" ht="15.7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1:36" ht="15.7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1:36" ht="15.7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1:36" ht="15.7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1:36" ht="15.7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1:36" ht="15.7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1:36" ht="15.7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1:36" ht="15.7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1:36" ht="15.7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1:36" ht="15.7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1:36" ht="15.7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1:36" ht="15.7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1:36" ht="15.7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1:36" ht="15.7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1:36" ht="15.7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1:36" ht="15.7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1:36" ht="15.7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1:36" ht="15.7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1:36" ht="15.7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1:36" ht="15.7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1:36" ht="15.7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1:36" ht="15.7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1:36" ht="15.7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1:36" ht="15.7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1:36" ht="15.7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1:36" ht="15.7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1:36" ht="15.7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1:36" ht="15.7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1:36" ht="15.7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1:36" ht="15.7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1:36" ht="15.7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1:36" ht="15.7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1:36" ht="15.7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1:36" ht="15.7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1:36" ht="15.7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1:36" ht="15.7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1:36" ht="15.7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1:36" ht="15.7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1:36" ht="15.7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1:36" ht="15.7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1:36" ht="15.7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1:36" ht="15.7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1:36" ht="15.7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1:36" ht="15.7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1:36" ht="15.7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1:36" ht="15.7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1:36" ht="15.7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1:36" ht="15.7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1:36" ht="15.7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1:36" ht="15.7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1:36" ht="15.7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1:36" ht="15.7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1:36" ht="15.7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1:36" ht="15.7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1:36" ht="15.7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1:36" ht="15.7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1:36" ht="15.7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1:36" ht="15.7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1:36" ht="15.7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1:36" ht="15.7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1:36" ht="15.7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1:36" ht="15.7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1:36" ht="15.7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1:36" ht="15.7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1:36" ht="15.7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1:36" ht="15.7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1:36" ht="15.7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1:36" ht="15.7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1:36" ht="15.7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1:36" ht="15.7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1:36" ht="15.7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1:36" ht="15.7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1:36" ht="15.7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1:36" ht="15.7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1:36" ht="15.7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1:36" ht="15.7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1:36" ht="15.7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1:36" ht="15.7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1:36" ht="15.7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1:36" ht="15.7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1:36" ht="15.7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1:36" ht="15.7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1:36" ht="15.7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1:36" ht="15.7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1:36" ht="15.7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1:36" ht="15.7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1:36" ht="15.7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1:36" ht="15.7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1:36" ht="15.7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1:36" ht="15.7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1:36" ht="15.7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1:36" ht="15.7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1:36" ht="15.7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1:36" ht="15.7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1:36" ht="15.7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1:36" ht="15.7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1:36" ht="15.7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1:36" ht="15.7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1:36" ht="15.7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1:36" ht="15.7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1:36" ht="15.7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1:36" ht="15.7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1:36" ht="15.7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1:36" ht="15.7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1:36" ht="15.7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1:36" ht="15.7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1:36" ht="15.7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1:36" ht="15.7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1:36" ht="15.7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1:36" ht="15.7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1:36" ht="15.7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row r="238" spans="1:36" ht="15.7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row>
    <row r="239" spans="1:36" ht="15.7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row>
    <row r="240" spans="1:36" ht="15.7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row>
    <row r="241" spans="1:36" ht="15.7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row>
    <row r="242" spans="1:36" ht="15.7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row>
    <row r="243" spans="1:36" ht="15.7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row>
    <row r="244" spans="1:36" ht="15.7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row>
    <row r="245" spans="1:36" ht="15.7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row>
    <row r="246" spans="1:36" ht="15.7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row>
    <row r="247" spans="1:36" ht="15.7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row>
    <row r="248" spans="1:36" ht="15.7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row>
    <row r="249" spans="1:36" ht="15.7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row>
    <row r="250" spans="1:36" ht="15.7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row>
    <row r="251" spans="1:36" ht="15.7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row>
    <row r="252" spans="1:36" ht="15.7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row>
    <row r="253" spans="1:36" ht="15.7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row>
    <row r="254" spans="1:36" ht="15.7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row>
    <row r="255" spans="1:36" ht="15.7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5.7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5.7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5.7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5.7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5.7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5.7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5.7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5.7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5.7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5.7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5.7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5.7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5.7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5.7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5.7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5.7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5.7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5.7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5.7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5.7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5.7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5.7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5.7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5.7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5.7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5.7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5.7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5.7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5.7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5.7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5.7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5.7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5.7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5.7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5.7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5.7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row>
    <row r="292" spans="1:36" ht="15.7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row>
    <row r="293" spans="1:36" ht="15.7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row>
    <row r="294" spans="1:36" ht="15.7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row>
    <row r="295" spans="1:36" ht="15.7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row>
    <row r="296" spans="1:36" ht="15.7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row>
    <row r="297" spans="1:36" ht="15.7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row>
    <row r="298" spans="1:36" ht="15.7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row>
    <row r="299" spans="1:36" ht="15.7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row>
    <row r="300" spans="1:36" ht="15.7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row>
    <row r="301" spans="1:36" ht="15.7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row>
    <row r="302" spans="1:36" ht="15.7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row>
    <row r="303" spans="1:36" ht="15.7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row>
    <row r="304" spans="1:36" ht="15.7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row>
    <row r="305" spans="1:36" ht="15.7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row>
    <row r="306" spans="1:36" ht="15.7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row>
    <row r="307" spans="1:36" ht="15.7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row>
    <row r="308" spans="1:36" ht="15.7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row>
    <row r="309" spans="1:36" ht="15.7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row>
    <row r="310" spans="1:36" ht="15.7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row>
    <row r="311" spans="1:36" ht="15.7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row>
    <row r="312" spans="1:36" ht="15.7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row>
    <row r="313" spans="1:36" ht="15.7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row>
    <row r="314" spans="1:36" ht="15.7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row>
    <row r="315" spans="1:36" ht="15.7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row>
    <row r="316" spans="1:36" ht="15.7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row>
    <row r="317" spans="1:36" ht="15.7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row>
    <row r="318" spans="1:36" ht="15.7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row>
    <row r="319" spans="1:36" ht="15.7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row>
    <row r="320" spans="1:36" ht="15.7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row>
    <row r="321" spans="1:36" ht="15.7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row>
    <row r="322" spans="1:36" ht="15.7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row>
    <row r="323" spans="1:36" ht="15.7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row>
    <row r="324" spans="1:36" ht="15.7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row>
    <row r="325" spans="1:36" ht="15.7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row>
    <row r="326" spans="1:36" ht="15.7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row>
    <row r="327" spans="1:36" ht="15.7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row>
    <row r="328" spans="1:36" ht="15.7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row>
    <row r="329" spans="1:36" ht="15.7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row>
    <row r="330" spans="1:36" ht="15.7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row>
    <row r="331" spans="1:36" ht="15.7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row>
    <row r="332" spans="1:36" ht="15.7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row>
    <row r="333" spans="1:36" ht="15.7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row>
    <row r="334" spans="1:36" ht="15.7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row>
    <row r="335" spans="1:36" ht="15.7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row>
    <row r="336" spans="1:36" ht="15.7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row>
    <row r="337" spans="1:36" ht="15.7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row>
    <row r="338" spans="1:36" ht="15.7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row>
    <row r="339" spans="1:36" ht="15.7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row>
    <row r="340" spans="1:36" ht="15.7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row>
    <row r="341" spans="1:36" ht="15.7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row>
    <row r="342" spans="1:36" ht="15.7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row>
    <row r="343" spans="1:36" ht="15.7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row>
    <row r="344" spans="1:36" ht="15.7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row>
    <row r="345" spans="1:36" ht="15.7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row>
    <row r="346" spans="1:36" ht="15.7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row>
    <row r="347" spans="1:36" ht="15.7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row>
    <row r="348" spans="1:36" ht="15.7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row>
    <row r="349" spans="1:36" ht="15.7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row>
    <row r="350" spans="1:36" ht="15.7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row>
    <row r="351" spans="1:36" ht="15.7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row>
    <row r="352" spans="1:36" ht="15.7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row>
    <row r="353" spans="1:36" ht="15.7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row>
    <row r="354" spans="1:36" ht="15.7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row>
    <row r="355" spans="1:36" ht="15.7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row>
    <row r="356" spans="1:36" ht="15.7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row>
    <row r="357" spans="1:36" ht="15.7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row>
    <row r="358" spans="1:36" ht="15.7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row>
    <row r="359" spans="1:36" ht="15.7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row>
    <row r="360" spans="1:36" ht="15.7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row>
    <row r="361" spans="1:36" ht="15.7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row>
    <row r="362" spans="1:36" ht="15.7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row>
    <row r="363" spans="1:36" ht="15.7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row>
    <row r="364" spans="1:36" ht="15.7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row>
    <row r="365" spans="1:36" ht="15.7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row>
    <row r="366" spans="1:36" ht="15.7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row>
    <row r="367" spans="1:36" ht="15.7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row>
    <row r="368" spans="1:36" ht="15.7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row>
    <row r="369" spans="1:36" ht="15.7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row>
    <row r="370" spans="1:36" ht="15.7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row>
    <row r="371" spans="1:36" ht="15.7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row>
    <row r="372" spans="1:36" ht="15.7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row>
    <row r="373" spans="1:36" ht="15.7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row>
    <row r="374" spans="1:36" ht="15.7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row>
    <row r="375" spans="1:36" ht="15.7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row>
    <row r="376" spans="1:36" ht="15.7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row>
    <row r="377" spans="1:36" ht="15.7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row>
    <row r="378" spans="1:36" ht="15.7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row>
    <row r="379" spans="1:36" ht="15.7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row>
    <row r="380" spans="1:36" ht="15.7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row>
    <row r="381" spans="1:36" ht="15.7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row>
    <row r="382" spans="1:36" ht="15.7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row>
    <row r="383" spans="1:36" ht="15.7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row>
    <row r="384" spans="1:36" ht="15.7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row>
    <row r="385" spans="1:36" ht="15.7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row>
    <row r="386" spans="1:36" ht="15.7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row>
    <row r="387" spans="1:36" ht="15.7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row>
    <row r="388" spans="1:36" ht="15.7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row>
    <row r="389" spans="1:36" ht="15.7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row>
    <row r="390" spans="1:36" ht="15.7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row>
    <row r="391" spans="1:36" ht="15.7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row>
    <row r="392" spans="1:36" ht="15.7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row>
    <row r="393" spans="1:36" ht="15.7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row>
    <row r="394" spans="1:36" ht="15.7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row>
    <row r="395" spans="1:36" ht="15.7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row>
    <row r="396" spans="1:36" ht="15.7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row>
    <row r="397" spans="1:36" ht="15.7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row>
    <row r="398" spans="1:36" ht="15.7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row>
    <row r="399" spans="1:36" ht="15.7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row>
    <row r="400" spans="1:36" ht="15.7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row>
    <row r="401" spans="1:36" ht="15.7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row>
    <row r="402" spans="1:36" ht="15.7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row>
    <row r="403" spans="1:36" ht="15.7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row>
    <row r="404" spans="1:36" ht="15.7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row>
    <row r="405" spans="1:36" ht="15.7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row>
    <row r="406" spans="1:36" ht="15.7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row>
    <row r="407" spans="1:36" ht="15.7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row>
    <row r="408" spans="1:36" ht="15.7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row>
    <row r="409" spans="1:36" ht="15.7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row>
    <row r="410" spans="1:36" ht="15.7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row>
    <row r="411" spans="1:36" ht="15.7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row>
    <row r="412" spans="1:36" ht="15.7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row>
    <row r="413" spans="1:36" ht="15.7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row>
    <row r="414" spans="1:36" ht="15.7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row>
    <row r="415" spans="1:36" ht="15.7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row>
    <row r="416" spans="1:36" ht="15.7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row>
    <row r="417" spans="1:36" ht="15.7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row>
    <row r="418" spans="1:36" ht="15.7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row>
    <row r="419" spans="1:36" ht="15.7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row>
    <row r="420" spans="1:36" ht="15.7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row>
    <row r="421" spans="1:36" ht="15.7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row>
    <row r="422" spans="1:36" ht="15.7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row>
    <row r="423" spans="1:36" ht="15.7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row>
    <row r="424" spans="1:36" ht="15.7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row>
    <row r="425" spans="1:36" ht="15.7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row>
    <row r="426" spans="1:36" ht="15.7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row>
    <row r="427" spans="1:36" ht="15.7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row>
    <row r="428" spans="1:36" ht="15.7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row>
    <row r="429" spans="1:36" ht="15.7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row>
    <row r="430" spans="1:36" ht="15.7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row>
    <row r="431" spans="1:36" ht="15.7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row>
    <row r="432" spans="1:36" ht="15.7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row>
    <row r="433" spans="1:36" ht="15.7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row>
    <row r="434" spans="1:36" ht="15.7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row>
    <row r="435" spans="1:36" ht="15.7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row>
    <row r="436" spans="1:36" ht="15.7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row>
    <row r="437" spans="1:36" ht="15.7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row>
    <row r="438" spans="1:36" ht="15.7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row>
    <row r="439" spans="1:36" ht="15.7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row>
    <row r="440" spans="1:36" ht="15.7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row>
    <row r="441" spans="1:36" ht="15.7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row>
    <row r="442" spans="1:36" ht="15.7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row>
    <row r="443" spans="1:36" ht="15.7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row>
    <row r="444" spans="1:36" ht="15.7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row>
    <row r="445" spans="1:36" ht="15.7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row>
    <row r="446" spans="1:36" ht="15.7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row>
    <row r="447" spans="1:36" ht="15.7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row>
    <row r="448" spans="1:36" ht="15.7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row>
    <row r="449" spans="1:36" ht="15.7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row>
    <row r="450" spans="1:36" ht="15.7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row>
    <row r="451" spans="1:36" ht="15.7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row>
    <row r="452" spans="1:36" ht="15.7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row>
    <row r="453" spans="1:36" ht="15.7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row>
    <row r="454" spans="1:36" ht="15.7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row>
    <row r="455" spans="1:36" ht="15.7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row>
    <row r="456" spans="1:36" ht="15.7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row>
    <row r="457" spans="1:36" ht="15.7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row>
    <row r="458" spans="1:36" ht="15.7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row>
    <row r="459" spans="1:36" ht="15.7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row>
    <row r="460" spans="1:36" ht="15.7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row>
    <row r="461" spans="1:36" ht="15.7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row>
    <row r="462" spans="1:36" ht="15.7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row>
    <row r="463" spans="1:36" ht="15.7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row>
    <row r="464" spans="1:36" ht="15.7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row>
    <row r="465" spans="1:36" ht="15.7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row>
    <row r="466" spans="1:36" ht="15.7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row>
    <row r="467" spans="1:36" ht="15.7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row>
    <row r="468" spans="1:36" ht="15.7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row>
    <row r="469" spans="1:36" ht="15.7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row>
    <row r="470" spans="1:36" ht="15.7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row>
    <row r="471" spans="1:36" ht="15.7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row>
    <row r="472" spans="1:36" ht="15.7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row>
    <row r="473" spans="1:36" ht="15.7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row>
    <row r="474" spans="1:36" ht="15.7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row>
    <row r="475" spans="1:36" ht="15.7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row>
    <row r="476" spans="1:36" ht="15.7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row>
    <row r="477" spans="1:36" ht="15.7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row>
    <row r="478" spans="1:36" ht="15.7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row>
    <row r="479" spans="1:36" ht="15.7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row>
    <row r="480" spans="1:36" ht="15.7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row>
    <row r="481" spans="1:36" ht="15.7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row>
    <row r="482" spans="1:36" ht="15.7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row>
    <row r="483" spans="1:36" ht="15.7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row>
    <row r="484" spans="1:36" ht="15.7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row>
    <row r="485" spans="1:36" ht="15.7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row>
    <row r="486" spans="1:36" ht="15.7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row>
    <row r="487" spans="1:36" ht="15.7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row>
    <row r="488" spans="1:36" ht="15.7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row>
    <row r="489" spans="1:36" ht="15.7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row>
    <row r="490" spans="1:36" ht="15.7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row>
    <row r="491" spans="1:36" ht="15.7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row>
    <row r="492" spans="1:36" ht="15.7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row>
    <row r="493" spans="1:36" ht="15.7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row>
    <row r="494" spans="1:36" ht="15.7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row>
    <row r="495" spans="1:36" ht="15.7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row>
    <row r="496" spans="1:36" ht="15.7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row>
    <row r="497" spans="1:36" ht="15.7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row>
    <row r="498" spans="1:36" ht="15.7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row>
    <row r="499" spans="1:36" ht="15.7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row>
    <row r="500" spans="1:36" ht="15.7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row>
    <row r="501" spans="1:36" ht="15.7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row>
    <row r="502" spans="1:36" ht="15.7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row>
    <row r="503" spans="1:36" ht="15.7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row>
    <row r="504" spans="1:36" ht="15.7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row>
    <row r="505" spans="1:36" ht="15.7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row>
    <row r="506" spans="1:36" ht="15.7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row>
    <row r="507" spans="1:36" ht="15.7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row>
    <row r="508" spans="1:36" ht="15.7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row>
    <row r="509" spans="1:36" ht="15.7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row>
    <row r="510" spans="1:36" ht="15.7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row>
    <row r="511" spans="1:36" ht="15.7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row>
    <row r="512" spans="1:36" ht="15.7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row>
    <row r="513" spans="1:36" ht="15.7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row>
    <row r="514" spans="1:36" ht="15.7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row>
    <row r="515" spans="1:36" ht="15.7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row>
    <row r="516" spans="1:36" ht="15.7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row>
    <row r="517" spans="1:36" ht="15.7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row>
    <row r="518" spans="1:36" ht="15.7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row>
    <row r="519" spans="1:36" ht="15.7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row>
    <row r="520" spans="1:36" ht="15.7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row>
    <row r="521" spans="1:36" ht="15.7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row>
    <row r="522" spans="1:36" ht="15.7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row>
    <row r="523" spans="1:36" ht="15.7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row>
    <row r="524" spans="1:36" ht="15.7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row>
    <row r="525" spans="1:36" ht="15.7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row>
    <row r="526" spans="1:36" ht="15.7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row>
    <row r="527" spans="1:36" ht="15.7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row>
    <row r="528" spans="1:36" ht="15.7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row>
    <row r="529" spans="1:36" ht="15.7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row>
    <row r="530" spans="1:36" ht="15.7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row>
    <row r="531" spans="1:36" ht="15.7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row>
    <row r="532" spans="1:36" ht="15.7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row>
    <row r="533" spans="1:36" ht="15.7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row>
    <row r="534" spans="1:36" ht="15.7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row>
    <row r="535" spans="1:36" ht="15.7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row>
    <row r="536" spans="1:36" ht="15.7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row>
    <row r="537" spans="1:36" ht="15.7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row>
    <row r="538" spans="1:36" ht="15.7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row>
    <row r="539" spans="1:36" ht="15.7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row>
    <row r="540" spans="1:36" ht="15.7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row>
    <row r="541" spans="1:36" ht="15.7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row>
    <row r="542" spans="1:36" ht="15.7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row>
    <row r="543" spans="1:36" ht="15.7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row>
    <row r="544" spans="1:36" ht="15.7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row>
    <row r="545" spans="1:36" ht="15.7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row>
    <row r="546" spans="1:36" ht="15.7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row>
    <row r="547" spans="1:36" ht="15.7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row>
    <row r="548" spans="1:36" ht="15.7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row>
    <row r="549" spans="1:36" ht="15.7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row>
    <row r="550" spans="1:36" ht="15.7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row>
    <row r="551" spans="1:36" ht="15.7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row>
    <row r="552" spans="1:36" ht="15.7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row>
    <row r="553" spans="1:36" ht="15.7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row>
    <row r="554" spans="1:36" ht="15.7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row>
    <row r="555" spans="1:36" ht="15.7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row>
    <row r="556" spans="1:36" ht="15.7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row>
    <row r="557" spans="1:36" ht="15.7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row>
    <row r="558" spans="1:36" ht="15.7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row>
    <row r="559" spans="1:36" ht="15.7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row>
    <row r="560" spans="1:36" ht="15.7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row>
    <row r="561" spans="1:36" ht="15.7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row>
    <row r="562" spans="1:36" ht="15.7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row>
    <row r="563" spans="1:36" ht="15.7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row>
    <row r="564" spans="1:36" ht="15.7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row>
    <row r="565" spans="1:36" ht="15.7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row>
    <row r="566" spans="1:36" ht="15.7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row>
    <row r="567" spans="1:36" ht="15.7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row>
    <row r="568" spans="1:36" ht="15.7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row>
    <row r="569" spans="1:36" ht="15.7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row>
    <row r="570" spans="1:36" ht="15.7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row>
    <row r="571" spans="1:36" ht="15.7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row>
    <row r="572" spans="1:36" ht="15.7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row>
    <row r="573" spans="1:36" ht="15.7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row>
    <row r="574" spans="1:36" ht="15.7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row>
    <row r="575" spans="1:36" ht="15.7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row>
    <row r="576" spans="1:36" ht="15.7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row>
    <row r="577" spans="1:36" ht="15.7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row>
    <row r="578" spans="1:36" ht="15.7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row>
    <row r="579" spans="1:36" ht="15.7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row>
    <row r="580" spans="1:36" ht="15.7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row>
    <row r="581" spans="1:36" ht="15.7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row>
    <row r="582" spans="1:36" ht="15.7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row>
    <row r="583" spans="1:36" ht="15.7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row>
    <row r="584" spans="1:36" ht="15.7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row>
    <row r="585" spans="1:36" ht="15.7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row>
    <row r="586" spans="1:36" ht="15.7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row>
    <row r="587" spans="1:36" ht="15.7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row>
    <row r="588" spans="1:36" ht="15.7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row>
    <row r="589" spans="1:36" ht="15.7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row>
    <row r="590" spans="1:36" ht="15.7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row>
    <row r="591" spans="1:36" ht="15.7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row>
    <row r="592" spans="1:36" ht="15.7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row>
    <row r="593" spans="1:36" ht="15.7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row>
    <row r="594" spans="1:36" ht="15.7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row>
    <row r="595" spans="1:36" ht="15.7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row>
    <row r="596" spans="1:36" ht="15.7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row>
    <row r="597" spans="1:36" ht="15.7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row>
    <row r="598" spans="1:36" ht="15.7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row>
    <row r="599" spans="1:36" ht="15.7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row>
    <row r="600" spans="1:36" ht="15.7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row>
    <row r="601" spans="1:36" ht="15.7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row>
    <row r="602" spans="1:36" ht="15.7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row>
    <row r="603" spans="1:36" ht="15.7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row>
    <row r="604" spans="1:36" ht="15.7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row>
    <row r="605" spans="1:36" ht="15.7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row>
    <row r="606" spans="1:36" ht="15.7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row>
    <row r="607" spans="1:36" ht="15.7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row>
    <row r="608" spans="1:36" ht="15.7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row>
    <row r="609" spans="1:36" ht="15.7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row>
    <row r="610" spans="1:36" ht="15.7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row>
    <row r="611" spans="1:36" ht="15.7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row>
    <row r="612" spans="1:36" ht="15.7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row>
    <row r="613" spans="1:36" ht="15.7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row>
    <row r="614" spans="1:36" ht="15.7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row>
    <row r="615" spans="1:36" ht="15.7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row>
    <row r="616" spans="1:36" ht="15.7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row>
    <row r="617" spans="1:36" ht="15.7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row>
    <row r="618" spans="1:36" ht="15.7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row>
    <row r="619" spans="1:36" ht="15.7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row>
    <row r="620" spans="1:36" ht="15.7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row>
    <row r="621" spans="1:36" ht="15.7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row>
    <row r="622" spans="1:36" ht="15.7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row>
    <row r="623" spans="1:36" ht="15.7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row>
    <row r="624" spans="1:36" ht="15.7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row>
    <row r="625" spans="1:36" ht="15.7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row>
    <row r="626" spans="1:36" ht="15.7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row>
    <row r="627" spans="1:36" ht="15.7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row>
    <row r="628" spans="1:36" ht="15.7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row>
    <row r="629" spans="1:36" ht="15.7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row>
    <row r="630" spans="1:36" ht="15.7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row>
    <row r="631" spans="1:36" ht="15.7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row>
    <row r="632" spans="1:36" ht="15.7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row>
    <row r="633" spans="1:36" ht="15.7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row>
    <row r="634" spans="1:36" ht="15.7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row>
    <row r="635" spans="1:36" ht="15.7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row>
    <row r="636" spans="1:36" ht="15.7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row>
    <row r="637" spans="1:36" ht="15.7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row>
    <row r="638" spans="1:36" ht="15.7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row>
    <row r="639" spans="1:36" ht="15.7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row>
    <row r="640" spans="1:36" ht="15.7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row>
    <row r="641" spans="1:36" ht="15.7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row>
    <row r="642" spans="1:36" ht="15.7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row>
    <row r="643" spans="1:36" ht="15.7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row>
    <row r="644" spans="1:36" ht="15.7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row>
    <row r="645" spans="1:36" ht="15.7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row>
    <row r="646" spans="1:36" ht="15.7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row>
    <row r="647" spans="1:36" ht="15.7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row>
    <row r="648" spans="1:36" ht="15.7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row>
    <row r="649" spans="1:36" ht="15.7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row>
    <row r="650" spans="1:36" ht="15.7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row>
    <row r="651" spans="1:36" ht="15.7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row>
    <row r="652" spans="1:36" ht="15.7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row>
    <row r="653" spans="1:36" ht="15.7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row>
    <row r="654" spans="1:36" ht="15.7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row>
    <row r="655" spans="1:36" ht="15.7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row>
    <row r="656" spans="1:36" ht="15.7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row>
    <row r="657" spans="1:36" ht="15.7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row>
    <row r="658" spans="1:36" ht="15.7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row>
    <row r="659" spans="1:36" ht="15.7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row>
    <row r="660" spans="1:36" ht="15.7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row>
    <row r="661" spans="1:36" ht="15.7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row>
    <row r="662" spans="1:36" ht="15.7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row>
    <row r="663" spans="1:36" ht="15.7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row>
    <row r="664" spans="1:36" ht="15.7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row>
    <row r="665" spans="1:36" ht="15.7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row>
    <row r="666" spans="1:36" ht="15.7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row>
    <row r="667" spans="1:36" ht="15.7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row>
    <row r="668" spans="1:36" ht="15.7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row>
    <row r="669" spans="1:36" ht="15.7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row>
    <row r="670" spans="1:36" ht="15.7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row>
    <row r="671" spans="1:36" ht="15.7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row>
    <row r="672" spans="1:36" ht="15.7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row>
    <row r="673" spans="1:36" ht="15.7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row>
    <row r="674" spans="1:36" ht="15.7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row>
    <row r="675" spans="1:36" ht="15.7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row>
    <row r="676" spans="1:36" ht="15.7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row>
    <row r="677" spans="1:36" ht="15.7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row>
    <row r="678" spans="1:36" ht="15.7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row>
    <row r="679" spans="1:36" ht="15.7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row>
    <row r="680" spans="1:36" ht="15.7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row>
    <row r="681" spans="1:36" ht="15.7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row>
    <row r="682" spans="1:36" ht="15.7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row>
    <row r="683" spans="1:36" ht="15.7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row>
    <row r="684" spans="1:36" ht="15.7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row>
    <row r="685" spans="1:36" ht="15.7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row>
    <row r="686" spans="1:36" ht="15.7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row>
    <row r="687" spans="1:36" ht="15.7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row>
    <row r="688" spans="1:36" ht="15.7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row>
    <row r="689" spans="1:36" ht="15.7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row>
    <row r="690" spans="1:36" ht="15.7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row>
    <row r="691" spans="1:36" ht="15.7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row>
    <row r="692" spans="1:36" ht="15.7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row>
    <row r="693" spans="1:36" ht="15.7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row>
    <row r="694" spans="1:36" ht="15.7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row>
    <row r="695" spans="1:36" ht="15.7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row>
    <row r="696" spans="1:36" ht="15.7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row>
    <row r="697" spans="1:36" ht="15.7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row>
    <row r="698" spans="1:36" ht="15.7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row>
    <row r="699" spans="1:36" ht="15.7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row>
    <row r="700" spans="1:36" ht="15.7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row>
    <row r="701" spans="1:36" ht="15.7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row>
    <row r="702" spans="1:36" ht="15.7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row>
    <row r="703" spans="1:36" ht="15.7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row>
    <row r="704" spans="1:36" ht="15.7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row>
    <row r="705" spans="1:36" ht="15.7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row>
    <row r="706" spans="1:36" ht="15.7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row>
    <row r="707" spans="1:36" ht="15.7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row>
    <row r="708" spans="1:36" ht="15.7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row>
    <row r="709" spans="1:36" ht="15.7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row>
    <row r="710" spans="1:36" ht="15.7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row>
    <row r="711" spans="1:36" ht="15.7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row>
    <row r="712" spans="1:36" ht="15.7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row>
    <row r="713" spans="1:36" ht="15.7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row>
    <row r="714" spans="1:36" ht="15.7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row>
    <row r="715" spans="1:36" ht="15.7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row>
    <row r="716" spans="1:36" ht="15.7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row>
    <row r="717" spans="1:36" ht="15.7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row>
    <row r="718" spans="1:36" ht="15.7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row>
    <row r="719" spans="1:36" ht="15.7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row>
    <row r="720" spans="1:36" ht="15.7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row>
    <row r="721" spans="1:36" ht="15.7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row>
    <row r="722" spans="1:36" ht="15.7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row>
    <row r="723" spans="1:36" ht="15.7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row>
    <row r="724" spans="1:36" ht="15.7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row>
    <row r="725" spans="1:36" ht="15.7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row>
    <row r="726" spans="1:36" ht="15.7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row>
    <row r="727" spans="1:36" ht="15.7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row>
    <row r="728" spans="1:36" ht="15.7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row>
    <row r="729" spans="1:36" ht="15.7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row>
    <row r="730" spans="1:36" ht="15.7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row>
    <row r="731" spans="1:36" ht="15.7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row>
    <row r="732" spans="1:36" ht="15.7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row>
    <row r="733" spans="1:36" ht="15.7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row>
    <row r="734" spans="1:36" ht="15.7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row>
    <row r="735" spans="1:36" ht="15.7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row>
    <row r="736" spans="1:36" ht="15.7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row>
    <row r="737" spans="1:36" ht="15.7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row>
    <row r="738" spans="1:36" ht="15.7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row>
    <row r="739" spans="1:36" ht="15.7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row>
    <row r="740" spans="1:36" ht="15.7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row>
    <row r="741" spans="1:36" ht="15.7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row>
    <row r="742" spans="1:36" ht="15.7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row>
    <row r="743" spans="1:36" ht="15.7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row>
    <row r="744" spans="1:36" ht="15.7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row>
    <row r="745" spans="1:36" ht="15.7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row>
    <row r="746" spans="1:36" ht="15.7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row>
    <row r="747" spans="1:36" ht="15.7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row>
    <row r="748" spans="1:36" ht="15.7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row>
    <row r="749" spans="1:36" ht="15.7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row>
    <row r="750" spans="1:36" ht="15.7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row>
    <row r="751" spans="1:36" ht="15.7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row>
    <row r="752" spans="1:36" ht="15.7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row>
    <row r="753" spans="1:36" ht="15.7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row>
    <row r="754" spans="1:36" ht="15.7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row>
    <row r="755" spans="1:36" ht="15.7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row>
    <row r="756" spans="1:36" ht="15.7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row>
    <row r="757" spans="1:36" ht="15.7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row>
    <row r="758" spans="1:36" ht="15.7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row>
    <row r="759" spans="1:36" ht="15.7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row>
    <row r="760" spans="1:36" ht="15.7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row>
    <row r="761" spans="1:36" ht="15.7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row>
    <row r="762" spans="1:36" ht="15.7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row>
    <row r="763" spans="1:36" ht="15.7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row>
    <row r="764" spans="1:36" ht="15.7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row>
    <row r="765" spans="1:36" ht="15.7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row>
    <row r="766" spans="1:36" ht="15.7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row>
    <row r="767" spans="1:36" ht="15.7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row>
    <row r="768" spans="1:36" ht="15.7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row>
    <row r="769" spans="1:36" ht="15.7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row>
    <row r="770" spans="1:36" ht="15.7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row>
    <row r="771" spans="1:36" ht="15.7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row>
    <row r="772" spans="1:36" ht="15.7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row>
    <row r="773" spans="1:36" ht="15.7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row>
    <row r="774" spans="1:36" ht="15.7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row>
    <row r="775" spans="1:36" ht="15.7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row>
    <row r="776" spans="1:36" ht="15.7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row>
    <row r="777" spans="1:36" ht="15.7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row>
    <row r="778" spans="1:36" ht="15.7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row>
    <row r="779" spans="1:36" ht="15.7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row>
    <row r="780" spans="1:36" ht="15.7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row>
    <row r="781" spans="1:36" ht="15.7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row>
    <row r="782" spans="1:36" ht="15.7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row>
    <row r="783" spans="1:36" ht="15.7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row>
    <row r="784" spans="1:36" ht="15.7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row>
    <row r="785" spans="1:36" ht="15.7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row>
    <row r="786" spans="1:36" ht="15.7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row>
    <row r="787" spans="1:36" ht="15.7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row>
    <row r="788" spans="1:36" ht="15.7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row>
    <row r="789" spans="1:36" ht="15.7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row>
    <row r="790" spans="1:36" ht="15.7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row>
    <row r="791" spans="1:36" ht="15.7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row>
    <row r="792" spans="1:36" ht="15.7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row>
    <row r="793" spans="1:36" ht="15.7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row>
    <row r="794" spans="1:36" ht="15.7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row>
    <row r="795" spans="1:36" ht="15.7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row>
    <row r="796" spans="1:36" ht="15.7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row>
    <row r="797" spans="1:36" ht="15.7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row>
    <row r="798" spans="1:36" ht="15.7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row>
    <row r="799" spans="1:36" ht="15.7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row>
    <row r="800" spans="1:36" ht="15.7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row>
    <row r="801" spans="1:36" ht="15.7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row>
    <row r="802" spans="1:36" ht="15.7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row>
    <row r="803" spans="1:36" ht="15.7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row>
    <row r="804" spans="1:36" ht="15.7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row>
    <row r="805" spans="1:36" ht="15.7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row>
    <row r="806" spans="1:36" ht="15.7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row>
    <row r="807" spans="1:36" ht="15.7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row>
    <row r="808" spans="1:36" ht="15.7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row>
    <row r="809" spans="1:36" ht="15.7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row>
    <row r="810" spans="1:36" ht="15.7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row>
    <row r="811" spans="1:36" ht="15.7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row>
    <row r="812" spans="1:36" ht="15.7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row>
    <row r="813" spans="1:36" ht="15.7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row>
    <row r="814" spans="1:36" ht="15.7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row>
    <row r="815" spans="1:36" ht="15.7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row>
    <row r="816" spans="1:36" ht="15.7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row>
    <row r="817" spans="1:36" ht="15.7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row>
    <row r="818" spans="1:36" ht="15.7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row>
    <row r="819" spans="1:36" ht="15.7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row>
    <row r="820" spans="1:36" ht="15.7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row>
    <row r="821" spans="1:36" ht="15.7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row>
    <row r="822" spans="1:36" ht="15.7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row>
    <row r="823" spans="1:36" ht="15.7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row>
    <row r="824" spans="1:36" ht="15.7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row>
    <row r="825" spans="1:36" ht="15.7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row>
    <row r="826" spans="1:36" ht="15.7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row>
    <row r="827" spans="1:36" ht="15.7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row>
    <row r="828" spans="1:36" ht="15.7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row>
    <row r="829" spans="1:36" ht="15.7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row>
    <row r="830" spans="1:36" ht="15.7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row>
    <row r="831" spans="1:36" ht="15.7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row>
    <row r="832" spans="1:36" ht="15.7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row>
    <row r="833" spans="1:36" ht="15.7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row>
    <row r="834" spans="1:36" ht="15.7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row>
    <row r="835" spans="1:36" ht="15.7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row>
    <row r="836" spans="1:36" ht="15.7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row>
    <row r="837" spans="1:36" ht="15.7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row>
    <row r="838" spans="1:36" ht="15.7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row>
    <row r="839" spans="1:36" ht="15.7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row>
    <row r="840" spans="1:36" ht="15.7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row>
    <row r="841" spans="1:36" ht="15.7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row>
    <row r="842" spans="1:36" ht="15.7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row>
    <row r="843" spans="1:36" ht="15.7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row>
    <row r="844" spans="1:36" ht="15.7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row>
    <row r="845" spans="1:36" ht="15.7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row>
    <row r="846" spans="1:36" ht="15.7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row>
    <row r="847" spans="1:36" ht="15.7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row>
    <row r="848" spans="1:36" ht="15.7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row>
    <row r="849" spans="1:36" ht="15.7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row>
    <row r="850" spans="1:36" ht="15.7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row>
    <row r="851" spans="1:36" ht="15.7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row>
    <row r="852" spans="1:36" ht="15.7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row>
    <row r="853" spans="1:36" ht="15.7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row>
    <row r="854" spans="1:36" ht="15.7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row>
    <row r="855" spans="1:36" ht="15.7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row>
    <row r="856" spans="1:36" ht="15.7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row>
    <row r="857" spans="1:36" ht="15.7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row>
    <row r="858" spans="1:36" ht="15.7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row>
    <row r="859" spans="1:36" ht="15.7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row>
    <row r="860" spans="1:36" ht="15.7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row>
    <row r="861" spans="1:36" ht="15.7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row>
    <row r="862" spans="1:36" ht="15.7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row>
    <row r="863" spans="1:36" ht="15.7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row>
    <row r="864" spans="1:36" ht="15.7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row>
    <row r="865" spans="1:36" ht="15.7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row>
    <row r="866" spans="1:36" ht="15.7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row>
    <row r="867" spans="1:36" ht="15.7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row>
    <row r="868" spans="1:36" ht="15.7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row>
    <row r="869" spans="1:36" ht="15.7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row>
    <row r="870" spans="1:36" ht="15.7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row>
    <row r="871" spans="1:36" ht="15.7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row>
    <row r="872" spans="1:36" ht="15.7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row>
    <row r="873" spans="1:36" ht="15.7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row>
    <row r="874" spans="1:36" ht="15.7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row>
    <row r="875" spans="1:36" ht="15.7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row>
    <row r="876" spans="1:36" ht="15.7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row>
    <row r="877" spans="1:36" ht="15.7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row>
    <row r="878" spans="1:36" ht="15.7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row>
    <row r="879" spans="1:36" ht="15.7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row>
    <row r="880" spans="1:36" ht="15.7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row>
    <row r="881" spans="1:36" ht="15.7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row>
    <row r="882" spans="1:36" ht="15.7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row>
    <row r="883" spans="1:36" ht="15.7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row>
    <row r="884" spans="1:36" ht="15.7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row>
    <row r="885" spans="1:36" ht="15.7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row>
    <row r="886" spans="1:36" ht="15.7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row>
    <row r="887" spans="1:36" ht="15.7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row>
    <row r="888" spans="1:36" ht="15.7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row>
    <row r="889" spans="1:36" ht="15.7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row>
    <row r="890" spans="1:36" ht="15.7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row>
    <row r="891" spans="1:36" ht="15.7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row>
    <row r="892" spans="1:36" ht="15.7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row>
    <row r="893" spans="1:36" ht="15.7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row>
    <row r="894" spans="1:36" ht="15.7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row>
    <row r="895" spans="1:36" ht="15.7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row>
    <row r="896" spans="1:36" ht="15.7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row>
    <row r="897" spans="1:36" ht="15.7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row>
    <row r="898" spans="1:36" ht="15.7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row>
    <row r="899" spans="1:36" ht="15.7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row>
    <row r="900" spans="1:36" ht="15.7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row>
    <row r="901" spans="1:36" ht="15.7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row>
    <row r="902" spans="1:36" ht="15.7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row>
    <row r="903" spans="1:36" ht="15.7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row>
    <row r="904" spans="1:36" ht="15.7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row>
    <row r="905" spans="1:36" ht="15.7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row>
    <row r="906" spans="1:36" ht="15.7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row>
    <row r="907" spans="1:36" ht="15.7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row>
    <row r="908" spans="1:36" ht="15.7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row>
    <row r="909" spans="1:36" ht="15.7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row>
    <row r="910" spans="1:36" ht="15.7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row>
    <row r="911" spans="1:36" ht="15.7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row>
    <row r="912" spans="1:36" ht="15.7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row>
    <row r="913" spans="1:36" ht="15.7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row>
    <row r="914" spans="1:36" ht="15.7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row>
    <row r="915" spans="1:36" ht="15.7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row>
    <row r="916" spans="1:36" ht="15.7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row>
    <row r="917" spans="1:36" ht="15.7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row>
    <row r="918" spans="1:36" ht="15.7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row>
    <row r="919" spans="1:36" ht="15.7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row>
    <row r="920" spans="1:36" ht="15.7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row>
    <row r="921" spans="1:36" ht="15.7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row>
    <row r="922" spans="1:36" ht="15.7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row>
    <row r="923" spans="1:36" ht="15.7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row>
    <row r="924" spans="1:36" ht="15.7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row>
    <row r="925" spans="1:36" ht="15.7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row>
    <row r="926" spans="1:36" ht="15.7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row>
    <row r="927" spans="1:36" ht="15.7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row>
    <row r="928" spans="1:36" ht="15.7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row>
    <row r="929" spans="1:36" ht="15.7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row>
    <row r="930" spans="1:36" ht="15.7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row>
    <row r="931" spans="1:36" ht="15.7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row>
    <row r="932" spans="1:36" ht="15.7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row>
    <row r="933" spans="1:36" ht="15.7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row>
    <row r="934" spans="1:36" ht="15.7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row>
    <row r="935" spans="1:36" ht="15.7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row>
    <row r="936" spans="1:36" ht="15.7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row>
    <row r="937" spans="1:36" ht="15.7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row>
    <row r="938" spans="1:36" ht="15.7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row>
    <row r="939" spans="1:36" ht="15.7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row>
    <row r="940" spans="1:36" ht="15.7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row>
    <row r="941" spans="1:36" ht="15.7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row>
    <row r="942" spans="1:36" ht="15.7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row>
    <row r="943" spans="1:36" ht="15.7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row>
    <row r="944" spans="1:36" ht="15.7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row>
    <row r="945" spans="1:36" ht="15.7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row>
    <row r="946" spans="1:36" ht="15.7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row>
    <row r="947" spans="1:36" ht="15.7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row>
    <row r="948" spans="1:36" ht="15.7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row>
    <row r="949" spans="1:36" ht="15.7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row>
    <row r="950" spans="1:36" ht="15.7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row>
  </sheetData>
  <autoFilter ref="A1:R16" xr:uid="{8C237328-CA0C-4F83-8E0D-97671AB5C6C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D9D9B-1D21-4EEC-9363-30F054FB65EF}">
  <dimension ref="A1:G20"/>
  <sheetViews>
    <sheetView topLeftCell="A19" workbookViewId="0">
      <selection activeCell="G21" sqref="G21"/>
    </sheetView>
  </sheetViews>
  <sheetFormatPr defaultRowHeight="15"/>
  <cols>
    <col min="1" max="1" width="37.42578125" bestFit="1" customWidth="1"/>
    <col min="2" max="2" width="44.140625" bestFit="1" customWidth="1"/>
    <col min="3" max="3" width="38.7109375" customWidth="1"/>
    <col min="4" max="4" width="77" bestFit="1" customWidth="1"/>
    <col min="5" max="5" width="29.7109375" bestFit="1" customWidth="1"/>
  </cols>
  <sheetData>
    <row r="1" spans="1:5">
      <c r="A1" t="s">
        <v>347</v>
      </c>
      <c r="B1" t="s">
        <v>348</v>
      </c>
      <c r="C1" t="s">
        <v>346</v>
      </c>
      <c r="D1" t="s">
        <v>168</v>
      </c>
      <c r="E1" t="s">
        <v>349</v>
      </c>
    </row>
    <row r="2" spans="1:5">
      <c r="A2">
        <v>2</v>
      </c>
      <c r="B2">
        <v>2</v>
      </c>
      <c r="C2">
        <v>2</v>
      </c>
      <c r="D2">
        <v>2</v>
      </c>
      <c r="E2">
        <v>3</v>
      </c>
    </row>
    <row r="19" spans="1:7">
      <c r="A19" t="s">
        <v>350</v>
      </c>
      <c r="B19" t="s">
        <v>351</v>
      </c>
      <c r="C19" t="s">
        <v>352</v>
      </c>
      <c r="D19" t="s">
        <v>353</v>
      </c>
      <c r="E19" t="s">
        <v>354</v>
      </c>
      <c r="F19" t="s">
        <v>355</v>
      </c>
      <c r="G19" t="s">
        <v>356</v>
      </c>
    </row>
    <row r="20" spans="1:7">
      <c r="A20">
        <v>2</v>
      </c>
      <c r="B20">
        <v>2</v>
      </c>
      <c r="C20">
        <v>4</v>
      </c>
      <c r="D20">
        <v>5</v>
      </c>
      <c r="E20">
        <v>7</v>
      </c>
      <c r="F20">
        <v>9</v>
      </c>
      <c r="G20">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8415-0622-4FDB-9411-E5332C7B4148}">
  <dimension ref="A1:B5"/>
  <sheetViews>
    <sheetView zoomScaleNormal="100" workbookViewId="0">
      <selection activeCell="A5" sqref="A5"/>
    </sheetView>
  </sheetViews>
  <sheetFormatPr defaultRowHeight="15"/>
  <cols>
    <col min="1" max="1" width="30.140625" customWidth="1"/>
  </cols>
  <sheetData>
    <row r="1" spans="1:2">
      <c r="A1" t="s">
        <v>357</v>
      </c>
      <c r="B1" t="s">
        <v>359</v>
      </c>
    </row>
    <row r="2" spans="1:2">
      <c r="A2">
        <v>37</v>
      </c>
      <c r="B2">
        <v>9</v>
      </c>
    </row>
    <row r="4" spans="1:2">
      <c r="A4" t="s">
        <v>358</v>
      </c>
    </row>
    <row r="5" spans="1:2">
      <c r="A5">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Gamification Data</vt:lpstr>
      <vt:lpstr>Games-Based Data</vt:lpstr>
      <vt:lpstr>Publisher Charts</vt:lpstr>
      <vt:lpstr>Perception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Henry</dc:creator>
  <cp:lastModifiedBy>John Henry</cp:lastModifiedBy>
  <dcterms:created xsi:type="dcterms:W3CDTF">2022-08-11T13:10:54Z</dcterms:created>
  <dcterms:modified xsi:type="dcterms:W3CDTF">2024-04-25T16:56:50Z</dcterms:modified>
</cp:coreProperties>
</file>