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陈国庆\写作\P860_完稿资料\P860_Raw experimental data\data\"/>
    </mc:Choice>
  </mc:AlternateContent>
  <xr:revisionPtr revIDLastSave="0" documentId="13_ncr:1_{449BD484-42F9-44BB-9385-910B41EF3E10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result" sheetId="1" r:id="rId1"/>
    <sheet name="raw data" sheetId="2" r:id="rId2"/>
    <sheet name="invasion" sheetId="3" r:id="rId3"/>
    <sheet name="wou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L5" i="1"/>
  <c r="L11" i="1"/>
  <c r="K2" i="1"/>
  <c r="I2" i="1"/>
  <c r="H2" i="1"/>
  <c r="G2" i="1"/>
  <c r="F2" i="1"/>
  <c r="D43" i="1" l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H4" i="4"/>
  <c r="H3" i="4"/>
  <c r="J2" i="4"/>
  <c r="H6" i="4" s="1"/>
  <c r="I6" i="4" s="1"/>
  <c r="H2" i="4"/>
  <c r="C2" i="4"/>
  <c r="C5" i="4" s="1"/>
  <c r="D5" i="4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G38" i="1" l="1"/>
  <c r="G39" i="1" s="1"/>
  <c r="G40" i="1" s="1"/>
  <c r="G41" i="1" s="1"/>
  <c r="G42" i="1" s="1"/>
  <c r="G43" i="1" s="1"/>
  <c r="H43" i="1" s="1"/>
  <c r="I43" i="1" s="1"/>
  <c r="G32" i="1"/>
  <c r="G33" i="1" s="1"/>
  <c r="G34" i="1" s="1"/>
  <c r="G35" i="1" s="1"/>
  <c r="G36" i="1" s="1"/>
  <c r="G37" i="1" s="1"/>
  <c r="H37" i="1" s="1"/>
  <c r="I37" i="1" s="1"/>
  <c r="H7" i="4"/>
  <c r="I7" i="4" s="1"/>
  <c r="C6" i="4"/>
  <c r="D6" i="4" s="1"/>
  <c r="H5" i="4"/>
  <c r="I5" i="4" s="1"/>
  <c r="C7" i="4"/>
  <c r="D7" i="4" s="1"/>
  <c r="G26" i="1"/>
  <c r="G27" i="1" s="1"/>
  <c r="G28" i="1" s="1"/>
  <c r="G29" i="1" s="1"/>
  <c r="G30" i="1" s="1"/>
  <c r="G31" i="1" s="1"/>
  <c r="H31" i="1" s="1"/>
  <c r="I31" i="1" s="1"/>
  <c r="G20" i="1"/>
  <c r="G21" i="1" s="1"/>
  <c r="G22" i="1" s="1"/>
  <c r="G23" i="1" s="1"/>
  <c r="G24" i="1" s="1"/>
  <c r="G25" i="1" s="1"/>
  <c r="H25" i="1" s="1"/>
  <c r="I25" i="1" s="1"/>
  <c r="G14" i="1"/>
  <c r="G15" i="1" s="1"/>
  <c r="G16" i="1" s="1"/>
  <c r="G17" i="1" s="1"/>
  <c r="G18" i="1" s="1"/>
  <c r="G19" i="1" s="1"/>
  <c r="H19" i="1" s="1"/>
  <c r="I19" i="1" s="1"/>
  <c r="G8" i="1"/>
  <c r="G9" i="1" s="1"/>
  <c r="G10" i="1" s="1"/>
  <c r="G11" i="1" s="1"/>
  <c r="G3" i="1"/>
  <c r="G4" i="1" s="1"/>
  <c r="G5" i="1" s="1"/>
  <c r="G6" i="1" s="1"/>
  <c r="G7" i="1" s="1"/>
  <c r="H7" i="1" s="1"/>
  <c r="I7" i="1" s="1"/>
  <c r="H42" i="1" l="1"/>
  <c r="I42" i="1" s="1"/>
  <c r="H41" i="1"/>
  <c r="I41" i="1" s="1"/>
  <c r="H40" i="1"/>
  <c r="I40" i="1" s="1"/>
  <c r="H15" i="1"/>
  <c r="I15" i="1" s="1"/>
  <c r="J41" i="1"/>
  <c r="K41" i="1"/>
  <c r="H38" i="1"/>
  <c r="I38" i="1" s="1"/>
  <c r="H39" i="1"/>
  <c r="I39" i="1" s="1"/>
  <c r="H35" i="1"/>
  <c r="I35" i="1" s="1"/>
  <c r="H36" i="1"/>
  <c r="I36" i="1" s="1"/>
  <c r="H33" i="1"/>
  <c r="I33" i="1" s="1"/>
  <c r="H32" i="1"/>
  <c r="I32" i="1" s="1"/>
  <c r="H34" i="1"/>
  <c r="I34" i="1" s="1"/>
  <c r="K5" i="4"/>
  <c r="H30" i="1"/>
  <c r="I30" i="1" s="1"/>
  <c r="H29" i="1"/>
  <c r="I29" i="1" s="1"/>
  <c r="H28" i="1"/>
  <c r="I28" i="1" s="1"/>
  <c r="H27" i="1"/>
  <c r="I27" i="1" s="1"/>
  <c r="H26" i="1"/>
  <c r="I26" i="1" s="1"/>
  <c r="H20" i="1"/>
  <c r="I20" i="1" s="1"/>
  <c r="H24" i="1"/>
  <c r="I24" i="1" s="1"/>
  <c r="H23" i="1"/>
  <c r="I23" i="1" s="1"/>
  <c r="H21" i="1"/>
  <c r="I21" i="1" s="1"/>
  <c r="H22" i="1"/>
  <c r="I22" i="1" s="1"/>
  <c r="H18" i="1"/>
  <c r="I18" i="1" s="1"/>
  <c r="H17" i="1"/>
  <c r="I17" i="1" s="1"/>
  <c r="H16" i="1"/>
  <c r="I16" i="1" s="1"/>
  <c r="H14" i="1"/>
  <c r="I14" i="1" s="1"/>
  <c r="H8" i="1"/>
  <c r="I8" i="1" s="1"/>
  <c r="H11" i="1"/>
  <c r="I11" i="1" s="1"/>
  <c r="G12" i="1"/>
  <c r="H9" i="1"/>
  <c r="I9" i="1" s="1"/>
  <c r="H10" i="1"/>
  <c r="I10" i="1" s="1"/>
  <c r="H6" i="1"/>
  <c r="I6" i="1" s="1"/>
  <c r="H3" i="1"/>
  <c r="I3" i="1" s="1"/>
  <c r="H5" i="1"/>
  <c r="I5" i="1" s="1"/>
  <c r="H4" i="1"/>
  <c r="I4" i="1" s="1"/>
  <c r="K14" i="1" l="1"/>
  <c r="J17" i="1"/>
  <c r="L17" i="1"/>
  <c r="K17" i="1"/>
  <c r="K38" i="1"/>
  <c r="J38" i="1"/>
  <c r="L41" i="1"/>
  <c r="K32" i="1"/>
  <c r="J32" i="1"/>
  <c r="L35" i="1"/>
  <c r="J35" i="1"/>
  <c r="K35" i="1"/>
  <c r="J29" i="1"/>
  <c r="K29" i="1"/>
  <c r="K26" i="1"/>
  <c r="J26" i="1"/>
  <c r="L29" i="1"/>
  <c r="J23" i="1"/>
  <c r="K23" i="1"/>
  <c r="K20" i="1"/>
  <c r="J20" i="1"/>
  <c r="L23" i="1"/>
  <c r="J14" i="1"/>
  <c r="G13" i="1"/>
  <c r="H13" i="1" s="1"/>
  <c r="I13" i="1" s="1"/>
  <c r="H12" i="1"/>
  <c r="I12" i="1" s="1"/>
  <c r="K8" i="1"/>
  <c r="J8" i="1"/>
  <c r="J2" i="1"/>
  <c r="J5" i="1"/>
  <c r="K5" i="1"/>
  <c r="J11" i="1" l="1"/>
  <c r="K11" i="1"/>
</calcChain>
</file>

<file path=xl/sharedStrings.xml><?xml version="1.0" encoding="utf-8"?>
<sst xmlns="http://schemas.openxmlformats.org/spreadsheetml/2006/main" count="307" uniqueCount="88">
  <si>
    <t xml:space="preserve">Cq   </t>
  </si>
  <si>
    <t>Cq Mean</t>
  </si>
  <si>
    <t>target gene</t>
  </si>
  <si>
    <t>average</t>
  </si>
  <si>
    <t>p value</t>
  </si>
  <si>
    <t>GAPDH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</si>
  <si>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</si>
  <si>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</si>
  <si>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</si>
  <si>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</si>
  <si>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</si>
  <si>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</si>
  <si>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</si>
  <si>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</si>
  <si>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</si>
  <si>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</si>
  <si>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</si>
  <si>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</si>
  <si>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</si>
  <si>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</si>
  <si>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</si>
  <si>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</si>
  <si>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</si>
  <si>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</si>
  <si>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</si>
  <si>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</si>
  <si>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</si>
  <si>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</si>
  <si>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</si>
  <si>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</si>
  <si>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</si>
  <si>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</si>
  <si>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</si>
  <si>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</si>
  <si>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</si>
  <si>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</si>
  <si>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</si>
  <si>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</si>
  <si>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</si>
  <si>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</si>
  <si>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</si>
  <si>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</si>
  <si>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</si>
  <si>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GAPDH</t>
    <phoneticPr fontId="1" type="noConversion"/>
  </si>
  <si>
    <t>Hole</t>
    <phoneticPr fontId="1" type="noConversion"/>
  </si>
  <si>
    <t>Channel</t>
    <phoneticPr fontId="1" type="noConversion"/>
  </si>
  <si>
    <t>CT</t>
    <phoneticPr fontId="1" type="noConversion"/>
  </si>
  <si>
    <t>TM</t>
    <phoneticPr fontId="1" type="noConversion"/>
  </si>
  <si>
    <t>Target gene</t>
    <phoneticPr fontId="1" type="noConversion"/>
  </si>
  <si>
    <t>Sample name</t>
  </si>
  <si>
    <t>si-NC</t>
    <phoneticPr fontId="1" type="noConversion"/>
  </si>
  <si>
    <t>P</t>
    <phoneticPr fontId="1" type="noConversion"/>
  </si>
  <si>
    <t>Invasion</t>
    <phoneticPr fontId="1" type="noConversion"/>
  </si>
  <si>
    <t>blank area</t>
    <phoneticPr fontId="1" type="noConversion"/>
  </si>
  <si>
    <t>Migration rate%</t>
    <phoneticPr fontId="1" type="noConversion"/>
  </si>
  <si>
    <t>p</t>
    <phoneticPr fontId="1" type="noConversion"/>
  </si>
  <si>
    <t>A549</t>
  </si>
  <si>
    <t>BEAS-2B</t>
  </si>
  <si>
    <t>MS4A1</t>
    <phoneticPr fontId="1" type="noConversion"/>
  </si>
  <si>
    <t>EXO1</t>
    <phoneticPr fontId="1" type="noConversion"/>
  </si>
  <si>
    <t>CPS1</t>
    <phoneticPr fontId="1" type="noConversion"/>
  </si>
  <si>
    <t>ZNF750</t>
    <phoneticPr fontId="1" type="noConversion"/>
  </si>
  <si>
    <t>S100P</t>
    <phoneticPr fontId="1" type="noConversion"/>
  </si>
  <si>
    <t>NT5E</t>
    <phoneticPr fontId="1" type="noConversion"/>
  </si>
  <si>
    <t>KCNN4</t>
    <phoneticPr fontId="1" type="noConversion"/>
  </si>
  <si>
    <t>expression</t>
    <phoneticPr fontId="1" type="noConversion"/>
  </si>
  <si>
    <t>si-EXO1</t>
    <phoneticPr fontId="1" type="noConversion"/>
  </si>
  <si>
    <t>D1</t>
    <phoneticPr fontId="1" type="noConversion"/>
  </si>
  <si>
    <t>D2</t>
    <phoneticPr fontId="1" type="noConversion"/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</si>
  <si>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</si>
  <si>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</si>
  <si>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</si>
  <si>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</si>
  <si>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</si>
  <si>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</si>
  <si>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</si>
  <si>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</si>
  <si>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</si>
  <si>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</si>
  <si>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MS4A1</t>
  </si>
  <si>
    <t>EXO1</t>
  </si>
  <si>
    <t>CPS1</t>
  </si>
  <si>
    <t>ZNF750</t>
  </si>
  <si>
    <t>S100P</t>
  </si>
  <si>
    <t>NT5E</t>
  </si>
  <si>
    <t>KCNN4</t>
  </si>
  <si>
    <t>BEAS-2B</t>
    <phoneticPr fontId="1" type="noConversion"/>
  </si>
  <si>
    <t>A549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</si>
</sst>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2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top"/>
      <protection locked="0"/>
    </xf>
    <xf numFmtId="9" fontId="6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/>
    <xf numFmtId="9" fontId="0" fillId="0" borderId="0" xfId="2" applyFont="1" applyAlignment="1"/>
    <xf numFmtId="0" fontId="0" fillId="0" borderId="0" xfId="0" quotePrefix="1" applyAlignment="1">
      <alignment vertical="center"/>
    </xf>
    <xf numFmtId="0" fontId="8" fillId="0" borderId="0" xfId="0" applyFont="1"/>
    <xf numFmtId="0" fontId="0" fillId="0" borderId="0" xfId="0" applyAlignment="1">
      <alignment horizontal="center" vertical="center"/>
    </xf>
  </cellXfs>
  <cellStyles count="3">
    <cellStyle name="Normal" xfId="1" xr:uid="{35383C33-3018-4BD8-819F-013AC27CEC6B}"/>
    <cellStyle name="百分比" xfId="2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workbookViewId="0">
      <selection activeCell="I38" sqref="I38:I43"/>
    </sheetView>
  </sheetViews>
  <sheetFormatPr defaultRowHeight="14" x14ac:dyDescent="0.3"/>
  <cols>
    <col min="12" max="12" width="13" customWidth="1"/>
    <col min="14" max="14" width="13" bestFit="1" customWidth="1"/>
  </cols>
  <sheetData>
    <row r="1" spans="1:19" s="2" customFormat="1" x14ac:dyDescent="0.3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t="s">
        <v>65</v>
      </c>
      <c r="J1" t="s">
        <v>3</v>
      </c>
      <c r="K1"/>
      <c r="L1" s="3" t="s">
        <v>4</v>
      </c>
      <c r="O1" s="4"/>
      <c r="P1" s="4"/>
      <c r="Q1" s="4"/>
      <c r="R1" s="4"/>
      <c r="S1" s="4"/>
    </row>
    <row r="2" spans="1:19" s="2" customFormat="1" x14ac:dyDescent="0.3">
      <c r="A2" s="2" t="s">
        <v>86</v>
      </c>
      <c r="B2" t="s">
        <v>5</v>
      </c>
      <c r="C2" s="2">
        <v>15.5</v>
      </c>
      <c r="D2" s="1">
        <f>AVERAGE(C2:C4)</f>
        <v>15.49</v>
      </c>
      <c r="E2" s="2">
        <v>21.66</v>
      </c>
      <c r="F2" s="1">
        <f>E2-D2</f>
        <v>6.17</v>
      </c>
      <c r="G2" s="1">
        <f>AVERAGE(F2:F4)</f>
        <v>6.1266666666666678</v>
      </c>
      <c r="H2" s="1">
        <f>F2-G2</f>
        <v>4.3333333333332114E-2</v>
      </c>
      <c r="I2">
        <f>POWER(2,-H2)</f>
        <v>0.97041023149354144</v>
      </c>
      <c r="J2">
        <f>AVERAGE(I2:I4)</f>
        <v>1.0003260410566508</v>
      </c>
      <c r="K2">
        <f>STDEV(I2:I4)</f>
        <v>3.1315923966251109E-2</v>
      </c>
      <c r="L2"/>
      <c r="M2" s="11" t="s">
        <v>58</v>
      </c>
      <c r="Q2" s="4"/>
      <c r="R2" s="4"/>
      <c r="S2" s="4"/>
    </row>
    <row r="3" spans="1:19" s="2" customFormat="1" x14ac:dyDescent="0.3">
      <c r="A3" s="2" t="s">
        <v>57</v>
      </c>
      <c r="B3" t="s">
        <v>5</v>
      </c>
      <c r="C3" s="2">
        <v>15.52</v>
      </c>
      <c r="D3" s="1">
        <f>AVERAGE(C2:C4)</f>
        <v>15.49</v>
      </c>
      <c r="E3" s="2">
        <v>21.62</v>
      </c>
      <c r="F3" s="1">
        <f t="shared" ref="F3:F7" si="0">E3-D3</f>
        <v>6.1300000000000008</v>
      </c>
      <c r="G3" s="1">
        <f>G2</f>
        <v>6.1266666666666678</v>
      </c>
      <c r="H3" s="1">
        <f t="shared" ref="H3:H7" si="1">F3-G3</f>
        <v>3.3333333333329662E-3</v>
      </c>
      <c r="I3">
        <f t="shared" ref="I3:I7" si="2">POWER(2,-H3)</f>
        <v>0.99769217652702358</v>
      </c>
      <c r="J3"/>
      <c r="K3"/>
      <c r="L3"/>
      <c r="M3" s="11"/>
      <c r="Q3" s="4"/>
      <c r="R3" s="4"/>
      <c r="S3" s="4"/>
    </row>
    <row r="4" spans="1:19" s="2" customFormat="1" x14ac:dyDescent="0.3">
      <c r="A4" s="2" t="s">
        <v>57</v>
      </c>
      <c r="B4" t="s">
        <v>5</v>
      </c>
      <c r="C4" s="2">
        <v>15.45</v>
      </c>
      <c r="D4" s="1">
        <f>AVERAGE(C2:C4)</f>
        <v>15.49</v>
      </c>
      <c r="E4" s="2">
        <v>21.57</v>
      </c>
      <c r="F4" s="1">
        <f t="shared" si="0"/>
        <v>6.08</v>
      </c>
      <c r="G4" s="1">
        <f t="shared" ref="G4:G7" si="3">G3</f>
        <v>6.1266666666666678</v>
      </c>
      <c r="H4" s="1">
        <f t="shared" si="1"/>
        <v>-4.6666666666667744E-2</v>
      </c>
      <c r="I4">
        <f t="shared" si="2"/>
        <v>1.0328757151493877</v>
      </c>
      <c r="J4"/>
      <c r="K4"/>
      <c r="L4"/>
      <c r="M4" s="11"/>
      <c r="Q4" s="4"/>
      <c r="R4" s="4"/>
      <c r="S4" s="4"/>
    </row>
    <row r="5" spans="1:19" s="2" customFormat="1" ht="15.5" x14ac:dyDescent="0.3">
      <c r="A5" s="5" t="s">
        <v>56</v>
      </c>
      <c r="B5" t="s">
        <v>5</v>
      </c>
      <c r="C5" s="2">
        <v>15.88</v>
      </c>
      <c r="D5" s="1">
        <f>AVERAGE(C5:C7)</f>
        <v>15.963333333333333</v>
      </c>
      <c r="E5" s="2">
        <v>22.74</v>
      </c>
      <c r="F5" s="1">
        <f t="shared" si="0"/>
        <v>6.7766666666666655</v>
      </c>
      <c r="G5" s="1">
        <f t="shared" si="3"/>
        <v>6.1266666666666678</v>
      </c>
      <c r="H5" s="1">
        <f t="shared" si="1"/>
        <v>0.64999999999999769</v>
      </c>
      <c r="I5">
        <f t="shared" si="2"/>
        <v>0.63728031365963211</v>
      </c>
      <c r="J5">
        <f>AVERAGE(I5:I7)</f>
        <v>0.65080683545714491</v>
      </c>
      <c r="K5">
        <f>STDEV(I5:I7)</f>
        <v>1.6341391052488472E-2</v>
      </c>
      <c r="L5" s="6">
        <f>IF(_xlfn.F.TEST(I2:I4,I5:I7)&gt;0.05,_xlfn.T.TEST(I2:I4,I5:I7,2,2),_xlfn.T.TEST(I2:I4,I5:I7,2,3))</f>
        <v>6.7994088284405218E-5</v>
      </c>
      <c r="M5" s="11"/>
      <c r="O5" s="4"/>
      <c r="P5" s="4"/>
      <c r="Q5" s="4"/>
      <c r="R5" s="4"/>
      <c r="S5" s="4"/>
    </row>
    <row r="6" spans="1:19" s="2" customFormat="1" ht="15.5" x14ac:dyDescent="0.3">
      <c r="A6" s="5" t="s">
        <v>56</v>
      </c>
      <c r="B6" t="s">
        <v>5</v>
      </c>
      <c r="C6" s="2">
        <v>16.04</v>
      </c>
      <c r="D6" s="1">
        <f>AVERAGE(C5:C7)</f>
        <v>15.963333333333333</v>
      </c>
      <c r="E6" s="2">
        <v>22.67</v>
      </c>
      <c r="F6" s="1">
        <f t="shared" si="0"/>
        <v>6.7066666666666688</v>
      </c>
      <c r="G6" s="1">
        <f t="shared" si="3"/>
        <v>6.1266666666666678</v>
      </c>
      <c r="H6" s="1">
        <f t="shared" si="1"/>
        <v>0.58000000000000096</v>
      </c>
      <c r="I6">
        <f t="shared" si="2"/>
        <v>0.66896377739305557</v>
      </c>
      <c r="J6"/>
      <c r="K6"/>
      <c r="L6"/>
      <c r="M6" s="11"/>
      <c r="O6" s="4"/>
      <c r="P6" s="4"/>
      <c r="Q6" s="4"/>
      <c r="R6" s="4"/>
      <c r="S6" s="4"/>
    </row>
    <row r="7" spans="1:19" s="2" customFormat="1" ht="15.5" x14ac:dyDescent="0.3">
      <c r="A7" s="5" t="s">
        <v>56</v>
      </c>
      <c r="B7" t="s">
        <v>5</v>
      </c>
      <c r="C7" s="2">
        <v>15.97</v>
      </c>
      <c r="D7" s="1">
        <f>AVERAGE(C5:C7)</f>
        <v>15.963333333333333</v>
      </c>
      <c r="E7" s="2">
        <v>22.72</v>
      </c>
      <c r="F7" s="1">
        <f t="shared" si="0"/>
        <v>6.7566666666666659</v>
      </c>
      <c r="G7" s="1">
        <f t="shared" si="3"/>
        <v>6.1266666666666678</v>
      </c>
      <c r="H7" s="1">
        <f t="shared" si="1"/>
        <v>0.62999999999999812</v>
      </c>
      <c r="I7">
        <f t="shared" si="2"/>
        <v>0.64617641531874703</v>
      </c>
      <c r="J7"/>
      <c r="K7"/>
      <c r="L7"/>
      <c r="M7" s="11"/>
      <c r="O7" s="4"/>
      <c r="P7" s="4"/>
      <c r="Q7" s="4"/>
      <c r="R7" s="4"/>
      <c r="S7" s="4"/>
    </row>
    <row r="8" spans="1:19" s="2" customFormat="1" x14ac:dyDescent="0.3">
      <c r="A8" s="2" t="s">
        <v>57</v>
      </c>
      <c r="B8" t="s">
        <v>5</v>
      </c>
      <c r="C8" s="2">
        <v>15.5</v>
      </c>
      <c r="D8" s="1">
        <f>AVERAGE(C8:C10)</f>
        <v>15.49</v>
      </c>
      <c r="E8" s="2">
        <v>27.44</v>
      </c>
      <c r="F8" s="1">
        <f>E8-D8</f>
        <v>11.950000000000001</v>
      </c>
      <c r="G8" s="1">
        <f>AVERAGE(F8:F10)</f>
        <v>11.75</v>
      </c>
      <c r="H8" s="1">
        <f>F8-G8</f>
        <v>0.20000000000000107</v>
      </c>
      <c r="I8">
        <f>POWER(2,-H8)</f>
        <v>0.87055056329612357</v>
      </c>
      <c r="J8">
        <f>AVERAGE(I8:I10)</f>
        <v>1.0051283197351151</v>
      </c>
      <c r="K8">
        <f>STDEV(I8:I10)</f>
        <v>0.12232608416809275</v>
      </c>
      <c r="L8"/>
      <c r="M8" s="11" t="s">
        <v>59</v>
      </c>
      <c r="N8" s="9"/>
      <c r="Q8" s="4"/>
      <c r="R8" s="4"/>
      <c r="S8" s="4"/>
    </row>
    <row r="9" spans="1:19" s="2" customFormat="1" x14ac:dyDescent="0.3">
      <c r="A9" s="2" t="s">
        <v>57</v>
      </c>
      <c r="B9" t="s">
        <v>5</v>
      </c>
      <c r="C9" s="2">
        <v>15.52</v>
      </c>
      <c r="D9" s="1">
        <f>AVERAGE(C8:C10)</f>
        <v>15.49</v>
      </c>
      <c r="E9" s="2">
        <v>27.19</v>
      </c>
      <c r="F9" s="1">
        <f t="shared" ref="F9:F13" si="4">E9-D9</f>
        <v>11.700000000000001</v>
      </c>
      <c r="G9" s="1">
        <f>G8</f>
        <v>11.75</v>
      </c>
      <c r="H9" s="1">
        <f t="shared" ref="H9:H13" si="5">F9-G9</f>
        <v>-4.9999999999998934E-2</v>
      </c>
      <c r="I9">
        <f t="shared" ref="I9:I13" si="6">POWER(2,-H9)</f>
        <v>1.0352649238413767</v>
      </c>
      <c r="J9"/>
      <c r="K9"/>
      <c r="L9"/>
      <c r="M9" s="11"/>
      <c r="Q9" s="4"/>
      <c r="R9" s="4"/>
      <c r="S9" s="4"/>
    </row>
    <row r="10" spans="1:19" s="2" customFormat="1" x14ac:dyDescent="0.3">
      <c r="A10" s="2" t="s">
        <v>57</v>
      </c>
      <c r="B10" t="s">
        <v>5</v>
      </c>
      <c r="C10" s="2">
        <v>15.45</v>
      </c>
      <c r="D10" s="1">
        <f>AVERAGE(C8:C10)</f>
        <v>15.49</v>
      </c>
      <c r="E10" s="2">
        <v>27.09</v>
      </c>
      <c r="F10" s="1">
        <f t="shared" si="4"/>
        <v>11.6</v>
      </c>
      <c r="G10" s="1">
        <f t="shared" ref="G10:G13" si="7">G9</f>
        <v>11.75</v>
      </c>
      <c r="H10" s="1">
        <f t="shared" si="5"/>
        <v>-0.15000000000000036</v>
      </c>
      <c r="I10">
        <f t="shared" si="6"/>
        <v>1.1095694720678453</v>
      </c>
      <c r="J10"/>
      <c r="K10"/>
      <c r="L10"/>
      <c r="M10" s="11"/>
      <c r="Q10" s="4"/>
      <c r="R10" s="4"/>
      <c r="S10" s="4"/>
    </row>
    <row r="11" spans="1:19" s="2" customFormat="1" ht="15.5" x14ac:dyDescent="0.3">
      <c r="A11" s="5" t="s">
        <v>56</v>
      </c>
      <c r="B11" t="s">
        <v>5</v>
      </c>
      <c r="C11" s="2">
        <v>15.88</v>
      </c>
      <c r="D11" s="1">
        <f>AVERAGE(C11:C13)</f>
        <v>15.963333333333333</v>
      </c>
      <c r="E11" s="2">
        <v>26.86</v>
      </c>
      <c r="F11" s="1">
        <f t="shared" si="4"/>
        <v>10.896666666666667</v>
      </c>
      <c r="G11" s="1">
        <f t="shared" si="7"/>
        <v>11.75</v>
      </c>
      <c r="H11" s="1">
        <f t="shared" si="5"/>
        <v>-0.8533333333333335</v>
      </c>
      <c r="I11">
        <f t="shared" si="6"/>
        <v>1.8066704015823647</v>
      </c>
      <c r="J11">
        <f>AVERAGE(I11:I13)</f>
        <v>2.0021192537591754</v>
      </c>
      <c r="K11">
        <f>STDEV(I11:I13)</f>
        <v>0.20135842822678812</v>
      </c>
      <c r="L11" s="6">
        <f>IF(_xlfn.F.TEST(I8:I10,I11:I13)&gt;0.05,_xlfn.T.TEST(I8:I10,I11:I13,2,2),_xlfn.T.TEST(I8:I10,I11:I13,2,3))</f>
        <v>1.8441984850248226E-3</v>
      </c>
      <c r="M11" s="11"/>
      <c r="O11" s="6"/>
      <c r="P11" s="4"/>
      <c r="Q11" s="4"/>
      <c r="R11" s="4"/>
      <c r="S11" s="4"/>
    </row>
    <row r="12" spans="1:19" s="2" customFormat="1" ht="15.5" x14ac:dyDescent="0.3">
      <c r="A12" s="5" t="s">
        <v>56</v>
      </c>
      <c r="B12" t="s">
        <v>5</v>
      </c>
      <c r="C12" s="2">
        <v>16.04</v>
      </c>
      <c r="D12" s="1">
        <f>AVERAGE(C11:C13)</f>
        <v>15.963333333333333</v>
      </c>
      <c r="E12" s="2">
        <v>26.57</v>
      </c>
      <c r="F12" s="1">
        <f t="shared" si="4"/>
        <v>10.606666666666667</v>
      </c>
      <c r="G12" s="1">
        <f t="shared" si="7"/>
        <v>11.75</v>
      </c>
      <c r="H12" s="1">
        <f t="shared" si="5"/>
        <v>-1.1433333333333326</v>
      </c>
      <c r="I12">
        <f t="shared" si="6"/>
        <v>2.2089080014887021</v>
      </c>
      <c r="J12"/>
      <c r="K12"/>
      <c r="L12"/>
      <c r="M12" s="11"/>
      <c r="O12" s="4"/>
      <c r="P12" s="4"/>
      <c r="Q12" s="4"/>
      <c r="R12" s="4"/>
      <c r="S12" s="4"/>
    </row>
    <row r="13" spans="1:19" s="2" customFormat="1" ht="15.5" x14ac:dyDescent="0.3">
      <c r="A13" s="5" t="s">
        <v>56</v>
      </c>
      <c r="B13" t="s">
        <v>5</v>
      </c>
      <c r="C13" s="2">
        <v>15.97</v>
      </c>
      <c r="D13" s="1">
        <f>AVERAGE(C11:C13)</f>
        <v>15.963333333333333</v>
      </c>
      <c r="E13" s="2">
        <v>26.72</v>
      </c>
      <c r="F13" s="1">
        <f t="shared" si="4"/>
        <v>10.756666666666666</v>
      </c>
      <c r="G13" s="1">
        <f t="shared" si="7"/>
        <v>11.75</v>
      </c>
      <c r="H13" s="1">
        <f t="shared" si="5"/>
        <v>-0.99333333333333407</v>
      </c>
      <c r="I13">
        <f t="shared" si="6"/>
        <v>1.990779358206459</v>
      </c>
      <c r="J13"/>
      <c r="K13"/>
      <c r="L13"/>
      <c r="M13" s="11"/>
      <c r="O13" s="4"/>
      <c r="P13" s="4"/>
      <c r="Q13" s="4"/>
      <c r="R13" s="4"/>
      <c r="S13" s="4"/>
    </row>
    <row r="14" spans="1:19" s="2" customFormat="1" x14ac:dyDescent="0.3">
      <c r="A14" s="2" t="s">
        <v>57</v>
      </c>
      <c r="B14" t="s">
        <v>5</v>
      </c>
      <c r="C14" s="2">
        <v>15.5</v>
      </c>
      <c r="D14" s="1">
        <f>AVERAGE(C14:C16)</f>
        <v>15.49</v>
      </c>
      <c r="E14" s="2">
        <v>29.22</v>
      </c>
      <c r="F14" s="1">
        <f>E14-D14</f>
        <v>13.729999999999999</v>
      </c>
      <c r="G14" s="1">
        <f>AVERAGE(F14:F16)</f>
        <v>14.063333333333333</v>
      </c>
      <c r="H14" s="1">
        <f>F14-G14</f>
        <v>-0.33333333333333393</v>
      </c>
      <c r="I14">
        <f>POWER(2,-H14)</f>
        <v>1.2599210498948736</v>
      </c>
      <c r="J14">
        <f>AVERAGE(I14:I16)</f>
        <v>1.0142628935750471</v>
      </c>
      <c r="K14">
        <f>STDEV(I14:I16)</f>
        <v>0.21497597216044104</v>
      </c>
      <c r="L14"/>
      <c r="M14" s="11" t="s">
        <v>60</v>
      </c>
      <c r="Q14" s="4"/>
      <c r="R14" s="4"/>
      <c r="S14" s="4"/>
    </row>
    <row r="15" spans="1:19" s="2" customFormat="1" x14ac:dyDescent="0.3">
      <c r="A15" s="2" t="s">
        <v>57</v>
      </c>
      <c r="B15" t="s">
        <v>5</v>
      </c>
      <c r="C15" s="2">
        <v>15.52</v>
      </c>
      <c r="D15" s="1">
        <f>AVERAGE(C14:C16)</f>
        <v>15.49</v>
      </c>
      <c r="E15" s="2">
        <v>29.67</v>
      </c>
      <c r="F15" s="1">
        <f t="shared" ref="F15:F19" si="8">E15-D15</f>
        <v>14.180000000000001</v>
      </c>
      <c r="G15" s="1">
        <f>G14</f>
        <v>14.063333333333333</v>
      </c>
      <c r="H15" s="1">
        <f t="shared" ref="H15:H19" si="9">F15-G15</f>
        <v>0.11666666666666892</v>
      </c>
      <c r="I15">
        <f t="shared" ref="I15:I19" si="10">POWER(2,-H15)</f>
        <v>0.92231619358593786</v>
      </c>
      <c r="J15"/>
      <c r="K15"/>
      <c r="L15"/>
      <c r="M15" s="11"/>
      <c r="Q15" s="4"/>
      <c r="R15" s="4"/>
      <c r="S15" s="4"/>
    </row>
    <row r="16" spans="1:19" s="2" customFormat="1" x14ac:dyDescent="0.3">
      <c r="A16" s="2" t="s">
        <v>57</v>
      </c>
      <c r="B16" t="s">
        <v>5</v>
      </c>
      <c r="C16" s="2">
        <v>15.45</v>
      </c>
      <c r="D16" s="1">
        <f>AVERAGE(C14:C16)</f>
        <v>15.49</v>
      </c>
      <c r="E16" s="2">
        <v>29.77</v>
      </c>
      <c r="F16" s="1">
        <f t="shared" si="8"/>
        <v>14.28</v>
      </c>
      <c r="G16" s="1">
        <f t="shared" ref="G16:G19" si="11">G15</f>
        <v>14.063333333333333</v>
      </c>
      <c r="H16" s="1">
        <f t="shared" si="9"/>
        <v>0.21666666666666679</v>
      </c>
      <c r="I16">
        <f t="shared" si="10"/>
        <v>0.86055143724433003</v>
      </c>
      <c r="J16"/>
      <c r="K16"/>
      <c r="L16"/>
      <c r="M16" s="11"/>
      <c r="Q16" s="4"/>
      <c r="R16" s="4"/>
      <c r="S16" s="4"/>
    </row>
    <row r="17" spans="1:19" s="2" customFormat="1" ht="15.5" x14ac:dyDescent="0.3">
      <c r="A17" s="5" t="s">
        <v>56</v>
      </c>
      <c r="B17" t="s">
        <v>5</v>
      </c>
      <c r="C17" s="2">
        <v>15.88</v>
      </c>
      <c r="D17" s="1">
        <f>AVERAGE(C17:C19)</f>
        <v>15.963333333333333</v>
      </c>
      <c r="E17" s="2">
        <v>29.18</v>
      </c>
      <c r="F17" s="1">
        <f t="shared" si="8"/>
        <v>13.216666666666667</v>
      </c>
      <c r="G17" s="1">
        <f t="shared" si="11"/>
        <v>14.063333333333333</v>
      </c>
      <c r="H17" s="1">
        <f t="shared" si="9"/>
        <v>-0.84666666666666579</v>
      </c>
      <c r="I17">
        <f t="shared" si="10"/>
        <v>1.7983410712763708</v>
      </c>
      <c r="J17">
        <f>AVERAGE(I17:I19)</f>
        <v>2.1012432603651838</v>
      </c>
      <c r="K17">
        <f>STDEV(I17:I19)</f>
        <v>0.32211792743984402</v>
      </c>
      <c r="L17" s="6">
        <f>IF(_xlfn.F.TEST(I14:I16,I17:I19)&gt;0.05,_xlfn.T.TEST(I14:I16,I17:I19,2,2),_xlfn.T.TEST(I14:I16,I17:I19,2,3))</f>
        <v>8.2701085476178642E-3</v>
      </c>
      <c r="M17" s="11"/>
      <c r="O17" s="4"/>
      <c r="P17" s="4"/>
      <c r="Q17" s="4"/>
      <c r="R17" s="4"/>
      <c r="S17" s="4"/>
    </row>
    <row r="18" spans="1:19" s="2" customFormat="1" ht="15.5" x14ac:dyDescent="0.3">
      <c r="A18" s="5" t="s">
        <v>56</v>
      </c>
      <c r="B18" t="s">
        <v>5</v>
      </c>
      <c r="C18" s="2">
        <v>16.04</v>
      </c>
      <c r="D18" s="1">
        <f>AVERAGE(C17:C19)</f>
        <v>15.963333333333333</v>
      </c>
      <c r="E18" s="2">
        <v>28.98</v>
      </c>
      <c r="F18" s="1">
        <f t="shared" si="8"/>
        <v>13.016666666666667</v>
      </c>
      <c r="G18" s="1">
        <f t="shared" si="11"/>
        <v>14.063333333333333</v>
      </c>
      <c r="H18" s="1">
        <f t="shared" si="9"/>
        <v>-1.0466666666666651</v>
      </c>
      <c r="I18">
        <f t="shared" si="10"/>
        <v>2.0657514302987714</v>
      </c>
      <c r="J18"/>
      <c r="K18"/>
      <c r="L18"/>
      <c r="M18" s="11"/>
      <c r="O18" s="4"/>
      <c r="P18" s="4"/>
      <c r="Q18" s="4"/>
      <c r="R18" s="4"/>
      <c r="S18" s="4"/>
    </row>
    <row r="19" spans="1:19" s="2" customFormat="1" ht="15.5" x14ac:dyDescent="0.3">
      <c r="A19" s="5" t="s">
        <v>56</v>
      </c>
      <c r="B19" t="s">
        <v>5</v>
      </c>
      <c r="C19" s="2">
        <v>15.97</v>
      </c>
      <c r="D19" s="1">
        <f>AVERAGE(C17:C19)</f>
        <v>15.963333333333333</v>
      </c>
      <c r="E19" s="2">
        <v>28.74</v>
      </c>
      <c r="F19" s="1">
        <f t="shared" si="8"/>
        <v>12.776666666666666</v>
      </c>
      <c r="G19" s="1">
        <f t="shared" si="11"/>
        <v>14.063333333333333</v>
      </c>
      <c r="H19" s="1">
        <f t="shared" si="9"/>
        <v>-1.2866666666666671</v>
      </c>
      <c r="I19">
        <f t="shared" si="10"/>
        <v>2.4396372795204089</v>
      </c>
      <c r="J19"/>
      <c r="K19"/>
      <c r="L19"/>
      <c r="M19" s="11"/>
      <c r="O19" s="4"/>
      <c r="P19" s="4"/>
      <c r="Q19" s="4"/>
      <c r="R19" s="4"/>
      <c r="S19" s="4"/>
    </row>
    <row r="20" spans="1:19" s="2" customFormat="1" x14ac:dyDescent="0.3">
      <c r="A20" s="2" t="s">
        <v>57</v>
      </c>
      <c r="B20" t="s">
        <v>5</v>
      </c>
      <c r="C20" s="2">
        <v>15.5</v>
      </c>
      <c r="D20" s="1">
        <f>AVERAGE(C20:C22)</f>
        <v>15.49</v>
      </c>
      <c r="E20" s="2">
        <v>25.06</v>
      </c>
      <c r="F20" s="1">
        <f>E20-D20</f>
        <v>9.5699999999999985</v>
      </c>
      <c r="G20" s="1">
        <f>AVERAGE(F20:F22)</f>
        <v>9.586666666666666</v>
      </c>
      <c r="H20" s="1">
        <f>F20-G20</f>
        <v>-1.6666666666667496E-2</v>
      </c>
      <c r="I20">
        <f>POWER(2,-H20)</f>
        <v>1.011619440301923</v>
      </c>
      <c r="J20">
        <f>AVERAGE(I20:I22)</f>
        <v>1.0005151541750699</v>
      </c>
      <c r="K20">
        <f>STDEV(I20:I22)</f>
        <v>3.9113322605523311E-2</v>
      </c>
      <c r="L20"/>
      <c r="M20" s="11" t="s">
        <v>61</v>
      </c>
      <c r="Q20" s="4"/>
      <c r="R20" s="4"/>
      <c r="S20" s="4"/>
    </row>
    <row r="21" spans="1:19" s="2" customFormat="1" x14ac:dyDescent="0.3">
      <c r="A21" s="2" t="s">
        <v>57</v>
      </c>
      <c r="B21" t="s">
        <v>5</v>
      </c>
      <c r="C21" s="2">
        <v>15.52</v>
      </c>
      <c r="D21" s="1">
        <f>AVERAGE(C20:C22)</f>
        <v>15.49</v>
      </c>
      <c r="E21" s="2">
        <v>25.14</v>
      </c>
      <c r="F21" s="1">
        <f t="shared" ref="F21:F25" si="12">E21-D21</f>
        <v>9.65</v>
      </c>
      <c r="G21" s="1">
        <f>G20</f>
        <v>9.586666666666666</v>
      </c>
      <c r="H21" s="1">
        <f t="shared" ref="H21:H25" si="13">F21-G21</f>
        <v>6.3333333333334352E-2</v>
      </c>
      <c r="I21">
        <f t="shared" ref="I21:I25" si="14">POWER(2,-H21)</f>
        <v>0.95705030707390049</v>
      </c>
      <c r="J21"/>
      <c r="K21"/>
      <c r="L21"/>
      <c r="M21" s="11"/>
      <c r="Q21" s="4"/>
      <c r="R21" s="4"/>
      <c r="S21" s="4"/>
    </row>
    <row r="22" spans="1:19" s="2" customFormat="1" x14ac:dyDescent="0.3">
      <c r="A22" s="2" t="s">
        <v>57</v>
      </c>
      <c r="B22" t="s">
        <v>5</v>
      </c>
      <c r="C22" s="2">
        <v>15.45</v>
      </c>
      <c r="D22" s="1">
        <f>AVERAGE(C20:C22)</f>
        <v>15.49</v>
      </c>
      <c r="E22" s="2">
        <v>25.03</v>
      </c>
      <c r="F22" s="1">
        <f t="shared" si="12"/>
        <v>9.5400000000000009</v>
      </c>
      <c r="G22" s="1">
        <f t="shared" ref="G22:G25" si="15">G21</f>
        <v>9.586666666666666</v>
      </c>
      <c r="H22" s="1">
        <f t="shared" si="13"/>
        <v>-4.666666666666508E-2</v>
      </c>
      <c r="I22">
        <f t="shared" si="14"/>
        <v>1.0328757151493859</v>
      </c>
      <c r="J22"/>
      <c r="K22"/>
      <c r="L22"/>
      <c r="M22" s="11"/>
      <c r="Q22" s="4"/>
      <c r="R22" s="4"/>
      <c r="S22" s="4"/>
    </row>
    <row r="23" spans="1:19" s="2" customFormat="1" ht="15.5" x14ac:dyDescent="0.3">
      <c r="A23" s="5" t="s">
        <v>56</v>
      </c>
      <c r="B23" t="s">
        <v>5</v>
      </c>
      <c r="C23" s="2">
        <v>15.88</v>
      </c>
      <c r="D23" s="1">
        <f>AVERAGE(C23:C25)</f>
        <v>15.963333333333333</v>
      </c>
      <c r="E23" s="2">
        <v>27.49</v>
      </c>
      <c r="F23" s="1">
        <f t="shared" si="12"/>
        <v>11.526666666666666</v>
      </c>
      <c r="G23" s="1">
        <f t="shared" si="15"/>
        <v>9.586666666666666</v>
      </c>
      <c r="H23" s="1">
        <f t="shared" si="13"/>
        <v>1.9399999999999995</v>
      </c>
      <c r="I23">
        <f t="shared" si="14"/>
        <v>0.26061644021028041</v>
      </c>
      <c r="J23">
        <f>AVERAGE(I23:I25)</f>
        <v>0.27384318035336502</v>
      </c>
      <c r="K23">
        <f>STDEV(I23:I25)</f>
        <v>2.7684424519891459E-2</v>
      </c>
      <c r="L23" s="6">
        <f>IF(_xlfn.F.TEST(I20:I22,I23:I25)&gt;0.05,_xlfn.T.TEST(I20:I22,I23:I25,2,2),_xlfn.T.TEST(I20:I22,I23:I25,2,3))</f>
        <v>1.2485885468702546E-5</v>
      </c>
      <c r="M23" s="11"/>
      <c r="O23" s="4"/>
      <c r="P23" s="4"/>
      <c r="Q23" s="4"/>
      <c r="R23" s="4"/>
      <c r="S23" s="4"/>
    </row>
    <row r="24" spans="1:19" s="2" customFormat="1" ht="15.5" x14ac:dyDescent="0.3">
      <c r="A24" s="5" t="s">
        <v>56</v>
      </c>
      <c r="B24" t="s">
        <v>5</v>
      </c>
      <c r="C24" s="2">
        <v>16.04</v>
      </c>
      <c r="D24" s="1">
        <f>AVERAGE(C23:C25)</f>
        <v>15.963333333333333</v>
      </c>
      <c r="E24" s="2">
        <v>27.26</v>
      </c>
      <c r="F24" s="1">
        <f t="shared" si="12"/>
        <v>11.296666666666669</v>
      </c>
      <c r="G24" s="1">
        <f t="shared" si="15"/>
        <v>9.586666666666666</v>
      </c>
      <c r="H24" s="1">
        <f t="shared" si="13"/>
        <v>1.7100000000000026</v>
      </c>
      <c r="I24">
        <f t="shared" si="14"/>
        <v>0.3056600694230166</v>
      </c>
      <c r="J24"/>
      <c r="K24"/>
      <c r="L24"/>
      <c r="M24" s="11"/>
      <c r="O24" s="4"/>
      <c r="P24" s="4"/>
      <c r="Q24" s="4"/>
      <c r="R24" s="4"/>
      <c r="S24" s="4"/>
    </row>
    <row r="25" spans="1:19" s="2" customFormat="1" ht="15.5" x14ac:dyDescent="0.3">
      <c r="A25" s="5" t="s">
        <v>56</v>
      </c>
      <c r="B25" t="s">
        <v>5</v>
      </c>
      <c r="C25" s="2">
        <v>15.97</v>
      </c>
      <c r="D25" s="1">
        <f>AVERAGE(C23:C25)</f>
        <v>15.963333333333333</v>
      </c>
      <c r="E25" s="2">
        <v>27.52</v>
      </c>
      <c r="F25" s="1">
        <f t="shared" si="12"/>
        <v>11.556666666666667</v>
      </c>
      <c r="G25" s="1">
        <f t="shared" si="15"/>
        <v>9.586666666666666</v>
      </c>
      <c r="H25" s="1">
        <f t="shared" si="13"/>
        <v>1.9700000000000006</v>
      </c>
      <c r="I25">
        <f t="shared" si="14"/>
        <v>0.25525303142679817</v>
      </c>
      <c r="J25"/>
      <c r="K25"/>
      <c r="L25"/>
      <c r="M25" s="11"/>
      <c r="O25" s="4"/>
      <c r="P25" s="4"/>
      <c r="Q25" s="4"/>
      <c r="R25" s="4"/>
      <c r="S25" s="4"/>
    </row>
    <row r="26" spans="1:19" s="2" customFormat="1" x14ac:dyDescent="0.3">
      <c r="A26" s="2" t="s">
        <v>57</v>
      </c>
      <c r="B26" t="s">
        <v>5</v>
      </c>
      <c r="C26" s="2">
        <v>15.5</v>
      </c>
      <c r="D26" s="1">
        <f>AVERAGE(C26:C28)</f>
        <v>15.49</v>
      </c>
      <c r="E26" s="2">
        <v>28.17</v>
      </c>
      <c r="F26" s="1">
        <f>E26-D26</f>
        <v>12.680000000000001</v>
      </c>
      <c r="G26" s="1">
        <f>AVERAGE(F26:F28)</f>
        <v>12.799999999999999</v>
      </c>
      <c r="H26" s="1">
        <f>F26-G26</f>
        <v>-0.11999999999999744</v>
      </c>
      <c r="I26">
        <f>POWER(2,-H26)</f>
        <v>1.0867348625260562</v>
      </c>
      <c r="J26">
        <f>AVERAGE(I26:I28)</f>
        <v>1.004352422488386</v>
      </c>
      <c r="K26">
        <f>STDEV(I26:I28)</f>
        <v>0.11216951964610096</v>
      </c>
      <c r="L26"/>
      <c r="M26" s="11" t="s">
        <v>62</v>
      </c>
      <c r="Q26" s="4"/>
      <c r="R26" s="4"/>
      <c r="S26" s="4"/>
    </row>
    <row r="27" spans="1:19" s="2" customFormat="1" x14ac:dyDescent="0.3">
      <c r="A27" s="2" t="s">
        <v>57</v>
      </c>
      <c r="B27" t="s">
        <v>5</v>
      </c>
      <c r="C27" s="2">
        <v>15.52</v>
      </c>
      <c r="D27" s="1">
        <f>AVERAGE(C26:C28)</f>
        <v>15.49</v>
      </c>
      <c r="E27" s="2">
        <v>28.22</v>
      </c>
      <c r="F27" s="1">
        <f t="shared" ref="F27:F31" si="16">E27-D27</f>
        <v>12.729999999999999</v>
      </c>
      <c r="G27" s="1">
        <f>G26</f>
        <v>12.799999999999999</v>
      </c>
      <c r="H27" s="1">
        <f t="shared" ref="H27:H31" si="17">F27-G27</f>
        <v>-7.0000000000000284E-2</v>
      </c>
      <c r="I27">
        <f t="shared" ref="I27:I31" si="18">POWER(2,-H27)</f>
        <v>1.0497166836230676</v>
      </c>
      <c r="J27"/>
      <c r="K27"/>
      <c r="L27"/>
      <c r="M27" s="11"/>
      <c r="Q27" s="4"/>
      <c r="R27" s="4"/>
      <c r="S27" s="4"/>
    </row>
    <row r="28" spans="1:19" s="2" customFormat="1" x14ac:dyDescent="0.3">
      <c r="A28" s="2" t="s">
        <v>57</v>
      </c>
      <c r="B28" t="s">
        <v>5</v>
      </c>
      <c r="C28" s="2">
        <v>15.45</v>
      </c>
      <c r="D28" s="1">
        <f>AVERAGE(C26:C28)</f>
        <v>15.49</v>
      </c>
      <c r="E28" s="2">
        <v>28.48</v>
      </c>
      <c r="F28" s="1">
        <f t="shared" si="16"/>
        <v>12.99</v>
      </c>
      <c r="G28" s="1">
        <f t="shared" ref="G28:G31" si="19">G27</f>
        <v>12.799999999999999</v>
      </c>
      <c r="H28" s="1">
        <f t="shared" si="17"/>
        <v>0.19000000000000128</v>
      </c>
      <c r="I28">
        <f t="shared" si="18"/>
        <v>0.8766057213160342</v>
      </c>
      <c r="J28"/>
      <c r="K28"/>
      <c r="L28"/>
      <c r="M28" s="11"/>
      <c r="Q28" s="4"/>
      <c r="R28" s="4"/>
      <c r="S28" s="4"/>
    </row>
    <row r="29" spans="1:19" s="2" customFormat="1" ht="15.5" x14ac:dyDescent="0.3">
      <c r="A29" s="5" t="s">
        <v>56</v>
      </c>
      <c r="B29" t="s">
        <v>5</v>
      </c>
      <c r="C29" s="2">
        <v>15.88</v>
      </c>
      <c r="D29" s="1">
        <f>AVERAGE(C29:C31)</f>
        <v>15.963333333333333</v>
      </c>
      <c r="E29" s="2">
        <v>27.54</v>
      </c>
      <c r="F29" s="1">
        <f t="shared" si="16"/>
        <v>11.576666666666666</v>
      </c>
      <c r="G29" s="1">
        <f t="shared" si="19"/>
        <v>12.799999999999999</v>
      </c>
      <c r="H29" s="1">
        <f t="shared" si="17"/>
        <v>-1.2233333333333327</v>
      </c>
      <c r="I29">
        <f t="shared" si="18"/>
        <v>2.3348556075139424</v>
      </c>
      <c r="J29">
        <f>AVERAGE(I29:I31)</f>
        <v>2.0585980696823825</v>
      </c>
      <c r="K29">
        <f>STDEV(I29:I31)</f>
        <v>0.27052712568735915</v>
      </c>
      <c r="L29" s="6">
        <f>IF(_xlfn.F.TEST(I26:I28,I29:I31)&gt;0.05,_xlfn.T.TEST(I26:I28,I29:I31,2,2),_xlfn.T.TEST(I26:I28,I29:I31,2,3))</f>
        <v>3.3709216207284845E-3</v>
      </c>
      <c r="M29" s="11"/>
      <c r="O29" s="4"/>
      <c r="P29" s="4"/>
      <c r="Q29" s="4"/>
      <c r="R29" s="4"/>
      <c r="S29" s="4"/>
    </row>
    <row r="30" spans="1:19" s="2" customFormat="1" ht="15.5" x14ac:dyDescent="0.3">
      <c r="A30" s="5" t="s">
        <v>56</v>
      </c>
      <c r="B30" t="s">
        <v>5</v>
      </c>
      <c r="C30" s="2">
        <v>16.04</v>
      </c>
      <c r="D30" s="1">
        <f>AVERAGE(C29:C31)</f>
        <v>15.963333333333333</v>
      </c>
      <c r="E30" s="2">
        <v>27.73</v>
      </c>
      <c r="F30" s="1">
        <f t="shared" si="16"/>
        <v>11.766666666666667</v>
      </c>
      <c r="G30" s="1">
        <f t="shared" si="19"/>
        <v>12.799999999999999</v>
      </c>
      <c r="H30" s="1">
        <f t="shared" si="17"/>
        <v>-1.0333333333333314</v>
      </c>
      <c r="I30">
        <f t="shared" si="18"/>
        <v>2.0467477839935473</v>
      </c>
      <c r="J30"/>
      <c r="K30"/>
      <c r="L30"/>
      <c r="M30" s="11"/>
      <c r="O30" s="4"/>
      <c r="P30" s="4"/>
      <c r="Q30" s="4"/>
      <c r="R30" s="4"/>
      <c r="S30" s="4"/>
    </row>
    <row r="31" spans="1:19" s="2" customFormat="1" ht="15.5" x14ac:dyDescent="0.3">
      <c r="A31" s="5" t="s">
        <v>56</v>
      </c>
      <c r="B31" t="s">
        <v>5</v>
      </c>
      <c r="C31" s="2">
        <v>15.97</v>
      </c>
      <c r="D31" s="1">
        <f>AVERAGE(C29:C31)</f>
        <v>15.963333333333333</v>
      </c>
      <c r="E31" s="2">
        <v>27.92</v>
      </c>
      <c r="F31" s="1">
        <f t="shared" si="16"/>
        <v>11.956666666666669</v>
      </c>
      <c r="G31" s="1">
        <f t="shared" si="19"/>
        <v>12.799999999999999</v>
      </c>
      <c r="H31" s="1">
        <f t="shared" si="17"/>
        <v>-0.84333333333333016</v>
      </c>
      <c r="I31">
        <f t="shared" si="18"/>
        <v>1.7941908175396581</v>
      </c>
      <c r="J31"/>
      <c r="K31"/>
      <c r="L31"/>
      <c r="M31" s="11"/>
      <c r="O31" s="4"/>
      <c r="P31" s="4"/>
      <c r="Q31" s="4"/>
      <c r="R31" s="4"/>
      <c r="S31" s="4"/>
    </row>
    <row r="32" spans="1:19" s="2" customFormat="1" x14ac:dyDescent="0.3">
      <c r="A32" s="2" t="s">
        <v>57</v>
      </c>
      <c r="B32" t="s">
        <v>5</v>
      </c>
      <c r="C32" s="2">
        <v>15.5</v>
      </c>
      <c r="D32" s="1">
        <f>AVERAGE(C32:C34)</f>
        <v>15.49</v>
      </c>
      <c r="E32" s="2">
        <v>22.02</v>
      </c>
      <c r="F32" s="1">
        <f>E32-D32</f>
        <v>6.5299999999999994</v>
      </c>
      <c r="G32" s="1">
        <f>AVERAGE(F32:F34)</f>
        <v>6.5566666666666675</v>
      </c>
      <c r="H32" s="1">
        <f>F32-G32</f>
        <v>-2.6666666666668171E-2</v>
      </c>
      <c r="I32">
        <f>POWER(2,-H32)</f>
        <v>1.0186558099572933</v>
      </c>
      <c r="J32">
        <f>AVERAGE(I32:I34)</f>
        <v>1.0001015466641432</v>
      </c>
      <c r="K32">
        <f>STDEV(I32:I34)</f>
        <v>1.7474600508006227E-2</v>
      </c>
      <c r="L32"/>
      <c r="M32" s="11" t="s">
        <v>63</v>
      </c>
      <c r="Q32" s="4"/>
      <c r="R32" s="4"/>
      <c r="S32" s="4"/>
    </row>
    <row r="33" spans="1:19" s="2" customFormat="1" x14ac:dyDescent="0.3">
      <c r="A33" s="2" t="s">
        <v>57</v>
      </c>
      <c r="B33" t="s">
        <v>5</v>
      </c>
      <c r="C33" s="2">
        <v>15.52</v>
      </c>
      <c r="D33" s="1">
        <f>AVERAGE(C32:C34)</f>
        <v>15.49</v>
      </c>
      <c r="E33" s="2">
        <v>22.07</v>
      </c>
      <c r="F33" s="1">
        <f t="shared" ref="F33:F37" si="20">E33-D33</f>
        <v>6.58</v>
      </c>
      <c r="G33" s="1">
        <f>G32</f>
        <v>6.5566666666666675</v>
      </c>
      <c r="H33" s="1">
        <f t="shared" ref="H33:H37" si="21">F33-G33</f>
        <v>2.333333333333254E-2</v>
      </c>
      <c r="I33">
        <f t="shared" ref="I33:I37" si="22">POWER(2,-H33)</f>
        <v>0.98395665350811268</v>
      </c>
      <c r="J33"/>
      <c r="K33"/>
      <c r="L33"/>
      <c r="M33" s="11"/>
      <c r="Q33" s="4"/>
      <c r="R33" s="4"/>
      <c r="S33" s="4"/>
    </row>
    <row r="34" spans="1:19" s="2" customFormat="1" x14ac:dyDescent="0.3">
      <c r="A34" s="2" t="s">
        <v>57</v>
      </c>
      <c r="B34" t="s">
        <v>5</v>
      </c>
      <c r="C34" s="2">
        <v>15.45</v>
      </c>
      <c r="D34" s="1">
        <f>AVERAGE(C32:C34)</f>
        <v>15.49</v>
      </c>
      <c r="E34" s="2">
        <v>22.05</v>
      </c>
      <c r="F34" s="1">
        <f t="shared" si="20"/>
        <v>6.5600000000000005</v>
      </c>
      <c r="G34" s="1">
        <f t="shared" ref="G34:G37" si="23">G33</f>
        <v>6.5566666666666675</v>
      </c>
      <c r="H34" s="1">
        <f t="shared" si="21"/>
        <v>3.3333333333329662E-3</v>
      </c>
      <c r="I34">
        <f t="shared" si="22"/>
        <v>0.99769217652702358</v>
      </c>
      <c r="J34"/>
      <c r="K34"/>
      <c r="L34"/>
      <c r="M34" s="11"/>
      <c r="Q34" s="4"/>
      <c r="R34" s="4"/>
      <c r="S34" s="4"/>
    </row>
    <row r="35" spans="1:19" s="2" customFormat="1" ht="15.5" x14ac:dyDescent="0.3">
      <c r="A35" s="5" t="s">
        <v>56</v>
      </c>
      <c r="B35" t="s">
        <v>5</v>
      </c>
      <c r="C35" s="2">
        <v>15.88</v>
      </c>
      <c r="D35" s="1">
        <f>AVERAGE(C35:C37)</f>
        <v>15.963333333333333</v>
      </c>
      <c r="E35" s="2">
        <v>21.67</v>
      </c>
      <c r="F35" s="1">
        <f t="shared" si="20"/>
        <v>5.7066666666666688</v>
      </c>
      <c r="G35" s="1">
        <f t="shared" si="23"/>
        <v>6.5566666666666675</v>
      </c>
      <c r="H35" s="1">
        <f t="shared" si="21"/>
        <v>-0.84999999999999876</v>
      </c>
      <c r="I35">
        <f t="shared" si="22"/>
        <v>1.8025009252216588</v>
      </c>
      <c r="J35">
        <f>AVERAGE(I35:I37)</f>
        <v>1.7302613621163516</v>
      </c>
      <c r="K35">
        <f>STDEV(I35:I37)</f>
        <v>7.8224771149821487E-2</v>
      </c>
      <c r="L35" s="6">
        <f>IF(_xlfn.F.TEST(I32:I34,I35:I37)&gt;0.05,_xlfn.T.TEST(I32:I34,I35:I37,2,2),_xlfn.T.TEST(I32:I34,I35:I37,2,3))</f>
        <v>9.4269517820370961E-5</v>
      </c>
      <c r="M35" s="11"/>
      <c r="O35" s="4"/>
      <c r="P35" s="4"/>
      <c r="Q35" s="4"/>
      <c r="R35" s="4"/>
      <c r="S35" s="4"/>
    </row>
    <row r="36" spans="1:19" s="2" customFormat="1" ht="15.5" x14ac:dyDescent="0.3">
      <c r="A36" s="5" t="s">
        <v>56</v>
      </c>
      <c r="B36" t="s">
        <v>5</v>
      </c>
      <c r="C36" s="2">
        <v>16.04</v>
      </c>
      <c r="D36" s="1">
        <f>AVERAGE(C35:C37)</f>
        <v>15.963333333333333</v>
      </c>
      <c r="E36" s="2">
        <v>21.72</v>
      </c>
      <c r="F36" s="1">
        <f t="shared" si="20"/>
        <v>5.7566666666666659</v>
      </c>
      <c r="G36" s="1">
        <f t="shared" si="23"/>
        <v>6.5566666666666675</v>
      </c>
      <c r="H36" s="1">
        <f t="shared" si="21"/>
        <v>-0.8000000000000016</v>
      </c>
      <c r="I36">
        <f t="shared" si="22"/>
        <v>1.7411011265922502</v>
      </c>
      <c r="J36"/>
      <c r="K36"/>
      <c r="L36"/>
      <c r="M36" s="11"/>
      <c r="O36" s="4"/>
      <c r="P36" s="4"/>
      <c r="Q36" s="4"/>
      <c r="R36" s="4"/>
      <c r="S36" s="4"/>
    </row>
    <row r="37" spans="1:19" s="2" customFormat="1" ht="15.5" x14ac:dyDescent="0.3">
      <c r="A37" s="5" t="s">
        <v>56</v>
      </c>
      <c r="B37" t="s">
        <v>5</v>
      </c>
      <c r="C37" s="2">
        <v>15.97</v>
      </c>
      <c r="D37" s="1">
        <f>AVERAGE(C35:C37)</f>
        <v>15.963333333333333</v>
      </c>
      <c r="E37" s="2">
        <v>21.8</v>
      </c>
      <c r="F37" s="1">
        <f t="shared" si="20"/>
        <v>5.8366666666666678</v>
      </c>
      <c r="G37" s="1">
        <f t="shared" si="23"/>
        <v>6.5566666666666675</v>
      </c>
      <c r="H37" s="1">
        <f t="shared" si="21"/>
        <v>-0.71999999999999975</v>
      </c>
      <c r="I37">
        <f t="shared" si="22"/>
        <v>1.647182034535146</v>
      </c>
      <c r="J37"/>
      <c r="K37"/>
      <c r="L37"/>
      <c r="M37" s="11"/>
      <c r="O37" s="4"/>
      <c r="P37" s="4"/>
      <c r="Q37" s="4"/>
      <c r="R37" s="4"/>
      <c r="S37" s="4"/>
    </row>
    <row r="38" spans="1:19" s="2" customFormat="1" x14ac:dyDescent="0.3">
      <c r="A38" s="2" t="s">
        <v>57</v>
      </c>
      <c r="B38" t="s">
        <v>5</v>
      </c>
      <c r="C38" s="2">
        <v>15.5</v>
      </c>
      <c r="D38" s="1">
        <f>AVERAGE(C38:C40)</f>
        <v>15.49</v>
      </c>
      <c r="E38" s="2">
        <v>25.17</v>
      </c>
      <c r="F38" s="1">
        <f>E38-D38</f>
        <v>9.6800000000000015</v>
      </c>
      <c r="G38" s="1">
        <f>AVERAGE(F38:F40)</f>
        <v>9.836666666666666</v>
      </c>
      <c r="H38" s="1">
        <f>F38-G38</f>
        <v>-0.15666666666666451</v>
      </c>
      <c r="I38">
        <f>POWER(2,-H38)</f>
        <v>1.1147086365889203</v>
      </c>
      <c r="J38">
        <f>AVERAGE(I38:I40)</f>
        <v>1.0030074756604721</v>
      </c>
      <c r="K38">
        <f>STDEV(I38:I40)</f>
        <v>9.6791721559941174E-2</v>
      </c>
      <c r="L38"/>
      <c r="M38" s="11" t="s">
        <v>64</v>
      </c>
      <c r="Q38" s="4"/>
      <c r="R38" s="4"/>
      <c r="S38" s="4"/>
    </row>
    <row r="39" spans="1:19" s="2" customFormat="1" x14ac:dyDescent="0.3">
      <c r="A39" s="2" t="s">
        <v>57</v>
      </c>
      <c r="B39" t="s">
        <v>5</v>
      </c>
      <c r="C39" s="2">
        <v>15.52</v>
      </c>
      <c r="D39" s="1">
        <f>AVERAGE(C38:C40)</f>
        <v>15.49</v>
      </c>
      <c r="E39" s="2">
        <v>25.41</v>
      </c>
      <c r="F39" s="1">
        <f t="shared" ref="F39:F43" si="24">E39-D39</f>
        <v>9.92</v>
      </c>
      <c r="G39" s="1">
        <f>G38</f>
        <v>9.836666666666666</v>
      </c>
      <c r="H39" s="1">
        <f t="shared" ref="H39:H43" si="25">F39-G39</f>
        <v>8.3333333333333925E-2</v>
      </c>
      <c r="I39">
        <f t="shared" ref="I39:I43" si="26">POWER(2,-H39)</f>
        <v>0.94387431268169308</v>
      </c>
      <c r="J39"/>
      <c r="K39"/>
      <c r="L39"/>
      <c r="M39" s="11"/>
      <c r="Q39" s="4"/>
      <c r="R39" s="4"/>
      <c r="S39" s="4"/>
    </row>
    <row r="40" spans="1:19" s="2" customFormat="1" x14ac:dyDescent="0.3">
      <c r="A40" s="2" t="s">
        <v>57</v>
      </c>
      <c r="B40" t="s">
        <v>5</v>
      </c>
      <c r="C40" s="2">
        <v>15.45</v>
      </c>
      <c r="D40" s="1">
        <f>AVERAGE(C38:C40)</f>
        <v>15.49</v>
      </c>
      <c r="E40" s="2">
        <v>25.4</v>
      </c>
      <c r="F40" s="1">
        <f t="shared" si="24"/>
        <v>9.9099999999999984</v>
      </c>
      <c r="G40" s="1">
        <f t="shared" ref="G40:G43" si="27">G39</f>
        <v>9.836666666666666</v>
      </c>
      <c r="H40" s="1">
        <f t="shared" si="25"/>
        <v>7.3333333333332362E-2</v>
      </c>
      <c r="I40">
        <f t="shared" si="26"/>
        <v>0.95043947771080273</v>
      </c>
      <c r="J40"/>
      <c r="K40"/>
      <c r="L40"/>
      <c r="M40" s="11"/>
      <c r="Q40" s="4"/>
      <c r="R40" s="4"/>
      <c r="S40" s="4"/>
    </row>
    <row r="41" spans="1:19" s="2" customFormat="1" ht="15.5" x14ac:dyDescent="0.3">
      <c r="A41" s="5" t="s">
        <v>56</v>
      </c>
      <c r="B41" t="s">
        <v>5</v>
      </c>
      <c r="C41" s="2">
        <v>15.88</v>
      </c>
      <c r="D41" s="1">
        <f>AVERAGE(C41:C43)</f>
        <v>15.963333333333333</v>
      </c>
      <c r="E41" s="2">
        <v>25</v>
      </c>
      <c r="F41" s="1">
        <f t="shared" si="24"/>
        <v>9.0366666666666671</v>
      </c>
      <c r="G41" s="1">
        <f t="shared" si="27"/>
        <v>9.836666666666666</v>
      </c>
      <c r="H41" s="1">
        <f t="shared" si="25"/>
        <v>-0.79999999999999893</v>
      </c>
      <c r="I41">
        <f t="shared" si="26"/>
        <v>1.7411011265922471</v>
      </c>
      <c r="J41">
        <f>AVERAGE(I41:I43)</f>
        <v>1.9559528758623763</v>
      </c>
      <c r="K41">
        <f>STDEV(I41:I43)</f>
        <v>0.18620444090912466</v>
      </c>
      <c r="L41" s="6">
        <f>IF(_xlfn.F.TEST(I38:I40,I41:I43)&gt;0.05,_xlfn.T.TEST(I38:I40,I41:I43,2,2),_xlfn.T.TEST(I38:I40,I41:I43,2,3))</f>
        <v>1.412318353097079E-3</v>
      </c>
      <c r="M41" s="11"/>
      <c r="O41" s="4"/>
      <c r="P41" s="4"/>
      <c r="Q41" s="4"/>
      <c r="R41" s="4"/>
      <c r="S41" s="4"/>
    </row>
    <row r="42" spans="1:19" s="2" customFormat="1" ht="15.5" x14ac:dyDescent="0.3">
      <c r="A42" s="5" t="s">
        <v>56</v>
      </c>
      <c r="B42" t="s">
        <v>5</v>
      </c>
      <c r="C42" s="2">
        <v>16.04</v>
      </c>
      <c r="D42" s="1">
        <f>AVERAGE(C41:C43)</f>
        <v>15.963333333333333</v>
      </c>
      <c r="E42" s="2">
        <v>24.76</v>
      </c>
      <c r="F42" s="1">
        <f t="shared" si="24"/>
        <v>8.7966666666666686</v>
      </c>
      <c r="G42" s="1">
        <f t="shared" si="27"/>
        <v>9.836666666666666</v>
      </c>
      <c r="H42" s="1">
        <f t="shared" si="25"/>
        <v>-1.0399999999999974</v>
      </c>
      <c r="I42">
        <f t="shared" si="26"/>
        <v>2.0562276533121291</v>
      </c>
      <c r="J42"/>
      <c r="K42"/>
      <c r="L42"/>
      <c r="M42" s="11"/>
      <c r="O42" s="4"/>
      <c r="P42" s="4"/>
      <c r="Q42" s="4"/>
      <c r="R42" s="4"/>
      <c r="S42" s="4"/>
    </row>
    <row r="43" spans="1:19" s="2" customFormat="1" ht="15.5" x14ac:dyDescent="0.3">
      <c r="A43" s="5" t="s">
        <v>56</v>
      </c>
      <c r="B43" t="s">
        <v>5</v>
      </c>
      <c r="C43" s="2">
        <v>15.97</v>
      </c>
      <c r="D43" s="1">
        <f>AVERAGE(C41:C43)</f>
        <v>15.963333333333333</v>
      </c>
      <c r="E43" s="2">
        <v>24.75</v>
      </c>
      <c r="F43" s="1">
        <f t="shared" si="24"/>
        <v>8.7866666666666671</v>
      </c>
      <c r="G43" s="1">
        <f t="shared" si="27"/>
        <v>9.836666666666666</v>
      </c>
      <c r="H43" s="1">
        <f t="shared" si="25"/>
        <v>-1.0499999999999989</v>
      </c>
      <c r="I43">
        <f t="shared" si="26"/>
        <v>2.0705298476827534</v>
      </c>
      <c r="J43"/>
      <c r="K43"/>
      <c r="L43"/>
      <c r="M43" s="11"/>
      <c r="O43" s="4"/>
      <c r="P43" s="4"/>
      <c r="Q43" s="4"/>
      <c r="R43" s="4"/>
      <c r="S43" s="4"/>
    </row>
  </sheetData>
  <mergeCells count="7">
    <mergeCell ref="M32:M37"/>
    <mergeCell ref="M38:M43"/>
    <mergeCell ref="M2:M7"/>
    <mergeCell ref="M8:M13"/>
    <mergeCell ref="M14:M19"/>
    <mergeCell ref="M20:M25"/>
    <mergeCell ref="M26:M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F35-B93B-4E18-A0FB-EA84F5469F26}">
  <dimension ref="A1:F49"/>
  <sheetViews>
    <sheetView workbookViewId="0">
      <selection activeCell="G51" sqref="G51"/>
    </sheetView>
  </sheetViews>
  <sheetFormatPr defaultRowHeight="14" x14ac:dyDescent="0.3"/>
  <sheetData>
    <row r="1" spans="1:6" s="2" customFormat="1" x14ac:dyDescent="0.3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</row>
    <row r="2" spans="1:6" s="2" customFormat="1" x14ac:dyDescent="0.3">
      <c r="A2" s="2" t="s">
        <v>6</v>
      </c>
      <c r="B2" s="2" t="s">
        <v>7</v>
      </c>
      <c r="C2" s="2">
        <v>21.66</v>
      </c>
      <c r="D2" s="2">
        <v>80.5</v>
      </c>
      <c r="E2" s="2" t="s">
        <v>58</v>
      </c>
      <c r="F2" s="2" t="s">
        <v>57</v>
      </c>
    </row>
    <row r="3" spans="1:6" s="2" customFormat="1" x14ac:dyDescent="0.3">
      <c r="A3" s="2" t="s">
        <v>8</v>
      </c>
      <c r="B3" s="2" t="s">
        <v>7</v>
      </c>
      <c r="C3" s="2">
        <v>21.62</v>
      </c>
      <c r="D3" s="2">
        <v>80.5</v>
      </c>
      <c r="E3" s="2" t="s">
        <v>58</v>
      </c>
      <c r="F3" s="2" t="s">
        <v>57</v>
      </c>
    </row>
    <row r="4" spans="1:6" s="2" customFormat="1" x14ac:dyDescent="0.3">
      <c r="A4" s="2" t="s">
        <v>9</v>
      </c>
      <c r="B4" s="2" t="s">
        <v>7</v>
      </c>
      <c r="C4" s="2">
        <v>21.57</v>
      </c>
      <c r="D4" s="2">
        <v>80.5</v>
      </c>
      <c r="E4" s="2" t="s">
        <v>79</v>
      </c>
      <c r="F4" s="2" t="s">
        <v>57</v>
      </c>
    </row>
    <row r="5" spans="1:6" s="2" customFormat="1" ht="15.5" x14ac:dyDescent="0.3">
      <c r="A5" s="2" t="s">
        <v>10</v>
      </c>
      <c r="B5" s="2" t="s">
        <v>7</v>
      </c>
      <c r="C5" s="2">
        <v>22.74</v>
      </c>
      <c r="D5" s="2">
        <v>80.5</v>
      </c>
      <c r="E5" s="2" t="s">
        <v>79</v>
      </c>
      <c r="F5" s="5" t="s">
        <v>56</v>
      </c>
    </row>
    <row r="6" spans="1:6" s="2" customFormat="1" ht="15.5" x14ac:dyDescent="0.3">
      <c r="A6" s="2" t="s">
        <v>11</v>
      </c>
      <c r="B6" s="2" t="s">
        <v>7</v>
      </c>
      <c r="C6" s="2">
        <v>22.67</v>
      </c>
      <c r="D6" s="2">
        <v>80.5</v>
      </c>
      <c r="E6" s="2" t="s">
        <v>79</v>
      </c>
      <c r="F6" s="5" t="s">
        <v>56</v>
      </c>
    </row>
    <row r="7" spans="1:6" s="2" customFormat="1" ht="15.5" x14ac:dyDescent="0.3">
      <c r="A7" s="2" t="s">
        <v>12</v>
      </c>
      <c r="B7" s="2" t="s">
        <v>7</v>
      </c>
      <c r="C7" s="2">
        <v>22.72</v>
      </c>
      <c r="D7" s="2">
        <v>80.5</v>
      </c>
      <c r="E7" s="2" t="s">
        <v>79</v>
      </c>
      <c r="F7" s="5" t="s">
        <v>56</v>
      </c>
    </row>
    <row r="8" spans="1:6" s="2" customFormat="1" x14ac:dyDescent="0.3">
      <c r="A8" s="2" t="s">
        <v>13</v>
      </c>
      <c r="B8" s="2" t="s">
        <v>7</v>
      </c>
      <c r="C8" s="2">
        <v>27.44</v>
      </c>
      <c r="D8" s="2">
        <v>81</v>
      </c>
      <c r="E8" s="2" t="s">
        <v>59</v>
      </c>
      <c r="F8" s="2" t="s">
        <v>57</v>
      </c>
    </row>
    <row r="9" spans="1:6" s="2" customFormat="1" x14ac:dyDescent="0.3">
      <c r="A9" s="2" t="s">
        <v>14</v>
      </c>
      <c r="B9" s="2" t="s">
        <v>7</v>
      </c>
      <c r="C9" s="2">
        <v>27.19</v>
      </c>
      <c r="D9" s="2">
        <v>81</v>
      </c>
      <c r="E9" s="2" t="s">
        <v>59</v>
      </c>
      <c r="F9" s="2" t="s">
        <v>57</v>
      </c>
    </row>
    <row r="10" spans="1:6" s="2" customFormat="1" x14ac:dyDescent="0.3">
      <c r="A10" s="2" t="s">
        <v>15</v>
      </c>
      <c r="B10" s="2" t="s">
        <v>7</v>
      </c>
      <c r="C10" s="2">
        <v>27.09</v>
      </c>
      <c r="D10" s="2">
        <v>81</v>
      </c>
      <c r="E10" s="2" t="s">
        <v>80</v>
      </c>
      <c r="F10" s="2" t="s">
        <v>57</v>
      </c>
    </row>
    <row r="11" spans="1:6" s="2" customFormat="1" ht="15.5" x14ac:dyDescent="0.3">
      <c r="A11" s="2" t="s">
        <v>16</v>
      </c>
      <c r="B11" s="2" t="s">
        <v>7</v>
      </c>
      <c r="C11" s="2">
        <v>26.86</v>
      </c>
      <c r="D11" s="2">
        <v>81</v>
      </c>
      <c r="E11" s="2" t="s">
        <v>80</v>
      </c>
      <c r="F11" s="5" t="s">
        <v>56</v>
      </c>
    </row>
    <row r="12" spans="1:6" s="2" customFormat="1" ht="15.5" x14ac:dyDescent="0.3">
      <c r="A12" s="2" t="s">
        <v>17</v>
      </c>
      <c r="B12" s="2" t="s">
        <v>7</v>
      </c>
      <c r="C12" s="2">
        <v>26.57</v>
      </c>
      <c r="D12" s="2">
        <v>81</v>
      </c>
      <c r="E12" s="2" t="s">
        <v>80</v>
      </c>
      <c r="F12" s="5" t="s">
        <v>56</v>
      </c>
    </row>
    <row r="13" spans="1:6" s="2" customFormat="1" ht="15.5" x14ac:dyDescent="0.3">
      <c r="A13" s="2" t="s">
        <v>18</v>
      </c>
      <c r="B13" s="2" t="s">
        <v>7</v>
      </c>
      <c r="C13" s="2">
        <v>26.72</v>
      </c>
      <c r="D13" s="2">
        <v>81</v>
      </c>
      <c r="E13" s="2" t="s">
        <v>80</v>
      </c>
      <c r="F13" s="5" t="s">
        <v>56</v>
      </c>
    </row>
    <row r="14" spans="1:6" s="2" customFormat="1" x14ac:dyDescent="0.3">
      <c r="A14" s="2" t="s">
        <v>19</v>
      </c>
      <c r="B14" s="2" t="s">
        <v>7</v>
      </c>
      <c r="C14" s="2">
        <v>29.22</v>
      </c>
      <c r="D14" s="2">
        <v>88</v>
      </c>
      <c r="E14" s="2" t="s">
        <v>60</v>
      </c>
      <c r="F14" s="2" t="s">
        <v>57</v>
      </c>
    </row>
    <row r="15" spans="1:6" s="2" customFormat="1" x14ac:dyDescent="0.3">
      <c r="A15" s="2" t="s">
        <v>20</v>
      </c>
      <c r="B15" s="2" t="s">
        <v>7</v>
      </c>
      <c r="C15" s="2">
        <v>29.67</v>
      </c>
      <c r="D15" s="2">
        <v>88</v>
      </c>
      <c r="E15" s="2" t="s">
        <v>60</v>
      </c>
      <c r="F15" s="2" t="s">
        <v>57</v>
      </c>
    </row>
    <row r="16" spans="1:6" s="2" customFormat="1" x14ac:dyDescent="0.3">
      <c r="A16" s="2" t="s">
        <v>21</v>
      </c>
      <c r="B16" s="2" t="s">
        <v>7</v>
      </c>
      <c r="C16" s="2">
        <v>29.77</v>
      </c>
      <c r="D16" s="2">
        <v>88</v>
      </c>
      <c r="E16" s="2" t="s">
        <v>81</v>
      </c>
      <c r="F16" s="2" t="s">
        <v>57</v>
      </c>
    </row>
    <row r="17" spans="1:6" s="2" customFormat="1" ht="15.5" x14ac:dyDescent="0.3">
      <c r="A17" s="2" t="s">
        <v>22</v>
      </c>
      <c r="B17" s="2" t="s">
        <v>7</v>
      </c>
      <c r="C17" s="2">
        <v>29.18</v>
      </c>
      <c r="D17" s="2">
        <v>88</v>
      </c>
      <c r="E17" s="2" t="s">
        <v>81</v>
      </c>
      <c r="F17" s="5" t="s">
        <v>56</v>
      </c>
    </row>
    <row r="18" spans="1:6" s="2" customFormat="1" ht="15.5" x14ac:dyDescent="0.3">
      <c r="A18" s="2" t="s">
        <v>23</v>
      </c>
      <c r="B18" s="2" t="s">
        <v>7</v>
      </c>
      <c r="C18" s="2">
        <v>28.98</v>
      </c>
      <c r="D18" s="2">
        <v>88</v>
      </c>
      <c r="E18" s="2" t="s">
        <v>81</v>
      </c>
      <c r="F18" s="5" t="s">
        <v>56</v>
      </c>
    </row>
    <row r="19" spans="1:6" s="2" customFormat="1" ht="15.5" x14ac:dyDescent="0.3">
      <c r="A19" s="2" t="s">
        <v>24</v>
      </c>
      <c r="B19" s="2" t="s">
        <v>7</v>
      </c>
      <c r="C19" s="2">
        <v>28.74</v>
      </c>
      <c r="D19" s="2">
        <v>88</v>
      </c>
      <c r="E19" s="2" t="s">
        <v>81</v>
      </c>
      <c r="F19" s="5" t="s">
        <v>56</v>
      </c>
    </row>
    <row r="20" spans="1:6" s="2" customFormat="1" x14ac:dyDescent="0.3">
      <c r="A20" s="2" t="s">
        <v>25</v>
      </c>
      <c r="B20" s="2" t="s">
        <v>7</v>
      </c>
      <c r="C20" s="2">
        <v>25.06</v>
      </c>
      <c r="D20" s="2">
        <v>83</v>
      </c>
      <c r="E20" s="2" t="s">
        <v>61</v>
      </c>
      <c r="F20" s="2" t="s">
        <v>57</v>
      </c>
    </row>
    <row r="21" spans="1:6" s="2" customFormat="1" x14ac:dyDescent="0.3">
      <c r="A21" s="2" t="s">
        <v>26</v>
      </c>
      <c r="B21" s="2" t="s">
        <v>7</v>
      </c>
      <c r="C21" s="2">
        <v>25.14</v>
      </c>
      <c r="D21" s="2">
        <v>83</v>
      </c>
      <c r="E21" s="2" t="s">
        <v>61</v>
      </c>
      <c r="F21" s="2" t="s">
        <v>57</v>
      </c>
    </row>
    <row r="22" spans="1:6" s="2" customFormat="1" x14ac:dyDescent="0.3">
      <c r="A22" s="2" t="s">
        <v>27</v>
      </c>
      <c r="B22" s="2" t="s">
        <v>7</v>
      </c>
      <c r="C22" s="2">
        <v>25.03</v>
      </c>
      <c r="D22" s="2">
        <v>83</v>
      </c>
      <c r="E22" s="2" t="s">
        <v>82</v>
      </c>
      <c r="F22" s="2" t="s">
        <v>57</v>
      </c>
    </row>
    <row r="23" spans="1:6" s="2" customFormat="1" ht="15.5" x14ac:dyDescent="0.3">
      <c r="A23" s="2" t="s">
        <v>28</v>
      </c>
      <c r="B23" s="2" t="s">
        <v>7</v>
      </c>
      <c r="C23" s="2">
        <v>27.49</v>
      </c>
      <c r="D23" s="2">
        <v>83</v>
      </c>
      <c r="E23" s="2" t="s">
        <v>82</v>
      </c>
      <c r="F23" s="5" t="s">
        <v>56</v>
      </c>
    </row>
    <row r="24" spans="1:6" s="2" customFormat="1" ht="15.5" x14ac:dyDescent="0.3">
      <c r="A24" s="2" t="s">
        <v>29</v>
      </c>
      <c r="B24" s="2" t="s">
        <v>7</v>
      </c>
      <c r="C24" s="2">
        <v>27.26</v>
      </c>
      <c r="D24" s="2">
        <v>83</v>
      </c>
      <c r="E24" s="2" t="s">
        <v>82</v>
      </c>
      <c r="F24" s="5" t="s">
        <v>56</v>
      </c>
    </row>
    <row r="25" spans="1:6" s="2" customFormat="1" ht="15.5" x14ac:dyDescent="0.3">
      <c r="A25" s="2" t="s">
        <v>30</v>
      </c>
      <c r="B25" s="2" t="s">
        <v>7</v>
      </c>
      <c r="C25" s="2">
        <v>27.52</v>
      </c>
      <c r="D25" s="2">
        <v>83</v>
      </c>
      <c r="E25" s="2" t="s">
        <v>82</v>
      </c>
      <c r="F25" s="5" t="s">
        <v>56</v>
      </c>
    </row>
    <row r="26" spans="1:6" s="2" customFormat="1" x14ac:dyDescent="0.3">
      <c r="A26" s="2" t="s">
        <v>31</v>
      </c>
      <c r="B26" s="2" t="s">
        <v>7</v>
      </c>
      <c r="C26" s="2">
        <v>28.17</v>
      </c>
      <c r="D26" s="2">
        <v>88.5</v>
      </c>
      <c r="E26" s="2" t="s">
        <v>62</v>
      </c>
      <c r="F26" s="2" t="s">
        <v>57</v>
      </c>
    </row>
    <row r="27" spans="1:6" s="2" customFormat="1" x14ac:dyDescent="0.3">
      <c r="A27" s="2" t="s">
        <v>32</v>
      </c>
      <c r="B27" s="2" t="s">
        <v>7</v>
      </c>
      <c r="C27" s="2">
        <v>28.22</v>
      </c>
      <c r="D27" s="2">
        <v>88.5</v>
      </c>
      <c r="E27" s="2" t="s">
        <v>62</v>
      </c>
      <c r="F27" s="2" t="s">
        <v>57</v>
      </c>
    </row>
    <row r="28" spans="1:6" s="2" customFormat="1" x14ac:dyDescent="0.3">
      <c r="A28" s="2" t="s">
        <v>33</v>
      </c>
      <c r="B28" s="2" t="s">
        <v>7</v>
      </c>
      <c r="C28" s="2">
        <v>28.48</v>
      </c>
      <c r="D28" s="2">
        <v>88.5</v>
      </c>
      <c r="E28" s="2" t="s">
        <v>83</v>
      </c>
      <c r="F28" s="2" t="s">
        <v>57</v>
      </c>
    </row>
    <row r="29" spans="1:6" s="2" customFormat="1" ht="15.5" x14ac:dyDescent="0.3">
      <c r="A29" s="2" t="s">
        <v>34</v>
      </c>
      <c r="B29" s="2" t="s">
        <v>7</v>
      </c>
      <c r="C29" s="2">
        <v>27.54</v>
      </c>
      <c r="D29" s="2">
        <v>88.5</v>
      </c>
      <c r="E29" s="2" t="s">
        <v>83</v>
      </c>
      <c r="F29" s="5" t="s">
        <v>56</v>
      </c>
    </row>
    <row r="30" spans="1:6" s="2" customFormat="1" ht="15.5" x14ac:dyDescent="0.3">
      <c r="A30" s="2" t="s">
        <v>35</v>
      </c>
      <c r="B30" s="2" t="s">
        <v>7</v>
      </c>
      <c r="C30" s="2">
        <v>27.73</v>
      </c>
      <c r="D30" s="2">
        <v>88.5</v>
      </c>
      <c r="E30" s="2" t="s">
        <v>83</v>
      </c>
      <c r="F30" s="5" t="s">
        <v>56</v>
      </c>
    </row>
    <row r="31" spans="1:6" s="2" customFormat="1" ht="15.5" x14ac:dyDescent="0.3">
      <c r="A31" s="2" t="s">
        <v>36</v>
      </c>
      <c r="B31" s="2" t="s">
        <v>7</v>
      </c>
      <c r="C31" s="2">
        <v>27.92</v>
      </c>
      <c r="D31" s="2">
        <v>88.5</v>
      </c>
      <c r="E31" s="2" t="s">
        <v>83</v>
      </c>
      <c r="F31" s="5" t="s">
        <v>56</v>
      </c>
    </row>
    <row r="32" spans="1:6" s="2" customFormat="1" x14ac:dyDescent="0.3">
      <c r="A32" s="2" t="s">
        <v>37</v>
      </c>
      <c r="B32" s="2" t="s">
        <v>7</v>
      </c>
      <c r="C32" s="2">
        <v>22.02</v>
      </c>
      <c r="D32" s="2">
        <v>80.5</v>
      </c>
      <c r="E32" s="2" t="s">
        <v>63</v>
      </c>
      <c r="F32" s="2" t="s">
        <v>57</v>
      </c>
    </row>
    <row r="33" spans="1:6" s="2" customFormat="1" x14ac:dyDescent="0.3">
      <c r="A33" s="2" t="s">
        <v>38</v>
      </c>
      <c r="B33" s="2" t="s">
        <v>7</v>
      </c>
      <c r="C33" s="2">
        <v>22.07</v>
      </c>
      <c r="D33" s="2">
        <v>80.5</v>
      </c>
      <c r="E33" s="2" t="s">
        <v>63</v>
      </c>
      <c r="F33" s="2" t="s">
        <v>57</v>
      </c>
    </row>
    <row r="34" spans="1:6" s="2" customFormat="1" x14ac:dyDescent="0.3">
      <c r="A34" s="2" t="s">
        <v>39</v>
      </c>
      <c r="B34" s="2" t="s">
        <v>7</v>
      </c>
      <c r="C34" s="2">
        <v>22.05</v>
      </c>
      <c r="D34" s="2">
        <v>80.5</v>
      </c>
      <c r="E34" s="2" t="s">
        <v>84</v>
      </c>
      <c r="F34" s="2" t="s">
        <v>57</v>
      </c>
    </row>
    <row r="35" spans="1:6" s="2" customFormat="1" ht="15.5" x14ac:dyDescent="0.3">
      <c r="A35" s="2" t="s">
        <v>40</v>
      </c>
      <c r="B35" s="2" t="s">
        <v>7</v>
      </c>
      <c r="C35" s="2">
        <v>21.67</v>
      </c>
      <c r="D35" s="2">
        <v>80.5</v>
      </c>
      <c r="E35" s="2" t="s">
        <v>84</v>
      </c>
      <c r="F35" s="5" t="s">
        <v>56</v>
      </c>
    </row>
    <row r="36" spans="1:6" s="2" customFormat="1" ht="15.5" x14ac:dyDescent="0.3">
      <c r="A36" s="2" t="s">
        <v>41</v>
      </c>
      <c r="B36" s="2" t="s">
        <v>7</v>
      </c>
      <c r="C36" s="2">
        <v>21.72</v>
      </c>
      <c r="D36" s="2">
        <v>80.5</v>
      </c>
      <c r="E36" s="2" t="s">
        <v>84</v>
      </c>
      <c r="F36" s="5" t="s">
        <v>56</v>
      </c>
    </row>
    <row r="37" spans="1:6" s="2" customFormat="1" ht="15.5" x14ac:dyDescent="0.3">
      <c r="A37" s="2" t="s">
        <v>42</v>
      </c>
      <c r="B37" s="2" t="s">
        <v>7</v>
      </c>
      <c r="C37" s="2">
        <v>21.8</v>
      </c>
      <c r="D37" s="2">
        <v>80.5</v>
      </c>
      <c r="E37" s="2" t="s">
        <v>84</v>
      </c>
      <c r="F37" s="5" t="s">
        <v>56</v>
      </c>
    </row>
    <row r="38" spans="1:6" x14ac:dyDescent="0.3">
      <c r="A38" s="2" t="s">
        <v>67</v>
      </c>
      <c r="B38" s="2" t="s">
        <v>7</v>
      </c>
      <c r="C38">
        <v>25.17</v>
      </c>
      <c r="D38" s="2">
        <v>89</v>
      </c>
      <c r="E38" s="2" t="s">
        <v>64</v>
      </c>
      <c r="F38" s="2" t="s">
        <v>57</v>
      </c>
    </row>
    <row r="39" spans="1:6" x14ac:dyDescent="0.3">
      <c r="A39" s="2" t="s">
        <v>68</v>
      </c>
      <c r="B39" s="2" t="s">
        <v>7</v>
      </c>
      <c r="C39">
        <v>25.41</v>
      </c>
      <c r="D39" s="2">
        <v>89</v>
      </c>
      <c r="E39" t="s">
        <v>85</v>
      </c>
      <c r="F39" s="2" t="s">
        <v>57</v>
      </c>
    </row>
    <row r="40" spans="1:6" x14ac:dyDescent="0.3">
      <c r="A40" s="2" t="s">
        <v>69</v>
      </c>
      <c r="B40" s="2" t="s">
        <v>7</v>
      </c>
      <c r="C40">
        <v>25.4</v>
      </c>
      <c r="D40" s="2">
        <v>89</v>
      </c>
      <c r="E40" s="2" t="s">
        <v>85</v>
      </c>
      <c r="F40" s="2" t="s">
        <v>57</v>
      </c>
    </row>
    <row r="41" spans="1:6" ht="15.5" x14ac:dyDescent="0.3">
      <c r="A41" s="2" t="s">
        <v>70</v>
      </c>
      <c r="B41" s="2" t="s">
        <v>7</v>
      </c>
      <c r="C41">
        <v>25</v>
      </c>
      <c r="D41" s="2">
        <v>89</v>
      </c>
      <c r="E41" t="s">
        <v>85</v>
      </c>
      <c r="F41" s="5" t="s">
        <v>56</v>
      </c>
    </row>
    <row r="42" spans="1:6" ht="15.5" x14ac:dyDescent="0.3">
      <c r="A42" s="2" t="s">
        <v>71</v>
      </c>
      <c r="B42" s="2" t="s">
        <v>7</v>
      </c>
      <c r="C42">
        <v>24.76</v>
      </c>
      <c r="D42" s="2">
        <v>89</v>
      </c>
      <c r="E42" s="2" t="s">
        <v>85</v>
      </c>
      <c r="F42" s="5" t="s">
        <v>56</v>
      </c>
    </row>
    <row r="43" spans="1:6" ht="15.5" x14ac:dyDescent="0.3">
      <c r="A43" s="2" t="s">
        <v>72</v>
      </c>
      <c r="B43" s="2" t="s">
        <v>7</v>
      </c>
      <c r="C43">
        <v>24.75</v>
      </c>
      <c r="D43" s="2">
        <v>89</v>
      </c>
      <c r="E43" t="s">
        <v>85</v>
      </c>
      <c r="F43" s="5" t="s">
        <v>56</v>
      </c>
    </row>
    <row r="44" spans="1:6" x14ac:dyDescent="0.3">
      <c r="A44" s="2" t="s">
        <v>73</v>
      </c>
      <c r="B44" s="2" t="s">
        <v>7</v>
      </c>
      <c r="C44">
        <v>15.5</v>
      </c>
      <c r="D44">
        <v>87.5</v>
      </c>
      <c r="E44" t="s">
        <v>43</v>
      </c>
      <c r="F44" s="2" t="s">
        <v>57</v>
      </c>
    </row>
    <row r="45" spans="1:6" x14ac:dyDescent="0.3">
      <c r="A45" s="2" t="s">
        <v>74</v>
      </c>
      <c r="B45" s="2" t="s">
        <v>7</v>
      </c>
      <c r="C45">
        <v>15.52</v>
      </c>
      <c r="D45">
        <v>87.5</v>
      </c>
      <c r="E45" t="s">
        <v>43</v>
      </c>
      <c r="F45" s="2" t="s">
        <v>57</v>
      </c>
    </row>
    <row r="46" spans="1:6" x14ac:dyDescent="0.3">
      <c r="A46" s="2" t="s">
        <v>75</v>
      </c>
      <c r="B46" s="2" t="s">
        <v>7</v>
      </c>
      <c r="C46">
        <v>15.45</v>
      </c>
      <c r="D46">
        <v>87.5</v>
      </c>
      <c r="E46" t="s">
        <v>43</v>
      </c>
      <c r="F46" s="2" t="s">
        <v>57</v>
      </c>
    </row>
    <row r="47" spans="1:6" ht="15.5" x14ac:dyDescent="0.3">
      <c r="A47" s="2" t="s">
        <v>76</v>
      </c>
      <c r="B47" s="2" t="s">
        <v>7</v>
      </c>
      <c r="C47">
        <v>15.88</v>
      </c>
      <c r="D47">
        <v>87.5</v>
      </c>
      <c r="E47" t="s">
        <v>43</v>
      </c>
      <c r="F47" s="5" t="s">
        <v>56</v>
      </c>
    </row>
    <row r="48" spans="1:6" ht="15.5" x14ac:dyDescent="0.3">
      <c r="A48" s="2" t="s">
        <v>77</v>
      </c>
      <c r="B48" s="2" t="s">
        <v>7</v>
      </c>
      <c r="C48">
        <v>16.04</v>
      </c>
      <c r="D48">
        <v>87.5</v>
      </c>
      <c r="E48" t="s">
        <v>43</v>
      </c>
      <c r="F48" s="5" t="s">
        <v>56</v>
      </c>
    </row>
    <row r="49" spans="1:6" ht="15.5" x14ac:dyDescent="0.3">
      <c r="A49" s="2" t="s">
        <v>78</v>
      </c>
      <c r="B49" s="2" t="s">
        <v>7</v>
      </c>
      <c r="C49">
        <v>15.97</v>
      </c>
      <c r="D49">
        <v>87.5</v>
      </c>
      <c r="E49" t="s">
        <v>43</v>
      </c>
      <c r="F49" s="5" t="s">
        <v>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B157-B98D-4847-B267-54B063ED369E}">
  <dimension ref="A1:E4"/>
  <sheetViews>
    <sheetView workbookViewId="0">
      <selection activeCell="C12" sqref="C12"/>
    </sheetView>
  </sheetViews>
  <sheetFormatPr defaultRowHeight="14" x14ac:dyDescent="0.3"/>
  <sheetData>
    <row r="1" spans="1:5" ht="15.5" x14ac:dyDescent="0.3">
      <c r="A1" s="5" t="s">
        <v>87</v>
      </c>
      <c r="C1" s="3" t="s">
        <v>50</v>
      </c>
      <c r="D1" s="3" t="s">
        <v>66</v>
      </c>
      <c r="E1" s="3" t="s">
        <v>51</v>
      </c>
    </row>
    <row r="2" spans="1:5" x14ac:dyDescent="0.3">
      <c r="B2" s="3" t="s">
        <v>52</v>
      </c>
      <c r="C2" s="7">
        <v>856</v>
      </c>
      <c r="D2" s="7">
        <v>180</v>
      </c>
      <c r="E2" s="3">
        <f>_xlfn.T.TEST(C2:C4,D2:D4,2,3)</f>
        <v>2.4181173459410276E-4</v>
      </c>
    </row>
    <row r="3" spans="1:5" x14ac:dyDescent="0.3">
      <c r="B3" s="3"/>
      <c r="C3" s="7">
        <v>870</v>
      </c>
      <c r="D3" s="7">
        <v>203</v>
      </c>
      <c r="E3" s="3"/>
    </row>
    <row r="4" spans="1:5" x14ac:dyDescent="0.3">
      <c r="B4" s="3"/>
      <c r="C4" s="7">
        <v>858</v>
      </c>
      <c r="D4" s="7">
        <v>234</v>
      </c>
      <c r="E4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F05F-C550-4AC2-86C6-B602196EAFCF}">
  <dimension ref="A1:K7"/>
  <sheetViews>
    <sheetView workbookViewId="0">
      <selection activeCell="H21" sqref="H21"/>
    </sheetView>
  </sheetViews>
  <sheetFormatPr defaultRowHeight="14" x14ac:dyDescent="0.3"/>
  <sheetData>
    <row r="1" spans="1:11" ht="15.5" x14ac:dyDescent="0.35">
      <c r="A1" t="s">
        <v>50</v>
      </c>
      <c r="B1" t="s">
        <v>53</v>
      </c>
      <c r="D1" t="s">
        <v>54</v>
      </c>
      <c r="F1" s="10" t="s">
        <v>66</v>
      </c>
      <c r="G1" t="s">
        <v>53</v>
      </c>
      <c r="I1" t="s">
        <v>54</v>
      </c>
      <c r="K1" t="s">
        <v>55</v>
      </c>
    </row>
    <row r="2" spans="1:11" x14ac:dyDescent="0.3">
      <c r="A2">
        <v>1</v>
      </c>
      <c r="B2">
        <v>1160604</v>
      </c>
      <c r="C2">
        <f>AVERAGE(B2:B4)</f>
        <v>1198621</v>
      </c>
      <c r="F2">
        <v>1</v>
      </c>
      <c r="G2">
        <v>1205716</v>
      </c>
      <c r="H2">
        <f>G2/G2</f>
        <v>1</v>
      </c>
      <c r="J2">
        <f>AVERAGE(G2:G4)</f>
        <v>1223851.6666666667</v>
      </c>
    </row>
    <row r="3" spans="1:11" x14ac:dyDescent="0.3">
      <c r="A3">
        <v>1</v>
      </c>
      <c r="B3">
        <v>1243764</v>
      </c>
      <c r="F3">
        <v>1</v>
      </c>
      <c r="G3">
        <v>1227501</v>
      </c>
      <c r="H3">
        <f t="shared" ref="H3:H4" si="0">G3/G3</f>
        <v>1</v>
      </c>
    </row>
    <row r="4" spans="1:11" x14ac:dyDescent="0.3">
      <c r="A4">
        <v>1</v>
      </c>
      <c r="B4">
        <v>1191495</v>
      </c>
      <c r="F4">
        <v>1</v>
      </c>
      <c r="G4">
        <v>1238338</v>
      </c>
      <c r="H4">
        <f t="shared" si="0"/>
        <v>1</v>
      </c>
    </row>
    <row r="5" spans="1:11" x14ac:dyDescent="0.3">
      <c r="A5">
        <v>1</v>
      </c>
      <c r="B5">
        <v>568296</v>
      </c>
      <c r="C5" s="8">
        <f>B5/C2</f>
        <v>0.47412484847170205</v>
      </c>
      <c r="D5" s="8">
        <f>1-C5</f>
        <v>0.525875151528298</v>
      </c>
      <c r="F5">
        <v>1</v>
      </c>
      <c r="G5">
        <v>1023526</v>
      </c>
      <c r="H5" s="8">
        <f>G5/J2</f>
        <v>0.83631540314662312</v>
      </c>
      <c r="I5" s="8">
        <f>1-H5</f>
        <v>0.16368459685337688</v>
      </c>
      <c r="K5">
        <f>_xlfn.T.TEST(D5:D7,I5:I7,2,3)</f>
        <v>2.7566610021168693E-3</v>
      </c>
    </row>
    <row r="6" spans="1:11" x14ac:dyDescent="0.3">
      <c r="A6">
        <v>1</v>
      </c>
      <c r="B6">
        <v>679642</v>
      </c>
      <c r="C6" s="8">
        <f>B6/C2</f>
        <v>0.56701993374052351</v>
      </c>
      <c r="D6" s="8">
        <f t="shared" ref="D6:D7" si="1">1-C6</f>
        <v>0.43298006625947649</v>
      </c>
      <c r="F6">
        <v>1</v>
      </c>
      <c r="G6">
        <v>1005115</v>
      </c>
      <c r="H6" s="8">
        <f>G6/J2</f>
        <v>0.82127191339909111</v>
      </c>
      <c r="I6" s="8">
        <f t="shared" ref="I6:I7" si="2">1-H6</f>
        <v>0.17872808660090889</v>
      </c>
    </row>
    <row r="7" spans="1:11" x14ac:dyDescent="0.3">
      <c r="A7">
        <v>1</v>
      </c>
      <c r="B7">
        <v>547870</v>
      </c>
      <c r="C7" s="8">
        <f>B7/C2</f>
        <v>0.45708359856868852</v>
      </c>
      <c r="D7" s="8">
        <f t="shared" si="1"/>
        <v>0.54291640143131148</v>
      </c>
      <c r="F7">
        <v>1</v>
      </c>
      <c r="G7">
        <v>925423</v>
      </c>
      <c r="H7" s="8">
        <f>G7/J2</f>
        <v>0.7561561790576472</v>
      </c>
      <c r="I7" s="8">
        <f t="shared" si="2"/>
        <v>0.2438438209423528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raw data</vt:lpstr>
      <vt:lpstr>invasion</vt:lpstr>
      <vt:lpstr>wound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Ada</cp:lastModifiedBy>
  <dcterms:created xsi:type="dcterms:W3CDTF">2015-06-05T18:19:34Z</dcterms:created>
  <dcterms:modified xsi:type="dcterms:W3CDTF">2025-02-13T08:45:13Z</dcterms:modified>
</cp:coreProperties>
</file>