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Final Coding with Metadata" sheetId="2" r:id="rId5"/>
    <sheet state="visible" name="Participant-Info" sheetId="3" r:id="rId6"/>
  </sheets>
  <definedNames>
    <definedName hidden="1" localSheetId="1" name="_xlnm._FilterDatabase">'Final Coding with Metadata'!$A$1:$W$132</definedName>
  </definedNames>
  <calcPr/>
</workbook>
</file>

<file path=xl/sharedStrings.xml><?xml version="1.0" encoding="utf-8"?>
<sst xmlns="http://schemas.openxmlformats.org/spreadsheetml/2006/main" count="1248" uniqueCount="176">
  <si>
    <t>form #</t>
  </si>
  <si>
    <t>Game-Num</t>
  </si>
  <si>
    <t>Question</t>
  </si>
  <si>
    <t>X-Player-Public</t>
  </si>
  <si>
    <t>X-Player-Private</t>
  </si>
  <si>
    <t>O-Player-Public</t>
  </si>
  <si>
    <t>O-Player-Private</t>
  </si>
  <si>
    <t>Who went first?</t>
  </si>
  <si>
    <t>Who Won</t>
  </si>
  <si>
    <t>PID</t>
  </si>
  <si>
    <t>Comment</t>
  </si>
  <si>
    <t>Explanation Interpretation</t>
  </si>
  <si>
    <t>Judgment of agent through the explanation</t>
  </si>
  <si>
    <t>Judgement of agent through state information</t>
  </si>
  <si>
    <t>Spatial Observation</t>
  </si>
  <si>
    <t>Temporal Observation</t>
  </si>
  <si>
    <t>Defensive Tactics</t>
  </si>
  <si>
    <t>Offensive Tactics</t>
  </si>
  <si>
    <t>Agent Comparison</t>
  </si>
  <si>
    <t>Move Comparison</t>
  </si>
  <si>
    <t>"No"</t>
  </si>
  <si>
    <t>Surprising Outcome</t>
  </si>
  <si>
    <t>Criticism of the Explanation Itself</t>
  </si>
  <si>
    <t>Interesting</t>
  </si>
  <si>
    <t>Blue</t>
  </si>
  <si>
    <t>5-MNL4</t>
  </si>
  <si>
    <t>Green</t>
  </si>
  <si>
    <t>6-MNL1</t>
  </si>
  <si>
    <t>P01</t>
  </si>
  <si>
    <t>Some of the patterns in the small multiples view were standing out to me as ppotentially meaningful, but not in a way I could capitalize.</t>
  </si>
  <si>
    <t>Greens immediate loss of confidence despite setting up opportunities.</t>
  </si>
  <si>
    <t>Yellow</t>
  </si>
  <si>
    <t>3-LNL3</t>
  </si>
  <si>
    <t>Purple</t>
  </si>
  <si>
    <t>2-LNL2</t>
  </si>
  <si>
    <t>Yellow pessimistic early</t>
  </si>
  <si>
    <t>Pink</t>
  </si>
  <si>
    <t>4-MNL5</t>
  </si>
  <si>
    <t>Orange</t>
  </si>
  <si>
    <t>1-Base</t>
  </si>
  <si>
    <t>Best to worst view heading to the sigmoid shape after ... out half way there.</t>
  </si>
  <si>
    <t>blue had solid defensive savvy</t>
  </si>
  <si>
    <t>P02</t>
  </si>
  <si>
    <t>The selection of distant cells</t>
  </si>
  <si>
    <t>Green agent plays safe and less random</t>
  </si>
  <si>
    <t>Lavender</t>
  </si>
  <si>
    <t>Lavender agent tried to occupy regions of cell to increase its chance of winning, whereas yellow agent is selecting close cells</t>
  </si>
  <si>
    <t>The point of decision where the green agent had the chance of blocking an obvious win, the score of that cell was very less.</t>
  </si>
  <si>
    <t>For the first time, an agent (blue) blocked an obvious winning move of its opponent.</t>
  </si>
  <si>
    <t>The purple agent had 2 obvious chances to win but avoided it.</t>
  </si>
  <si>
    <t>P03</t>
  </si>
  <si>
    <t>Very broad distributions</t>
  </si>
  <si>
    <t>P04</t>
  </si>
  <si>
    <t>Blue's gauge of win probability is flawed. It could guarantee a win earlier.</t>
  </si>
  <si>
    <t>Orange and Blue seem to be of similar skill sets</t>
  </si>
  <si>
    <t>No attempt to block opponents</t>
  </si>
  <si>
    <t>Blue tried to block pink</t>
  </si>
  <si>
    <t>Pink could have won in 4 moves, but chose not to</t>
  </si>
  <si>
    <t>Blue made two separate clusters</t>
  </si>
  <si>
    <t>Light Blue</t>
  </si>
  <si>
    <t>No players have attempted to block their opponent when moving second</t>
  </si>
  <si>
    <t>Light Blue made 2 groupings on opposite sides of Blue's formation</t>
  </si>
  <si>
    <t>Dark Orange</t>
  </si>
  <si>
    <t>[Dark Orange] and [Pink] are of roughly similar skill levels</t>
  </si>
  <si>
    <t>Very inefficient way for dark orange to win</t>
  </si>
  <si>
    <t>Efficient Win</t>
  </si>
  <si>
    <t>P05</t>
  </si>
  <si>
    <t>Didn't make an effort to stop it</t>
  </si>
  <si>
    <t>Step 11 on either side ok green 3 FIXME was very low in winning probability</t>
  </si>
  <si>
    <t>Low coordination with pink</t>
  </si>
  <si>
    <t>Game made less sense since move FIXME didn't seem to match probabilities</t>
  </si>
  <si>
    <t>Left 3 chains unattended to while both games were going</t>
  </si>
  <si>
    <t>Block attempt was their (sic) but didn't recognise the chain</t>
  </si>
  <si>
    <t>P06</t>
  </si>
  <si>
    <t>Both colors using same strategy.</t>
  </si>
  <si>
    <t>Interesting that light blue and pink won the same way</t>
  </si>
  <si>
    <t>Equal rankings = random orders/moves.</t>
  </si>
  <si>
    <t>The differences in graphs from the "winners" (P + L) so far</t>
  </si>
  <si>
    <t>Its graph (best to worst) similar to green.</t>
  </si>
  <si>
    <t>The small multiples/B-W were similar to orange (they both lost)</t>
  </si>
  <si>
    <t>P + D = L + P</t>
  </si>
  <si>
    <t>P07</t>
  </si>
  <si>
    <t>Blue carried on with the game even though he was second to go and won</t>
  </si>
  <si>
    <t>Orange played randomly</t>
  </si>
  <si>
    <t>Pink played like blue.</t>
  </si>
  <si>
    <t>They moved more</t>
  </si>
  <si>
    <t>Neither blocked one another.</t>
  </si>
  <si>
    <t>Worse than game 5.</t>
  </si>
  <si>
    <t>Different than I expected</t>
  </si>
  <si>
    <t>Light blue won.</t>
  </si>
  <si>
    <t>Green got three in a row and didn't finish and light blue did the same but did it earlier in the game but did it earlier.</t>
  </si>
  <si>
    <t>How fast green one (sic)</t>
  </si>
  <si>
    <t>P08</t>
  </si>
  <si>
    <t>X placed mark far away</t>
  </si>
  <si>
    <t>Green made bad move, so blue was able to win</t>
  </si>
  <si>
    <t>Sky</t>
  </si>
  <si>
    <t>Vermillion</t>
  </si>
  <si>
    <t>Blue wasn't doing well</t>
  </si>
  <si>
    <t>Pink looked like it was going to lose but won</t>
  </si>
  <si>
    <t>A lot of sky's moves are bad</t>
  </si>
  <si>
    <t>Sky placed the X's far apart</t>
  </si>
  <si>
    <t>Orange chose spaces far apart</t>
  </si>
  <si>
    <t>Blue didn't try to block the 4th square</t>
  </si>
  <si>
    <t>Orange spaced O's far apart</t>
  </si>
  <si>
    <t>P09</t>
  </si>
  <si>
    <t>I played green in the demo and also beat it easily</t>
  </si>
  <si>
    <t>Blue beat green but green beat orange. In both of these games, the second player won.</t>
  </si>
  <si>
    <t>Beat Pink in 4 moves</t>
  </si>
  <si>
    <t>Pink won after 6 moves</t>
  </si>
  <si>
    <t>How long it took for blue to win</t>
  </si>
  <si>
    <t>P10</t>
  </si>
  <si>
    <t>Sky's decision to play defense early on.</t>
  </si>
  <si>
    <r>
      <rPr>
        <rFont val="Arial"/>
        <color theme="1"/>
      </rPr>
      <t xml:space="preserve">Orange's 3rd move both progressed it's GP (Game) while stopping a </t>
    </r>
    <r>
      <rPr>
        <rFont val="Arial"/>
        <color theme="1"/>
        <u/>
      </rPr>
      <t>potential</t>
    </r>
    <r>
      <rPr>
        <rFont val="Arial"/>
        <color theme="1"/>
      </rPr>
      <t xml:space="preserve"> play by Vermillion. It also ranked it higher than a similar choice that wouldn't impact Vermillion.</t>
    </r>
  </si>
  <si>
    <t>Neither seemed to make progress.</t>
  </si>
  <si>
    <t>Blue's move to set up three lines.</t>
  </si>
  <si>
    <t>why</t>
  </si>
  <si>
    <t>Yes. How it scores moved revealed the reasons for the moves. Sometimes, there seemed like illogical scores, which made me reduce its rank.</t>
  </si>
  <si>
    <t>Only used best-to-worst. It revealed greens low scoring for everything.</t>
  </si>
  <si>
    <t>Small multiples revealed consistent mis-scoring of obvious defensive moves. Best-to-worst: at first, yellow seemed like it was thinking correctly about its offense, got appropriately pessimistic when missed defensive moves.</t>
  </si>
  <si>
    <t>Small multiples - I interpret the downward trend in scores in both blocking move to ... purple doesn't have good defensive sklills.</t>
  </si>
  <si>
    <t>Pink had very low scores for obvious defensive moves that it missed.</t>
  </si>
  <si>
    <t>Blue seemed to have better diagonal defense than horizontal as per small multiples</t>
  </si>
  <si>
    <t>The explanation helps in knowing what one the possible option at a decision point</t>
  </si>
  <si>
    <t>It was hard for me to associate the move of the blue agent and its chances of winning</t>
  </si>
  <si>
    <t>This best-to-worst move explanation helped in comparing the possible moves as they are on the same line for a particular decision.</t>
  </si>
  <si>
    <t>It helped in knowing the best move but not in knowing why it was the best move.</t>
  </si>
  <si>
    <t>The blue agent missed an obvious chance of winning and with scores through time explanation, I was able to find its score.</t>
  </si>
  <si>
    <t>With scores through time, it was easier to find different decision scores at different time.</t>
  </si>
  <si>
    <t>The explanation helped in finding out that the cell that would block the win of the opponent received very lower scores.</t>
  </si>
  <si>
    <t>At 11th move, the orange agent have not selected the best move which would result in winning for the agent.</t>
  </si>
  <si>
    <t>Blue lives --&gt; higher probability</t>
  </si>
  <si>
    <t>Higher probability of winning</t>
  </si>
  <si>
    <t>Least loss buit it's not the best winning</t>
  </si>
  <si>
    <t>Higher probability.</t>
  </si>
  <si>
    <t>Explanation is wrong</t>
  </si>
  <si>
    <t>No</t>
  </si>
  <si>
    <t>The scores through time graph</t>
  </si>
  <si>
    <t>The scores through time module helps analyze steps &amp; chronological order</t>
  </si>
  <si>
    <t>I was more confused - still confused about choices after looking through graphs</t>
  </si>
  <si>
    <t>Step &amp; Scores through time</t>
  </si>
  <si>
    <t>Yes scores through time</t>
  </si>
  <si>
    <t>The graph and their thought process being able to see it and how they ranked different moves.</t>
  </si>
  <si>
    <t>graph helps understand thought process</t>
  </si>
  <si>
    <t>Graph thought process, even comparing them to the others.</t>
  </si>
  <si>
    <t>Small multiples was interesting -&gt; wonder why it ranks some the same level of importance.</t>
  </si>
  <si>
    <t>Negative like orange, lost the same sort of way.</t>
  </si>
  <si>
    <t>Comparing graphs</t>
  </si>
  <si>
    <t>Just seeing the probabilities</t>
  </si>
  <si>
    <t>Makes me question</t>
  </si>
  <si>
    <t>More probability.</t>
  </si>
  <si>
    <t>Comparing where I would've gone helps</t>
  </si>
  <si>
    <t>Because it thought it was right.</t>
  </si>
  <si>
    <t>No, just makes him less credible.</t>
  </si>
  <si>
    <t>Dark orange thinks they're right but were losing that last turn &amp; didn't mark it as so</t>
  </si>
  <si>
    <t>Assessment says their judgment is off</t>
  </si>
  <si>
    <t>Assessment says their (sic) better than some but not totally.</t>
  </si>
  <si>
    <t>Green thoughts are like dark orange's</t>
  </si>
  <si>
    <t>Green has loosing on all the turns but had muiltiple points where they could've had good chances.</t>
  </si>
  <si>
    <t>Wrong cuz they weren't close to winning and having probability 50% win on 1st move is silly.</t>
  </si>
  <si>
    <t>How high (12% win) dark orange thinks its moves are.</t>
  </si>
  <si>
    <t>Blue was losing until the green made a bad move</t>
  </si>
  <si>
    <t>Because it didn't look like a good move but it was</t>
  </si>
  <si>
    <t>Sky seemed to pick moves that it knew were poor</t>
  </si>
  <si>
    <t>Orange made a lot of sense in its choices</t>
  </si>
  <si>
    <t>It is confusing as to why Blue ranked its move the way it did. It ranked the move resulting in victory as ~63% likely to win, and it ranked the other winning move at ~50%</t>
  </si>
  <si>
    <t>I still don't think Blue is smart enough to understand certain victory.</t>
  </si>
  <si>
    <t>The 3rd move choice tells me Orange is intelligent enough to make best choice and rank it accordingly.</t>
  </si>
  <si>
    <t>Yes, Orange's second move and ranking tells me it recognized smart to be aggressive until forced not to be.</t>
  </si>
  <si>
    <t>Sky showed first 100% rank for winning move. Other mid-game choices seemed to be ranked higher than their game value.</t>
  </si>
  <si>
    <t>Blue seemed to rank all moves properly, except the last which it still didn't rank as 100%</t>
  </si>
  <si>
    <t>Time-Investment Strategies</t>
  </si>
  <si>
    <t>TOTALS</t>
  </si>
  <si>
    <t>Strategy 2 - (Low games, high time)</t>
  </si>
  <si>
    <t>Strategy 3 - (Low games, low time)</t>
  </si>
  <si>
    <t>Strategy 1 - (high games, low time)</t>
  </si>
  <si>
    <t>WHY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</si>
</sst>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right" shrinkToFit="0" vertical="bottom" wrapText="1"/>
    </xf>
    <xf borderId="0" fillId="5" fontId="1" numFmtId="0" xfId="0" applyAlignment="1" applyFont="1">
      <alignment horizontal="right" shrinkToFit="0" wrapText="1"/>
    </xf>
    <xf borderId="0" fillId="5" fontId="1" numFmtId="0" xfId="0" applyFont="1"/>
    <xf borderId="0" fillId="5" fontId="1" numFmtId="0" xfId="0" applyAlignment="1" applyFont="1">
      <alignment horizontal="right"/>
    </xf>
    <xf borderId="0" fillId="5" fontId="1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5" fontId="1" numFmtId="49" xfId="0" applyAlignment="1" applyFont="1" applyNumberFormat="1">
      <alignment vertical="bottom"/>
    </xf>
    <xf borderId="0" fillId="7" fontId="1" numFmtId="0" xfId="0" applyAlignment="1" applyFill="1" applyFont="1">
      <alignment horizontal="right" shrinkToFit="0" vertical="bottom" wrapText="1"/>
    </xf>
    <xf borderId="0" fillId="7" fontId="1" numFmtId="0" xfId="0" applyAlignment="1" applyFont="1">
      <alignment horizontal="right" shrinkToFit="0" wrapText="1"/>
    </xf>
    <xf borderId="0" fillId="7" fontId="1" numFmtId="0" xfId="0" applyAlignment="1" applyFont="1">
      <alignment shrinkToFit="0" wrapText="1"/>
    </xf>
    <xf borderId="0" fillId="7" fontId="1" numFmtId="0" xfId="0" applyAlignment="1" applyFont="1">
      <alignment horizontal="right"/>
    </xf>
    <xf borderId="0" fillId="7" fontId="1" numFmtId="0" xfId="0" applyFont="1"/>
    <xf borderId="0" fillId="7" fontId="1" numFmtId="0" xfId="0" applyAlignment="1" applyFont="1">
      <alignment shrinkToFit="0" vertical="bottom" wrapText="1"/>
    </xf>
    <xf borderId="0" fillId="7" fontId="1" numFmtId="49" xfId="0" applyFont="1" applyNumberFormat="1"/>
    <xf borderId="0" fillId="0" fontId="1" numFmtId="49" xfId="0" applyAlignment="1" applyFont="1" applyNumberFormat="1">
      <alignment vertical="bottom"/>
    </xf>
    <xf borderId="0" fillId="5" fontId="1" numFmtId="0" xfId="0" applyAlignment="1" applyFont="1">
      <alignment shrinkToFit="0" wrapText="1"/>
    </xf>
    <xf borderId="0" fillId="5" fontId="1" numFmtId="49" xfId="0" applyFont="1" applyNumberFormat="1"/>
    <xf borderId="0" fillId="0" fontId="1" numFmtId="0" xfId="0" applyAlignment="1" applyFont="1">
      <alignment vertical="bottom"/>
    </xf>
    <xf borderId="1" fillId="5" fontId="1" numFmtId="0" xfId="0" applyBorder="1" applyFont="1"/>
    <xf borderId="1" fillId="5" fontId="1" numFmtId="0" xfId="0" applyAlignment="1" applyBorder="1" applyFont="1">
      <alignment horizontal="right" shrinkToFit="0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2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3" fillId="4" fontId="1" numFmtId="0" xfId="0" applyAlignment="1" applyBorder="1" applyFont="1">
      <alignment shrinkToFit="0" vertical="bottom" wrapText="1"/>
    </xf>
    <xf borderId="3" fillId="4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/>
    </xf>
    <xf borderId="5" fillId="0" fontId="1" numFmtId="0" xfId="0" applyBorder="1" applyFont="1"/>
    <xf borderId="0" fillId="8" fontId="3" numFmtId="0" xfId="0" applyAlignment="1" applyFill="1" applyFont="1">
      <alignment readingOrder="0"/>
    </xf>
    <xf borderId="6" fillId="0" fontId="1" numFmtId="0" xfId="0" applyBorder="1" applyFont="1"/>
    <xf borderId="5" fillId="0" fontId="1" numFmtId="49" xfId="0" applyBorder="1" applyFont="1" applyNumberFormat="1"/>
    <xf borderId="0" fillId="9" fontId="1" numFmtId="0" xfId="0" applyAlignment="1" applyFill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'Final Coding with Metadata'!U1</f>
        <v>"No"</v>
      </c>
      <c r="B1" s="1" t="str">
        <f>'Final Coding with Metadata'!V1</f>
        <v>Surprising Outcome</v>
      </c>
      <c r="C1" s="1" t="str">
        <f>'Final Coding with Metadata'!N1</f>
        <v>Judgement of agent through state information</v>
      </c>
      <c r="D1" s="1" t="str">
        <f>'Final Coding with Metadata'!M1</f>
        <v>Judgment of agent through the explanation</v>
      </c>
      <c r="E1" s="1" t="str">
        <f>'Final Coding with Metadata'!O1</f>
        <v>Spatial Observation</v>
      </c>
      <c r="F1" s="1" t="str">
        <f>'Final Coding with Metadata'!P1</f>
        <v>Temporal Observation</v>
      </c>
      <c r="G1" s="1" t="str">
        <f>'Final Coding with Metadata'!Q1</f>
        <v>Defensive Tactics</v>
      </c>
      <c r="H1" s="1" t="str">
        <f>'Final Coding with Metadata'!R1</f>
        <v>Offensive Tactics</v>
      </c>
      <c r="I1" s="1" t="str">
        <f>'Final Coding with Metadata'!S1</f>
        <v>Agent Comparison</v>
      </c>
      <c r="J1" s="1" t="str">
        <f>'Final Coding with Metadata'!T1</f>
        <v>Move Comparison</v>
      </c>
      <c r="K1" s="1" t="str">
        <f>'Final Coding with Metadata'!L1</f>
        <v>Explanation Interpretation</v>
      </c>
      <c r="L1" s="1" t="str">
        <f>'Final Coding with Metadata'!W1</f>
        <v>Criticism of the Explanation Itself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f>sum('Final Coding with Metadata'!U:U)</f>
        <v>14</v>
      </c>
      <c r="B2" s="2">
        <f>sum('Final Coding with Metadata'!V:V)</f>
        <v>8</v>
      </c>
      <c r="C2" s="2">
        <f>sum('Final Coding with Metadata'!N:N)</f>
        <v>18</v>
      </c>
      <c r="D2" s="2">
        <f>sum('Final Coding with Metadata'!M:M)</f>
        <v>28</v>
      </c>
      <c r="E2" s="2">
        <f>sum('Final Coding with Metadata'!O:O)</f>
        <v>10</v>
      </c>
      <c r="F2" s="2">
        <f>sum('Final Coding with Metadata'!P:P)</f>
        <v>10</v>
      </c>
      <c r="G2" s="2">
        <f>sum('Final Coding with Metadata'!Q:Q)</f>
        <v>17</v>
      </c>
      <c r="H2" s="2">
        <f>sum('Final Coding with Metadata'!R:R)</f>
        <v>6</v>
      </c>
      <c r="I2" s="2">
        <f>sum('Final Coding with Metadata'!S:S)</f>
        <v>13</v>
      </c>
      <c r="J2" s="2">
        <f>sum('Final Coding with Metadata'!T:T)</f>
        <v>5</v>
      </c>
      <c r="K2" s="2">
        <f>sum('Final Coding with Metadata'!L:L)</f>
        <v>36</v>
      </c>
      <c r="L2" s="2">
        <f>sum('Final Coding with Metadata'!W:W)</f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10" max="10" width="4.57"/>
    <col customWidth="1" min="11" max="11" width="61.71"/>
    <col customWidth="1" min="12" max="12" width="13.43"/>
    <col customWidth="1" min="13" max="13" width="14.57"/>
    <col customWidth="1" min="14" max="14" width="16.43"/>
    <col customWidth="1" min="15" max="15" width="12.29"/>
    <col customWidth="1" min="16" max="16" width="12.43"/>
    <col customWidth="1" min="17" max="18" width="9.43"/>
    <col customWidth="1" min="19" max="20" width="11.71"/>
    <col customWidth="1" min="21" max="21" width="5.43"/>
    <col customWidth="1" min="22" max="22" width="10.71"/>
    <col customWidth="1" min="23" max="23" width="12.0"/>
  </cols>
  <sheetData>
    <row r="1">
      <c r="A1" s="3" t="s">
        <v>0</v>
      </c>
      <c r="B1" s="4" t="s">
        <v>1</v>
      </c>
      <c r="C1" s="5" t="s">
        <v>2</v>
      </c>
      <c r="D1" s="6" t="s">
        <v>3</v>
      </c>
      <c r="E1" s="2" t="s">
        <v>4</v>
      </c>
      <c r="F1" s="7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8" t="s">
        <v>10</v>
      </c>
      <c r="L1" s="9" t="s">
        <v>11</v>
      </c>
      <c r="M1" s="9" t="s">
        <v>12</v>
      </c>
      <c r="N1" s="4" t="s">
        <v>13</v>
      </c>
      <c r="O1" s="4" t="s">
        <v>14</v>
      </c>
      <c r="P1" s="4" t="s">
        <v>15</v>
      </c>
      <c r="Q1" s="10" t="s">
        <v>16</v>
      </c>
      <c r="R1" s="10" t="s">
        <v>17</v>
      </c>
      <c r="S1" s="10" t="s">
        <v>18</v>
      </c>
      <c r="T1" s="4" t="s">
        <v>19</v>
      </c>
      <c r="U1" s="11" t="s">
        <v>20</v>
      </c>
      <c r="V1" s="11" t="s">
        <v>21</v>
      </c>
      <c r="W1" s="12" t="s">
        <v>22</v>
      </c>
    </row>
    <row r="2">
      <c r="A2" s="13">
        <v>1.0</v>
      </c>
      <c r="B2" s="14">
        <v>1.0</v>
      </c>
      <c r="C2" s="5" t="s">
        <v>23</v>
      </c>
      <c r="D2" s="15" t="s">
        <v>24</v>
      </c>
      <c r="E2" s="16" t="s">
        <v>25</v>
      </c>
      <c r="F2" s="17" t="s">
        <v>26</v>
      </c>
      <c r="G2" s="16" t="s">
        <v>27</v>
      </c>
      <c r="H2" s="18" t="s">
        <v>26</v>
      </c>
      <c r="I2" s="18" t="s">
        <v>24</v>
      </c>
      <c r="J2" s="16" t="s">
        <v>28</v>
      </c>
      <c r="K2" s="4" t="s">
        <v>29</v>
      </c>
      <c r="L2" s="3">
        <v>1.0</v>
      </c>
      <c r="W2" s="3">
        <v>1.0</v>
      </c>
    </row>
    <row r="3">
      <c r="A3" s="16">
        <v>2.0</v>
      </c>
      <c r="B3" s="14">
        <v>2.0</v>
      </c>
      <c r="C3" s="5" t="s">
        <v>23</v>
      </c>
      <c r="D3" s="15" t="s">
        <v>26</v>
      </c>
      <c r="E3" s="16" t="s">
        <v>27</v>
      </c>
      <c r="F3" s="17" t="s">
        <v>24</v>
      </c>
      <c r="G3" s="16" t="s">
        <v>25</v>
      </c>
      <c r="H3" s="18" t="s">
        <v>24</v>
      </c>
      <c r="I3" s="18" t="s">
        <v>24</v>
      </c>
      <c r="J3" s="16" t="s">
        <v>28</v>
      </c>
      <c r="K3" s="19" t="s">
        <v>30</v>
      </c>
      <c r="L3" s="3">
        <v>1.0</v>
      </c>
      <c r="M3" s="3">
        <v>1.0</v>
      </c>
      <c r="P3" s="3">
        <v>1.0</v>
      </c>
    </row>
    <row r="4" hidden="1">
      <c r="A4" s="16">
        <v>3.0</v>
      </c>
      <c r="B4" s="14">
        <v>3.0</v>
      </c>
      <c r="C4" s="5" t="s">
        <v>23</v>
      </c>
      <c r="D4" s="15" t="s">
        <v>31</v>
      </c>
      <c r="E4" s="16" t="s">
        <v>32</v>
      </c>
      <c r="F4" s="17" t="s">
        <v>33</v>
      </c>
      <c r="G4" s="16" t="s">
        <v>34</v>
      </c>
      <c r="H4" s="18" t="s">
        <v>33</v>
      </c>
      <c r="I4" s="18" t="s">
        <v>33</v>
      </c>
      <c r="J4" s="16" t="s">
        <v>28</v>
      </c>
      <c r="K4" s="4" t="s">
        <v>35</v>
      </c>
      <c r="M4" s="3">
        <v>1.0</v>
      </c>
    </row>
    <row r="5">
      <c r="A5" s="16">
        <v>5.0</v>
      </c>
      <c r="B5" s="14">
        <v>5.0</v>
      </c>
      <c r="C5" s="5" t="s">
        <v>23</v>
      </c>
      <c r="D5" s="15" t="s">
        <v>36</v>
      </c>
      <c r="E5" s="16" t="s">
        <v>37</v>
      </c>
      <c r="F5" s="17" t="s">
        <v>38</v>
      </c>
      <c r="G5" s="16" t="s">
        <v>39</v>
      </c>
      <c r="H5" s="18" t="s">
        <v>38</v>
      </c>
      <c r="I5" s="18" t="s">
        <v>38</v>
      </c>
      <c r="J5" s="16" t="s">
        <v>28</v>
      </c>
      <c r="K5" s="4" t="s">
        <v>40</v>
      </c>
      <c r="L5" s="3">
        <v>1.0</v>
      </c>
    </row>
    <row r="6" hidden="1">
      <c r="A6" s="16">
        <v>6.0</v>
      </c>
      <c r="B6" s="14">
        <v>6.0</v>
      </c>
      <c r="C6" s="5" t="s">
        <v>23</v>
      </c>
      <c r="D6" s="15" t="s">
        <v>24</v>
      </c>
      <c r="E6" s="16" t="s">
        <v>25</v>
      </c>
      <c r="F6" s="17" t="s">
        <v>33</v>
      </c>
      <c r="G6" s="16" t="s">
        <v>34</v>
      </c>
      <c r="H6" s="18" t="s">
        <v>33</v>
      </c>
      <c r="I6" s="18" t="s">
        <v>33</v>
      </c>
      <c r="J6" s="16" t="s">
        <v>28</v>
      </c>
      <c r="K6" s="4" t="s">
        <v>41</v>
      </c>
      <c r="Q6" s="3">
        <v>1.0</v>
      </c>
    </row>
    <row r="7" hidden="1">
      <c r="A7" s="16">
        <v>7.0</v>
      </c>
      <c r="B7" s="20">
        <v>1.0</v>
      </c>
      <c r="C7" s="5" t="s">
        <v>23</v>
      </c>
      <c r="D7" s="6" t="s">
        <v>24</v>
      </c>
      <c r="E7" s="2" t="s">
        <v>37</v>
      </c>
      <c r="F7" s="7" t="s">
        <v>26</v>
      </c>
      <c r="G7" s="2" t="s">
        <v>34</v>
      </c>
      <c r="H7" s="4" t="s">
        <v>26</v>
      </c>
      <c r="I7" s="4" t="s">
        <v>26</v>
      </c>
      <c r="J7" s="2" t="s">
        <v>42</v>
      </c>
      <c r="K7" s="4" t="s">
        <v>43</v>
      </c>
      <c r="O7" s="3">
        <v>1.0</v>
      </c>
    </row>
    <row r="8" hidden="1">
      <c r="A8" s="16">
        <v>8.0</v>
      </c>
      <c r="B8" s="20">
        <v>2.0</v>
      </c>
      <c r="C8" s="5" t="s">
        <v>23</v>
      </c>
      <c r="D8" s="6" t="s">
        <v>24</v>
      </c>
      <c r="E8" s="2" t="s">
        <v>37</v>
      </c>
      <c r="F8" s="7" t="s">
        <v>26</v>
      </c>
      <c r="G8" s="2" t="s">
        <v>34</v>
      </c>
      <c r="H8" s="4" t="s">
        <v>24</v>
      </c>
      <c r="I8" s="4" t="s">
        <v>26</v>
      </c>
      <c r="J8" s="2" t="s">
        <v>42</v>
      </c>
      <c r="K8" s="4" t="s">
        <v>44</v>
      </c>
      <c r="N8" s="3">
        <v>1.0</v>
      </c>
      <c r="Q8" s="3">
        <v>1.0</v>
      </c>
    </row>
    <row r="9" hidden="1">
      <c r="A9" s="16">
        <v>9.0</v>
      </c>
      <c r="B9" s="20">
        <v>3.0</v>
      </c>
      <c r="C9" s="5" t="s">
        <v>23</v>
      </c>
      <c r="D9" s="6" t="s">
        <v>45</v>
      </c>
      <c r="E9" s="2" t="s">
        <v>25</v>
      </c>
      <c r="F9" s="7" t="s">
        <v>31</v>
      </c>
      <c r="G9" s="2" t="s">
        <v>39</v>
      </c>
      <c r="H9" s="4" t="s">
        <v>45</v>
      </c>
      <c r="I9" s="4" t="s">
        <v>31</v>
      </c>
      <c r="J9" s="2" t="s">
        <v>42</v>
      </c>
      <c r="K9" s="21" t="s">
        <v>46</v>
      </c>
      <c r="O9" s="3">
        <v>1.0</v>
      </c>
    </row>
    <row r="10" hidden="1">
      <c r="A10" s="16">
        <v>10.0</v>
      </c>
      <c r="B10" s="20">
        <v>4.0</v>
      </c>
      <c r="C10" s="5" t="s">
        <v>23</v>
      </c>
      <c r="D10" s="6" t="s">
        <v>26</v>
      </c>
      <c r="E10" s="2" t="s">
        <v>34</v>
      </c>
      <c r="F10" s="7" t="s">
        <v>31</v>
      </c>
      <c r="G10" s="2" t="s">
        <v>39</v>
      </c>
      <c r="H10" s="4" t="s">
        <v>26</v>
      </c>
      <c r="I10" s="4" t="s">
        <v>31</v>
      </c>
      <c r="J10" s="2" t="s">
        <v>42</v>
      </c>
      <c r="K10" s="4" t="s">
        <v>47</v>
      </c>
      <c r="M10" s="3">
        <v>1.0</v>
      </c>
      <c r="Q10" s="3">
        <v>1.0</v>
      </c>
    </row>
    <row r="11" hidden="1">
      <c r="A11" s="16">
        <v>11.0</v>
      </c>
      <c r="B11" s="20">
        <v>5.0</v>
      </c>
      <c r="C11" s="5" t="s">
        <v>23</v>
      </c>
      <c r="D11" s="6" t="s">
        <v>24</v>
      </c>
      <c r="E11" s="2" t="s">
        <v>37</v>
      </c>
      <c r="F11" s="7" t="s">
        <v>45</v>
      </c>
      <c r="G11" s="2" t="s">
        <v>25</v>
      </c>
      <c r="H11" s="4" t="s">
        <v>24</v>
      </c>
      <c r="I11" s="4" t="s">
        <v>45</v>
      </c>
      <c r="J11" s="2" t="s">
        <v>42</v>
      </c>
      <c r="K11" s="4" t="s">
        <v>48</v>
      </c>
      <c r="Q11" s="3">
        <v>1.0</v>
      </c>
    </row>
    <row r="12" hidden="1">
      <c r="A12" s="16">
        <v>14.0</v>
      </c>
      <c r="B12" s="20">
        <v>8.0</v>
      </c>
      <c r="C12" s="5" t="s">
        <v>23</v>
      </c>
      <c r="D12" s="6" t="s">
        <v>38</v>
      </c>
      <c r="E12" s="6" t="s">
        <v>38</v>
      </c>
      <c r="F12" s="7" t="s">
        <v>33</v>
      </c>
      <c r="G12" s="2" t="s">
        <v>27</v>
      </c>
      <c r="H12" s="4" t="s">
        <v>38</v>
      </c>
      <c r="I12" s="4" t="s">
        <v>38</v>
      </c>
      <c r="J12" s="2" t="s">
        <v>42</v>
      </c>
      <c r="K12" s="4" t="s">
        <v>49</v>
      </c>
      <c r="N12" s="3">
        <v>1.0</v>
      </c>
    </row>
    <row r="13" hidden="1">
      <c r="A13" s="16">
        <v>16.0</v>
      </c>
      <c r="B13" s="14">
        <v>2.0</v>
      </c>
      <c r="C13" s="5" t="s">
        <v>23</v>
      </c>
      <c r="D13" s="15" t="s">
        <v>26</v>
      </c>
      <c r="E13" s="16" t="s">
        <v>37</v>
      </c>
      <c r="F13" s="17" t="s">
        <v>24</v>
      </c>
      <c r="G13" s="16" t="s">
        <v>34</v>
      </c>
      <c r="H13" s="18" t="s">
        <v>26</v>
      </c>
      <c r="I13" s="18" t="s">
        <v>24</v>
      </c>
      <c r="J13" s="22" t="s">
        <v>50</v>
      </c>
      <c r="K13" s="4" t="s">
        <v>51</v>
      </c>
      <c r="L13" s="3">
        <v>1.0</v>
      </c>
    </row>
    <row r="14" hidden="1">
      <c r="A14" s="16">
        <v>26.0</v>
      </c>
      <c r="B14" s="20">
        <v>3.0</v>
      </c>
      <c r="C14" s="5" t="s">
        <v>23</v>
      </c>
      <c r="D14" s="6" t="s">
        <v>24</v>
      </c>
      <c r="E14" s="2" t="s">
        <v>39</v>
      </c>
      <c r="F14" s="7" t="s">
        <v>26</v>
      </c>
      <c r="G14" s="1" t="s">
        <v>25</v>
      </c>
      <c r="H14" s="4" t="s">
        <v>26</v>
      </c>
      <c r="I14" s="4" t="s">
        <v>24</v>
      </c>
      <c r="J14" s="2" t="s">
        <v>52</v>
      </c>
      <c r="K14" s="4" t="s">
        <v>53</v>
      </c>
      <c r="M14" s="3">
        <v>1.0</v>
      </c>
      <c r="P14" s="3">
        <v>1.0</v>
      </c>
    </row>
    <row r="15" hidden="1">
      <c r="A15" s="16">
        <v>27.0</v>
      </c>
      <c r="B15" s="20">
        <v>4.0</v>
      </c>
      <c r="C15" s="5" t="s">
        <v>23</v>
      </c>
      <c r="D15" s="6" t="s">
        <v>24</v>
      </c>
      <c r="E15" s="2" t="s">
        <v>39</v>
      </c>
      <c r="F15" s="7" t="s">
        <v>38</v>
      </c>
      <c r="G15" s="1" t="s">
        <v>27</v>
      </c>
      <c r="H15" s="4" t="s">
        <v>24</v>
      </c>
      <c r="I15" s="4" t="s">
        <v>24</v>
      </c>
      <c r="J15" s="2" t="s">
        <v>52</v>
      </c>
      <c r="K15" s="4" t="s">
        <v>54</v>
      </c>
      <c r="S15" s="3">
        <v>1.0</v>
      </c>
    </row>
    <row r="16" hidden="1">
      <c r="A16" s="16">
        <v>29.0</v>
      </c>
      <c r="B16" s="20">
        <v>6.0</v>
      </c>
      <c r="C16" s="5" t="s">
        <v>23</v>
      </c>
      <c r="D16" s="6" t="s">
        <v>24</v>
      </c>
      <c r="E16" s="2" t="s">
        <v>39</v>
      </c>
      <c r="F16" s="7" t="s">
        <v>36</v>
      </c>
      <c r="G16" s="1" t="s">
        <v>34</v>
      </c>
      <c r="H16" s="4" t="s">
        <v>24</v>
      </c>
      <c r="I16" s="4" t="s">
        <v>24</v>
      </c>
      <c r="J16" s="2" t="s">
        <v>52</v>
      </c>
      <c r="K16" s="4" t="s">
        <v>55</v>
      </c>
      <c r="Q16" s="3">
        <v>1.0</v>
      </c>
    </row>
    <row r="17" hidden="1">
      <c r="A17" s="16">
        <v>30.0</v>
      </c>
      <c r="B17" s="20">
        <v>7.0</v>
      </c>
      <c r="C17" s="5" t="s">
        <v>23</v>
      </c>
      <c r="D17" s="6" t="s">
        <v>24</v>
      </c>
      <c r="E17" s="2" t="s">
        <v>39</v>
      </c>
      <c r="F17" s="7" t="s">
        <v>36</v>
      </c>
      <c r="G17" s="1" t="s">
        <v>34</v>
      </c>
      <c r="H17" s="4" t="s">
        <v>36</v>
      </c>
      <c r="I17" s="4" t="s">
        <v>36</v>
      </c>
      <c r="J17" s="2" t="s">
        <v>52</v>
      </c>
      <c r="K17" s="4" t="s">
        <v>56</v>
      </c>
      <c r="Q17" s="3">
        <v>1.0</v>
      </c>
    </row>
    <row r="18" hidden="1">
      <c r="A18" s="16">
        <v>31.0</v>
      </c>
      <c r="B18" s="20">
        <v>8.0</v>
      </c>
      <c r="C18" s="5" t="s">
        <v>23</v>
      </c>
      <c r="D18" s="6" t="s">
        <v>24</v>
      </c>
      <c r="E18" s="2" t="s">
        <v>39</v>
      </c>
      <c r="F18" s="7" t="s">
        <v>36</v>
      </c>
      <c r="G18" s="1" t="s">
        <v>34</v>
      </c>
      <c r="H18" s="4" t="s">
        <v>36</v>
      </c>
      <c r="I18" s="4" t="s">
        <v>24</v>
      </c>
      <c r="J18" s="2" t="s">
        <v>52</v>
      </c>
      <c r="K18" s="4" t="s">
        <v>57</v>
      </c>
      <c r="N18" s="3">
        <v>1.0</v>
      </c>
      <c r="P18" s="3">
        <v>1.0</v>
      </c>
    </row>
    <row r="19" hidden="1">
      <c r="A19" s="16">
        <v>32.0</v>
      </c>
      <c r="B19" s="20">
        <v>9.0</v>
      </c>
      <c r="C19" s="5" t="s">
        <v>23</v>
      </c>
      <c r="D19" s="6" t="s">
        <v>24</v>
      </c>
      <c r="E19" s="2" t="s">
        <v>39</v>
      </c>
      <c r="F19" s="7" t="s">
        <v>38</v>
      </c>
      <c r="G19" s="1" t="s">
        <v>27</v>
      </c>
      <c r="H19" s="4" t="s">
        <v>24</v>
      </c>
      <c r="I19" s="4" t="s">
        <v>38</v>
      </c>
      <c r="J19" s="2" t="s">
        <v>52</v>
      </c>
      <c r="K19" s="19" t="s">
        <v>58</v>
      </c>
      <c r="O19" s="3">
        <v>1.0</v>
      </c>
    </row>
    <row r="20" hidden="1">
      <c r="A20" s="16">
        <v>35.0</v>
      </c>
      <c r="B20" s="20">
        <v>12.0</v>
      </c>
      <c r="C20" s="5" t="s">
        <v>23</v>
      </c>
      <c r="D20" s="6" t="s">
        <v>24</v>
      </c>
      <c r="E20" s="2" t="s">
        <v>39</v>
      </c>
      <c r="F20" s="7" t="s">
        <v>59</v>
      </c>
      <c r="G20" s="1" t="s">
        <v>37</v>
      </c>
      <c r="H20" s="4" t="s">
        <v>24</v>
      </c>
      <c r="I20" s="4" t="s">
        <v>24</v>
      </c>
      <c r="J20" s="2" t="s">
        <v>52</v>
      </c>
      <c r="K20" s="4" t="s">
        <v>60</v>
      </c>
      <c r="Q20" s="3">
        <v>1.0</v>
      </c>
    </row>
    <row r="21" hidden="1">
      <c r="A21" s="16">
        <v>37.0</v>
      </c>
      <c r="B21" s="20">
        <v>14.0</v>
      </c>
      <c r="C21" s="5" t="s">
        <v>23</v>
      </c>
      <c r="D21" s="6" t="s">
        <v>24</v>
      </c>
      <c r="E21" s="2" t="s">
        <v>39</v>
      </c>
      <c r="F21" s="7" t="s">
        <v>59</v>
      </c>
      <c r="G21" s="1" t="s">
        <v>37</v>
      </c>
      <c r="H21" s="4" t="s">
        <v>59</v>
      </c>
      <c r="I21" s="4" t="s">
        <v>24</v>
      </c>
      <c r="J21" s="2" t="s">
        <v>52</v>
      </c>
      <c r="K21" s="19" t="s">
        <v>61</v>
      </c>
      <c r="O21" s="3">
        <v>1.0</v>
      </c>
    </row>
    <row r="22" hidden="1">
      <c r="A22" s="16">
        <v>41.0</v>
      </c>
      <c r="B22" s="20">
        <v>18.0</v>
      </c>
      <c r="C22" s="5" t="s">
        <v>23</v>
      </c>
      <c r="D22" s="6" t="s">
        <v>62</v>
      </c>
      <c r="E22" s="1" t="s">
        <v>32</v>
      </c>
      <c r="F22" s="7" t="s">
        <v>36</v>
      </c>
      <c r="G22" s="1" t="s">
        <v>34</v>
      </c>
      <c r="H22" s="4" t="s">
        <v>36</v>
      </c>
      <c r="I22" s="4" t="s">
        <v>62</v>
      </c>
      <c r="J22" s="2" t="s">
        <v>52</v>
      </c>
      <c r="K22" s="4" t="s">
        <v>63</v>
      </c>
      <c r="S22" s="3">
        <v>1.0</v>
      </c>
    </row>
    <row r="23" hidden="1">
      <c r="A23" s="16">
        <v>43.0</v>
      </c>
      <c r="B23" s="20">
        <v>20.0</v>
      </c>
      <c r="C23" s="5" t="s">
        <v>23</v>
      </c>
      <c r="D23" s="6" t="s">
        <v>62</v>
      </c>
      <c r="E23" s="1" t="s">
        <v>32</v>
      </c>
      <c r="F23" s="7" t="s">
        <v>59</v>
      </c>
      <c r="G23" s="1" t="s">
        <v>37</v>
      </c>
      <c r="H23" s="4" t="s">
        <v>62</v>
      </c>
      <c r="I23" s="4" t="s">
        <v>62</v>
      </c>
      <c r="J23" s="2" t="s">
        <v>52</v>
      </c>
      <c r="K23" s="4" t="s">
        <v>64</v>
      </c>
      <c r="N23" s="3">
        <v>1.0</v>
      </c>
      <c r="P23" s="3">
        <v>1.0</v>
      </c>
    </row>
    <row r="24" hidden="1">
      <c r="A24" s="16">
        <v>46.0</v>
      </c>
      <c r="B24" s="20">
        <v>23.0</v>
      </c>
      <c r="C24" s="5" t="s">
        <v>23</v>
      </c>
      <c r="D24" s="6" t="s">
        <v>62</v>
      </c>
      <c r="E24" s="1" t="s">
        <v>32</v>
      </c>
      <c r="F24" s="7" t="s">
        <v>59</v>
      </c>
      <c r="G24" s="1" t="s">
        <v>37</v>
      </c>
      <c r="H24" s="4" t="s">
        <v>62</v>
      </c>
      <c r="I24" s="4" t="s">
        <v>62</v>
      </c>
      <c r="J24" s="2" t="s">
        <v>52</v>
      </c>
      <c r="K24" s="4" t="s">
        <v>65</v>
      </c>
      <c r="P24" s="3">
        <v>1.0</v>
      </c>
    </row>
    <row r="25" hidden="1">
      <c r="A25" s="16">
        <v>58.0</v>
      </c>
      <c r="B25" s="23">
        <v>1.0</v>
      </c>
      <c r="C25" s="5" t="s">
        <v>23</v>
      </c>
      <c r="D25" s="24" t="s">
        <v>24</v>
      </c>
      <c r="E25" s="25" t="s">
        <v>34</v>
      </c>
      <c r="F25" s="26" t="s">
        <v>26</v>
      </c>
      <c r="G25" s="27" t="s">
        <v>39</v>
      </c>
      <c r="H25" s="28" t="s">
        <v>26</v>
      </c>
      <c r="I25" s="28" t="s">
        <v>26</v>
      </c>
      <c r="J25" s="29" t="s">
        <v>66</v>
      </c>
      <c r="K25" s="4" t="s">
        <v>67</v>
      </c>
      <c r="N25" s="3">
        <v>1.0</v>
      </c>
      <c r="Q25" s="3">
        <v>1.0</v>
      </c>
    </row>
    <row r="26">
      <c r="A26" s="16">
        <v>60.0</v>
      </c>
      <c r="B26" s="23">
        <v>3.0</v>
      </c>
      <c r="C26" s="5" t="s">
        <v>23</v>
      </c>
      <c r="D26" s="24" t="s">
        <v>36</v>
      </c>
      <c r="E26" s="25" t="s">
        <v>27</v>
      </c>
      <c r="F26" s="26" t="s">
        <v>26</v>
      </c>
      <c r="G26" s="27" t="s">
        <v>39</v>
      </c>
      <c r="H26" s="28" t="s">
        <v>36</v>
      </c>
      <c r="I26" s="28" t="s">
        <v>26</v>
      </c>
      <c r="J26" s="29" t="s">
        <v>66</v>
      </c>
      <c r="K26" s="19" t="s">
        <v>68</v>
      </c>
      <c r="L26" s="3">
        <v>1.0</v>
      </c>
      <c r="M26" s="3">
        <v>1.0</v>
      </c>
      <c r="O26" s="3">
        <v>1.0</v>
      </c>
    </row>
    <row r="27" hidden="1">
      <c r="A27" s="16">
        <v>61.0</v>
      </c>
      <c r="B27" s="23">
        <v>4.0</v>
      </c>
      <c r="C27" s="5" t="s">
        <v>23</v>
      </c>
      <c r="D27" s="24" t="s">
        <v>62</v>
      </c>
      <c r="E27" s="25" t="s">
        <v>32</v>
      </c>
      <c r="F27" s="26" t="s">
        <v>36</v>
      </c>
      <c r="G27" s="25" t="s">
        <v>27</v>
      </c>
      <c r="H27" s="28" t="s">
        <v>62</v>
      </c>
      <c r="I27" s="28" t="s">
        <v>62</v>
      </c>
      <c r="J27" s="29" t="s">
        <v>66</v>
      </c>
      <c r="K27" s="4" t="s">
        <v>69</v>
      </c>
    </row>
    <row r="28">
      <c r="A28" s="16">
        <v>62.0</v>
      </c>
      <c r="B28" s="23">
        <v>5.0</v>
      </c>
      <c r="C28" s="5" t="s">
        <v>23</v>
      </c>
      <c r="D28" s="24" t="s">
        <v>59</v>
      </c>
      <c r="E28" s="25" t="s">
        <v>25</v>
      </c>
      <c r="F28" s="26" t="s">
        <v>36</v>
      </c>
      <c r="G28" s="25" t="s">
        <v>27</v>
      </c>
      <c r="H28" s="28" t="s">
        <v>59</v>
      </c>
      <c r="I28" s="28" t="s">
        <v>59</v>
      </c>
      <c r="J28" s="29" t="s">
        <v>66</v>
      </c>
      <c r="K28" s="4" t="s">
        <v>70</v>
      </c>
      <c r="L28" s="3">
        <v>1.0</v>
      </c>
    </row>
    <row r="29" hidden="1">
      <c r="A29" s="16">
        <v>63.0</v>
      </c>
      <c r="B29" s="23">
        <v>6.0</v>
      </c>
      <c r="C29" s="5" t="s">
        <v>23</v>
      </c>
      <c r="D29" s="24" t="s">
        <v>36</v>
      </c>
      <c r="E29" s="25" t="s">
        <v>27</v>
      </c>
      <c r="F29" s="26" t="s">
        <v>38</v>
      </c>
      <c r="G29" s="25" t="s">
        <v>37</v>
      </c>
      <c r="H29" s="28" t="s">
        <v>38</v>
      </c>
      <c r="I29" s="28" t="s">
        <v>38</v>
      </c>
      <c r="J29" s="29" t="s">
        <v>66</v>
      </c>
      <c r="K29" s="4" t="s">
        <v>71</v>
      </c>
      <c r="Q29" s="3">
        <v>1.0</v>
      </c>
    </row>
    <row r="30" hidden="1">
      <c r="A30" s="16">
        <v>65.0</v>
      </c>
      <c r="B30" s="23">
        <v>8.0</v>
      </c>
      <c r="C30" s="5" t="s">
        <v>23</v>
      </c>
      <c r="D30" s="24" t="s">
        <v>62</v>
      </c>
      <c r="E30" s="25" t="s">
        <v>32</v>
      </c>
      <c r="F30" s="26" t="s">
        <v>26</v>
      </c>
      <c r="G30" s="27" t="s">
        <v>39</v>
      </c>
      <c r="H30" s="28" t="s">
        <v>26</v>
      </c>
      <c r="I30" s="28" t="s">
        <v>26</v>
      </c>
      <c r="J30" s="29" t="s">
        <v>66</v>
      </c>
      <c r="K30" s="4" t="s">
        <v>72</v>
      </c>
      <c r="Q30" s="3">
        <v>1.0</v>
      </c>
    </row>
    <row r="31" hidden="1">
      <c r="A31" s="16">
        <v>67.0</v>
      </c>
      <c r="B31" s="20">
        <v>1.0</v>
      </c>
      <c r="C31" s="5" t="s">
        <v>23</v>
      </c>
      <c r="D31" s="6" t="s">
        <v>36</v>
      </c>
      <c r="E31" s="1" t="s">
        <v>34</v>
      </c>
      <c r="F31" s="7" t="s">
        <v>24</v>
      </c>
      <c r="G31" s="1" t="s">
        <v>32</v>
      </c>
      <c r="H31" s="4" t="s">
        <v>24</v>
      </c>
      <c r="I31" s="4" t="s">
        <v>36</v>
      </c>
      <c r="J31" s="30" t="s">
        <v>73</v>
      </c>
      <c r="K31" s="19" t="s">
        <v>74</v>
      </c>
      <c r="S31" s="3">
        <v>1.0</v>
      </c>
    </row>
    <row r="32" hidden="1">
      <c r="A32" s="16">
        <v>68.0</v>
      </c>
      <c r="B32" s="20">
        <v>2.0</v>
      </c>
      <c r="C32" s="5" t="s">
        <v>23</v>
      </c>
      <c r="D32" s="6" t="s">
        <v>59</v>
      </c>
      <c r="E32" s="1" t="s">
        <v>39</v>
      </c>
      <c r="F32" s="7" t="s">
        <v>24</v>
      </c>
      <c r="G32" s="1" t="s">
        <v>32</v>
      </c>
      <c r="H32" s="4" t="s">
        <v>24</v>
      </c>
      <c r="I32" s="4" t="s">
        <v>59</v>
      </c>
      <c r="J32" s="30" t="s">
        <v>73</v>
      </c>
      <c r="K32" s="4" t="s">
        <v>75</v>
      </c>
      <c r="S32" s="3">
        <v>1.0</v>
      </c>
      <c r="V32" s="3">
        <v>1.0</v>
      </c>
    </row>
    <row r="33">
      <c r="A33" s="16">
        <v>69.0</v>
      </c>
      <c r="B33" s="20">
        <v>3.0</v>
      </c>
      <c r="C33" s="5" t="s">
        <v>23</v>
      </c>
      <c r="D33" s="6" t="s">
        <v>38</v>
      </c>
      <c r="E33" s="1" t="s">
        <v>27</v>
      </c>
      <c r="F33" s="7" t="s">
        <v>24</v>
      </c>
      <c r="G33" s="1" t="s">
        <v>32</v>
      </c>
      <c r="H33" s="4" t="s">
        <v>24</v>
      </c>
      <c r="I33" s="4" t="s">
        <v>38</v>
      </c>
      <c r="J33" s="30" t="s">
        <v>73</v>
      </c>
      <c r="K33" s="4" t="s">
        <v>76</v>
      </c>
      <c r="L33" s="3">
        <v>1.0</v>
      </c>
    </row>
    <row r="34" hidden="1">
      <c r="A34" s="16">
        <v>70.0</v>
      </c>
      <c r="B34" s="20">
        <v>4.0</v>
      </c>
      <c r="C34" s="5" t="s">
        <v>23</v>
      </c>
      <c r="D34" s="6" t="s">
        <v>26</v>
      </c>
      <c r="E34" s="1" t="s">
        <v>37</v>
      </c>
      <c r="F34" s="7" t="s">
        <v>24</v>
      </c>
      <c r="G34" s="1" t="s">
        <v>32</v>
      </c>
      <c r="H34" s="4" t="s">
        <v>24</v>
      </c>
      <c r="I34" s="4" t="s">
        <v>26</v>
      </c>
      <c r="J34" s="30" t="s">
        <v>73</v>
      </c>
      <c r="K34" s="4" t="s">
        <v>77</v>
      </c>
      <c r="M34" s="3">
        <v>1.0</v>
      </c>
      <c r="S34" s="3">
        <v>1.0</v>
      </c>
    </row>
    <row r="35" hidden="1">
      <c r="A35" s="16">
        <v>71.0</v>
      </c>
      <c r="B35" s="20">
        <v>5.0</v>
      </c>
      <c r="C35" s="5" t="s">
        <v>23</v>
      </c>
      <c r="D35" s="6" t="s">
        <v>62</v>
      </c>
      <c r="E35" s="1" t="s">
        <v>25</v>
      </c>
      <c r="F35" s="7" t="s">
        <v>24</v>
      </c>
      <c r="G35" s="1" t="s">
        <v>32</v>
      </c>
      <c r="H35" s="4" t="s">
        <v>24</v>
      </c>
      <c r="I35" s="4" t="s">
        <v>24</v>
      </c>
      <c r="J35" s="30" t="s">
        <v>73</v>
      </c>
      <c r="K35" s="4" t="s">
        <v>78</v>
      </c>
      <c r="M35" s="3">
        <v>1.0</v>
      </c>
      <c r="S35" s="3">
        <v>1.0</v>
      </c>
    </row>
    <row r="36" hidden="1">
      <c r="A36" s="16">
        <v>72.0</v>
      </c>
      <c r="B36" s="20">
        <v>6.0</v>
      </c>
      <c r="C36" s="5" t="s">
        <v>23</v>
      </c>
      <c r="D36" s="6" t="s">
        <v>24</v>
      </c>
      <c r="E36" s="1" t="s">
        <v>32</v>
      </c>
      <c r="F36" s="7" t="s">
        <v>26</v>
      </c>
      <c r="G36" s="1" t="s">
        <v>37</v>
      </c>
      <c r="H36" s="4" t="s">
        <v>26</v>
      </c>
      <c r="I36" s="4" t="s">
        <v>26</v>
      </c>
      <c r="J36" s="30" t="s">
        <v>73</v>
      </c>
      <c r="K36" s="4" t="s">
        <v>79</v>
      </c>
      <c r="M36" s="3">
        <v>1.0</v>
      </c>
      <c r="S36" s="3">
        <v>1.0</v>
      </c>
    </row>
    <row r="37" hidden="1">
      <c r="A37" s="16">
        <v>73.0</v>
      </c>
      <c r="B37" s="20">
        <v>7.0</v>
      </c>
      <c r="C37" s="5" t="s">
        <v>23</v>
      </c>
      <c r="D37" s="6" t="s">
        <v>59</v>
      </c>
      <c r="E37" s="1" t="s">
        <v>39</v>
      </c>
      <c r="F37" s="7" t="s">
        <v>36</v>
      </c>
      <c r="G37" s="1" t="s">
        <v>34</v>
      </c>
      <c r="H37" s="4" t="s">
        <v>59</v>
      </c>
      <c r="I37" s="4" t="s">
        <v>59</v>
      </c>
      <c r="J37" s="30" t="s">
        <v>73</v>
      </c>
      <c r="K37" s="4" t="s">
        <v>80</v>
      </c>
    </row>
    <row r="38" hidden="1">
      <c r="A38" s="16">
        <v>74.0</v>
      </c>
      <c r="B38" s="14">
        <v>1.0</v>
      </c>
      <c r="C38" s="5" t="s">
        <v>23</v>
      </c>
      <c r="D38" s="15" t="s">
        <v>24</v>
      </c>
      <c r="E38" s="31" t="s">
        <v>39</v>
      </c>
      <c r="F38" s="17" t="s">
        <v>26</v>
      </c>
      <c r="G38" s="31" t="s">
        <v>34</v>
      </c>
      <c r="H38" s="18" t="s">
        <v>26</v>
      </c>
      <c r="I38" s="18" t="s">
        <v>24</v>
      </c>
      <c r="J38" s="32" t="s">
        <v>81</v>
      </c>
      <c r="K38" s="21" t="s">
        <v>82</v>
      </c>
      <c r="N38" s="3">
        <v>1.0</v>
      </c>
      <c r="R38" s="3">
        <v>1.0</v>
      </c>
    </row>
    <row r="39" hidden="1">
      <c r="A39" s="16">
        <v>75.0</v>
      </c>
      <c r="B39" s="14">
        <v>2.0</v>
      </c>
      <c r="C39" s="5" t="s">
        <v>23</v>
      </c>
      <c r="D39" s="15" t="s">
        <v>24</v>
      </c>
      <c r="E39" s="31" t="s">
        <v>39</v>
      </c>
      <c r="F39" s="17" t="s">
        <v>38</v>
      </c>
      <c r="G39" s="31" t="s">
        <v>32</v>
      </c>
      <c r="H39" s="18" t="s">
        <v>38</v>
      </c>
      <c r="I39" s="18" t="s">
        <v>24</v>
      </c>
      <c r="J39" s="32" t="s">
        <v>81</v>
      </c>
      <c r="K39" s="4" t="s">
        <v>83</v>
      </c>
      <c r="N39" s="3">
        <v>1.0</v>
      </c>
    </row>
    <row r="40" hidden="1">
      <c r="A40" s="16">
        <v>76.0</v>
      </c>
      <c r="B40" s="14">
        <v>3.0</v>
      </c>
      <c r="C40" s="5" t="s">
        <v>23</v>
      </c>
      <c r="D40" s="15" t="s">
        <v>36</v>
      </c>
      <c r="E40" s="31" t="s">
        <v>37</v>
      </c>
      <c r="F40" s="17" t="s">
        <v>62</v>
      </c>
      <c r="G40" s="31" t="s">
        <v>25</v>
      </c>
      <c r="H40" s="18" t="s">
        <v>36</v>
      </c>
      <c r="I40" s="18" t="s">
        <v>36</v>
      </c>
      <c r="J40" s="32" t="s">
        <v>81</v>
      </c>
      <c r="K40" s="4" t="s">
        <v>84</v>
      </c>
      <c r="S40" s="3">
        <v>1.0</v>
      </c>
    </row>
    <row r="41" hidden="1">
      <c r="A41" s="16">
        <v>77.0</v>
      </c>
      <c r="B41" s="14">
        <v>4.0</v>
      </c>
      <c r="C41" s="5" t="s">
        <v>23</v>
      </c>
      <c r="D41" s="15" t="s">
        <v>36</v>
      </c>
      <c r="E41" s="31" t="s">
        <v>37</v>
      </c>
      <c r="F41" s="17" t="s">
        <v>24</v>
      </c>
      <c r="G41" s="31" t="s">
        <v>39</v>
      </c>
      <c r="H41" s="18" t="s">
        <v>36</v>
      </c>
      <c r="I41" s="18" t="s">
        <v>36</v>
      </c>
      <c r="J41" s="32" t="s">
        <v>81</v>
      </c>
      <c r="K41" s="19" t="s">
        <v>85</v>
      </c>
    </row>
    <row r="42" hidden="1">
      <c r="A42" s="16">
        <v>78.0</v>
      </c>
      <c r="B42" s="14">
        <v>5.0</v>
      </c>
      <c r="C42" s="5" t="s">
        <v>23</v>
      </c>
      <c r="D42" s="15" t="s">
        <v>59</v>
      </c>
      <c r="E42" s="31" t="s">
        <v>27</v>
      </c>
      <c r="F42" s="17" t="s">
        <v>26</v>
      </c>
      <c r="G42" s="31" t="s">
        <v>34</v>
      </c>
      <c r="H42" s="18" t="s">
        <v>59</v>
      </c>
      <c r="I42" s="18" t="s">
        <v>26</v>
      </c>
      <c r="J42" s="32" t="s">
        <v>81</v>
      </c>
      <c r="K42" s="4" t="s">
        <v>86</v>
      </c>
      <c r="Q42" s="3">
        <v>1.0</v>
      </c>
    </row>
    <row r="43" hidden="1">
      <c r="A43" s="16">
        <v>79.0</v>
      </c>
      <c r="B43" s="14">
        <v>6.0</v>
      </c>
      <c r="C43" s="5" t="s">
        <v>23</v>
      </c>
      <c r="D43" s="15" t="s">
        <v>38</v>
      </c>
      <c r="E43" s="31" t="s">
        <v>32</v>
      </c>
      <c r="F43" s="17" t="s">
        <v>62</v>
      </c>
      <c r="G43" s="31" t="s">
        <v>25</v>
      </c>
      <c r="H43" s="18" t="s">
        <v>38</v>
      </c>
      <c r="I43" s="18" t="s">
        <v>62</v>
      </c>
      <c r="J43" s="32" t="s">
        <v>81</v>
      </c>
      <c r="K43" s="4" t="s">
        <v>87</v>
      </c>
    </row>
    <row r="44" hidden="1">
      <c r="A44" s="16">
        <v>80.0</v>
      </c>
      <c r="B44" s="14">
        <v>7.0</v>
      </c>
      <c r="C44" s="5" t="s">
        <v>23</v>
      </c>
      <c r="D44" s="15" t="s">
        <v>62</v>
      </c>
      <c r="E44" s="31" t="s">
        <v>25</v>
      </c>
      <c r="F44" s="17" t="s">
        <v>59</v>
      </c>
      <c r="G44" s="31" t="s">
        <v>27</v>
      </c>
      <c r="H44" s="18" t="s">
        <v>62</v>
      </c>
      <c r="I44" s="18" t="s">
        <v>59</v>
      </c>
      <c r="J44" s="32" t="s">
        <v>81</v>
      </c>
      <c r="K44" s="4" t="s">
        <v>88</v>
      </c>
      <c r="V44" s="3">
        <v>1.0</v>
      </c>
    </row>
    <row r="45" hidden="1">
      <c r="A45" s="16">
        <v>83.0</v>
      </c>
      <c r="B45" s="14">
        <v>10.0</v>
      </c>
      <c r="C45" s="5" t="s">
        <v>23</v>
      </c>
      <c r="D45" s="15" t="s">
        <v>26</v>
      </c>
      <c r="E45" s="31" t="s">
        <v>34</v>
      </c>
      <c r="F45" s="17" t="s">
        <v>59</v>
      </c>
      <c r="G45" s="31" t="s">
        <v>27</v>
      </c>
      <c r="H45" s="18" t="s">
        <v>59</v>
      </c>
      <c r="I45" s="18" t="s">
        <v>59</v>
      </c>
      <c r="J45" s="32" t="s">
        <v>81</v>
      </c>
      <c r="K45" s="19" t="s">
        <v>89</v>
      </c>
      <c r="N45" s="3">
        <v>1.0</v>
      </c>
    </row>
    <row r="46" hidden="1">
      <c r="A46" s="16">
        <v>84.0</v>
      </c>
      <c r="B46" s="14">
        <v>11.0</v>
      </c>
      <c r="C46" s="5" t="s">
        <v>23</v>
      </c>
      <c r="D46" s="15" t="s">
        <v>26</v>
      </c>
      <c r="E46" s="31" t="s">
        <v>34</v>
      </c>
      <c r="F46" s="17" t="s">
        <v>59</v>
      </c>
      <c r="G46" s="31" t="s">
        <v>27</v>
      </c>
      <c r="H46" s="18" t="s">
        <v>59</v>
      </c>
      <c r="I46" s="18" t="s">
        <v>59</v>
      </c>
      <c r="J46" s="32" t="s">
        <v>81</v>
      </c>
      <c r="K46" s="19" t="s">
        <v>90</v>
      </c>
      <c r="N46" s="3">
        <v>1.0</v>
      </c>
      <c r="R46" s="3">
        <v>1.0</v>
      </c>
      <c r="T46" s="3">
        <v>1.0</v>
      </c>
    </row>
    <row r="47" hidden="1">
      <c r="A47" s="16">
        <v>86.0</v>
      </c>
      <c r="B47" s="14">
        <v>13.0</v>
      </c>
      <c r="C47" s="5" t="s">
        <v>23</v>
      </c>
      <c r="D47" s="15" t="s">
        <v>62</v>
      </c>
      <c r="E47" s="31" t="s">
        <v>25</v>
      </c>
      <c r="F47" s="17" t="s">
        <v>26</v>
      </c>
      <c r="G47" s="31" t="s">
        <v>34</v>
      </c>
      <c r="H47" s="18" t="s">
        <v>62</v>
      </c>
      <c r="I47" s="18" t="s">
        <v>26</v>
      </c>
      <c r="J47" s="32" t="s">
        <v>81</v>
      </c>
      <c r="K47" s="19" t="s">
        <v>91</v>
      </c>
      <c r="P47" s="3">
        <v>1.0</v>
      </c>
      <c r="R47" s="3">
        <v>1.0</v>
      </c>
    </row>
    <row r="48" hidden="1">
      <c r="A48" s="16">
        <v>87.0</v>
      </c>
      <c r="B48" s="20">
        <v>1.0</v>
      </c>
      <c r="C48" s="5" t="s">
        <v>23</v>
      </c>
      <c r="D48" s="6" t="s">
        <v>36</v>
      </c>
      <c r="E48" s="2" t="s">
        <v>32</v>
      </c>
      <c r="F48" s="7" t="s">
        <v>26</v>
      </c>
      <c r="G48" s="2" t="s">
        <v>37</v>
      </c>
      <c r="H48" s="4" t="s">
        <v>26</v>
      </c>
      <c r="I48" s="4" t="s">
        <v>36</v>
      </c>
      <c r="J48" s="2" t="s">
        <v>92</v>
      </c>
      <c r="K48" s="4" t="s">
        <v>93</v>
      </c>
      <c r="O48" s="3">
        <v>1.0</v>
      </c>
    </row>
    <row r="49" hidden="1">
      <c r="A49" s="16">
        <v>88.0</v>
      </c>
      <c r="B49" s="20">
        <v>2.0</v>
      </c>
      <c r="C49" s="5" t="s">
        <v>23</v>
      </c>
      <c r="D49" s="6" t="s">
        <v>24</v>
      </c>
      <c r="E49" s="2" t="s">
        <v>34</v>
      </c>
      <c r="F49" s="7" t="s">
        <v>26</v>
      </c>
      <c r="G49" s="2" t="s">
        <v>37</v>
      </c>
      <c r="H49" s="4" t="s">
        <v>26</v>
      </c>
      <c r="I49" s="4" t="s">
        <v>24</v>
      </c>
      <c r="J49" s="2" t="s">
        <v>92</v>
      </c>
      <c r="K49" s="19" t="s">
        <v>94</v>
      </c>
      <c r="N49" s="3">
        <v>1.0</v>
      </c>
      <c r="T49" s="3">
        <v>1.0</v>
      </c>
    </row>
    <row r="50" hidden="1">
      <c r="A50" s="16">
        <v>89.0</v>
      </c>
      <c r="B50" s="20">
        <v>3.0</v>
      </c>
      <c r="C50" s="5" t="s">
        <v>23</v>
      </c>
      <c r="D50" s="6" t="s">
        <v>95</v>
      </c>
      <c r="E50" s="2" t="s">
        <v>27</v>
      </c>
      <c r="F50" s="7" t="s">
        <v>96</v>
      </c>
      <c r="G50" s="2" t="s">
        <v>39</v>
      </c>
      <c r="H50" s="4" t="s">
        <v>96</v>
      </c>
      <c r="I50" s="4" t="s">
        <v>96</v>
      </c>
      <c r="J50" s="2" t="s">
        <v>92</v>
      </c>
      <c r="K50" s="19" t="s">
        <v>97</v>
      </c>
    </row>
    <row r="51" hidden="1">
      <c r="A51" s="16">
        <v>90.0</v>
      </c>
      <c r="B51" s="20">
        <v>4.0</v>
      </c>
      <c r="C51" s="5" t="s">
        <v>23</v>
      </c>
      <c r="D51" s="6" t="s">
        <v>36</v>
      </c>
      <c r="E51" s="2" t="s">
        <v>32</v>
      </c>
      <c r="F51" s="7" t="s">
        <v>38</v>
      </c>
      <c r="G51" s="2" t="s">
        <v>25</v>
      </c>
      <c r="H51" s="4" t="s">
        <v>38</v>
      </c>
      <c r="I51" s="4" t="s">
        <v>36</v>
      </c>
      <c r="J51" s="2" t="s">
        <v>92</v>
      </c>
      <c r="K51" s="19" t="s">
        <v>98</v>
      </c>
      <c r="N51" s="3">
        <v>1.0</v>
      </c>
      <c r="V51" s="3">
        <v>1.0</v>
      </c>
    </row>
    <row r="52" hidden="1">
      <c r="A52" s="16">
        <v>91.0</v>
      </c>
      <c r="B52" s="20">
        <v>5.0</v>
      </c>
      <c r="C52" s="5" t="s">
        <v>23</v>
      </c>
      <c r="D52" s="6" t="s">
        <v>95</v>
      </c>
      <c r="E52" s="2" t="s">
        <v>27</v>
      </c>
      <c r="F52" s="7" t="s">
        <v>24</v>
      </c>
      <c r="G52" s="2" t="s">
        <v>34</v>
      </c>
      <c r="H52" s="4" t="s">
        <v>24</v>
      </c>
      <c r="I52" s="4" t="s">
        <v>24</v>
      </c>
      <c r="J52" s="2" t="s">
        <v>92</v>
      </c>
      <c r="K52" s="4" t="s">
        <v>99</v>
      </c>
      <c r="N52" s="3">
        <v>1.0</v>
      </c>
    </row>
    <row r="53" hidden="1">
      <c r="A53" s="16">
        <v>93.0</v>
      </c>
      <c r="B53" s="20">
        <v>7.0</v>
      </c>
      <c r="C53" s="5" t="s">
        <v>23</v>
      </c>
      <c r="D53" s="6" t="s">
        <v>96</v>
      </c>
      <c r="E53" s="2" t="s">
        <v>39</v>
      </c>
      <c r="F53" s="7" t="s">
        <v>95</v>
      </c>
      <c r="G53" s="2" t="s">
        <v>27</v>
      </c>
      <c r="H53" s="33"/>
      <c r="I53" s="4" t="s">
        <v>96</v>
      </c>
      <c r="J53" s="2" t="s">
        <v>92</v>
      </c>
      <c r="K53" s="4" t="s">
        <v>100</v>
      </c>
      <c r="O53" s="3">
        <v>1.0</v>
      </c>
    </row>
    <row r="54" hidden="1">
      <c r="A54" s="16">
        <v>96.0</v>
      </c>
      <c r="B54" s="20">
        <v>10.0</v>
      </c>
      <c r="C54" s="5" t="s">
        <v>23</v>
      </c>
      <c r="D54" s="6" t="s">
        <v>96</v>
      </c>
      <c r="E54" s="2" t="s">
        <v>39</v>
      </c>
      <c r="F54" s="7" t="s">
        <v>38</v>
      </c>
      <c r="G54" s="2" t="s">
        <v>25</v>
      </c>
      <c r="H54" s="4" t="s">
        <v>96</v>
      </c>
      <c r="I54" s="4" t="s">
        <v>96</v>
      </c>
      <c r="J54" s="2" t="s">
        <v>92</v>
      </c>
      <c r="K54" s="4" t="s">
        <v>101</v>
      </c>
      <c r="O54" s="3">
        <v>1.0</v>
      </c>
    </row>
    <row r="55" hidden="1">
      <c r="A55" s="16">
        <v>97.0</v>
      </c>
      <c r="B55" s="20">
        <v>11.0</v>
      </c>
      <c r="C55" s="5" t="s">
        <v>23</v>
      </c>
      <c r="D55" s="6" t="s">
        <v>95</v>
      </c>
      <c r="E55" s="2" t="s">
        <v>27</v>
      </c>
      <c r="F55" s="7" t="s">
        <v>38</v>
      </c>
      <c r="G55" s="2" t="s">
        <v>25</v>
      </c>
      <c r="H55" s="4" t="s">
        <v>95</v>
      </c>
      <c r="I55" s="4" t="s">
        <v>38</v>
      </c>
      <c r="J55" s="2" t="s">
        <v>92</v>
      </c>
      <c r="K55" s="4" t="s">
        <v>102</v>
      </c>
      <c r="N55" s="3">
        <v>1.0</v>
      </c>
    </row>
    <row r="56" hidden="1">
      <c r="A56" s="16">
        <v>98.0</v>
      </c>
      <c r="B56" s="20">
        <v>12.0</v>
      </c>
      <c r="C56" s="5" t="s">
        <v>23</v>
      </c>
      <c r="D56" s="6" t="s">
        <v>36</v>
      </c>
      <c r="E56" s="2" t="s">
        <v>32</v>
      </c>
      <c r="F56" s="7" t="s">
        <v>38</v>
      </c>
      <c r="G56" s="2" t="s">
        <v>25</v>
      </c>
      <c r="H56" s="4" t="s">
        <v>38</v>
      </c>
      <c r="I56" s="4" t="s">
        <v>36</v>
      </c>
      <c r="J56" s="2" t="s">
        <v>92</v>
      </c>
      <c r="K56" s="4" t="s">
        <v>103</v>
      </c>
      <c r="O56" s="3">
        <v>1.0</v>
      </c>
    </row>
    <row r="57" hidden="1">
      <c r="A57" s="16">
        <v>99.0</v>
      </c>
      <c r="B57" s="14">
        <v>1.0</v>
      </c>
      <c r="C57" s="5" t="s">
        <v>23</v>
      </c>
      <c r="D57" s="15" t="s">
        <v>24</v>
      </c>
      <c r="E57" s="16" t="s">
        <v>39</v>
      </c>
      <c r="F57" s="17" t="s">
        <v>26</v>
      </c>
      <c r="G57" s="16" t="s">
        <v>34</v>
      </c>
      <c r="H57" s="18" t="s">
        <v>26</v>
      </c>
      <c r="I57" s="18" t="s">
        <v>24</v>
      </c>
      <c r="J57" s="16" t="s">
        <v>104</v>
      </c>
      <c r="K57" s="4" t="s">
        <v>105</v>
      </c>
      <c r="S57" s="3">
        <v>1.0</v>
      </c>
    </row>
    <row r="58" hidden="1">
      <c r="A58" s="16">
        <v>100.0</v>
      </c>
      <c r="B58" s="14">
        <v>2.0</v>
      </c>
      <c r="C58" s="5" t="s">
        <v>23</v>
      </c>
      <c r="D58" s="15" t="s">
        <v>26</v>
      </c>
      <c r="E58" s="16" t="s">
        <v>34</v>
      </c>
      <c r="F58" s="17" t="s">
        <v>38</v>
      </c>
      <c r="G58" s="16" t="s">
        <v>32</v>
      </c>
      <c r="H58" s="18" t="s">
        <v>38</v>
      </c>
      <c r="I58" s="18" t="s">
        <v>26</v>
      </c>
      <c r="J58" s="16" t="s">
        <v>104</v>
      </c>
      <c r="K58" s="4" t="s">
        <v>106</v>
      </c>
      <c r="S58" s="3">
        <v>1.0</v>
      </c>
    </row>
    <row r="59" hidden="1">
      <c r="A59" s="16">
        <v>103.0</v>
      </c>
      <c r="B59" s="14">
        <v>5.0</v>
      </c>
      <c r="C59" s="5" t="s">
        <v>23</v>
      </c>
      <c r="D59" s="15" t="s">
        <v>26</v>
      </c>
      <c r="E59" s="16" t="s">
        <v>34</v>
      </c>
      <c r="F59" s="17" t="s">
        <v>36</v>
      </c>
      <c r="G59" s="16" t="s">
        <v>25</v>
      </c>
      <c r="H59" s="18" t="s">
        <v>36</v>
      </c>
      <c r="I59" s="18" t="s">
        <v>26</v>
      </c>
      <c r="J59" s="16" t="s">
        <v>104</v>
      </c>
      <c r="K59" s="4" t="s">
        <v>107</v>
      </c>
      <c r="P59" s="3">
        <v>1.0</v>
      </c>
    </row>
    <row r="60" hidden="1">
      <c r="A60" s="16">
        <v>106.0</v>
      </c>
      <c r="B60" s="14">
        <v>8.0</v>
      </c>
      <c r="C60" s="5" t="s">
        <v>23</v>
      </c>
      <c r="D60" s="15" t="s">
        <v>96</v>
      </c>
      <c r="E60" s="16" t="s">
        <v>37</v>
      </c>
      <c r="F60" s="17" t="s">
        <v>36</v>
      </c>
      <c r="G60" s="16" t="s">
        <v>25</v>
      </c>
      <c r="H60" s="18" t="s">
        <v>96</v>
      </c>
      <c r="I60" s="18" t="s">
        <v>36</v>
      </c>
      <c r="J60" s="16" t="s">
        <v>104</v>
      </c>
      <c r="K60" s="19" t="s">
        <v>108</v>
      </c>
      <c r="N60" s="3">
        <v>1.0</v>
      </c>
      <c r="P60" s="3">
        <v>1.0</v>
      </c>
    </row>
    <row r="61" hidden="1">
      <c r="A61" s="16">
        <v>108.0</v>
      </c>
      <c r="B61" s="14">
        <v>10.0</v>
      </c>
      <c r="C61" s="5" t="s">
        <v>23</v>
      </c>
      <c r="D61" s="15" t="s">
        <v>24</v>
      </c>
      <c r="E61" s="16" t="s">
        <v>39</v>
      </c>
      <c r="F61" s="17" t="s">
        <v>95</v>
      </c>
      <c r="G61" s="16" t="s">
        <v>27</v>
      </c>
      <c r="H61" s="18" t="s">
        <v>95</v>
      </c>
      <c r="I61" s="18" t="s">
        <v>24</v>
      </c>
      <c r="J61" s="16" t="s">
        <v>104</v>
      </c>
      <c r="K61" s="4" t="s">
        <v>109</v>
      </c>
      <c r="P61" s="3">
        <v>1.0</v>
      </c>
    </row>
    <row r="62" hidden="1">
      <c r="A62" s="16">
        <v>113.0</v>
      </c>
      <c r="B62" s="20">
        <v>2.0</v>
      </c>
      <c r="C62" s="5" t="s">
        <v>23</v>
      </c>
      <c r="D62" s="6" t="s">
        <v>24</v>
      </c>
      <c r="E62" s="2" t="s">
        <v>34</v>
      </c>
      <c r="F62" s="7" t="s">
        <v>95</v>
      </c>
      <c r="G62" s="2" t="s">
        <v>37</v>
      </c>
      <c r="H62" s="4" t="s">
        <v>95</v>
      </c>
      <c r="I62" s="4" t="s">
        <v>24</v>
      </c>
      <c r="J62" s="2" t="s">
        <v>110</v>
      </c>
      <c r="K62" s="19" t="s">
        <v>111</v>
      </c>
      <c r="P62" s="3">
        <v>1.0</v>
      </c>
      <c r="Q62" s="3">
        <v>1.0</v>
      </c>
    </row>
    <row r="63" hidden="1">
      <c r="A63" s="16">
        <v>114.0</v>
      </c>
      <c r="B63" s="20">
        <v>3.0</v>
      </c>
      <c r="C63" s="5" t="s">
        <v>23</v>
      </c>
      <c r="D63" s="6" t="s">
        <v>38</v>
      </c>
      <c r="E63" s="2" t="s">
        <v>32</v>
      </c>
      <c r="F63" s="7" t="s">
        <v>96</v>
      </c>
      <c r="G63" s="2" t="s">
        <v>27</v>
      </c>
      <c r="H63" s="4" t="s">
        <v>38</v>
      </c>
      <c r="I63" s="4" t="s">
        <v>38</v>
      </c>
      <c r="J63" s="2" t="s">
        <v>110</v>
      </c>
      <c r="K63" s="4" t="s">
        <v>112</v>
      </c>
      <c r="M63" s="3">
        <v>1.0</v>
      </c>
      <c r="Q63" s="3">
        <v>1.0</v>
      </c>
      <c r="R63" s="3">
        <v>1.0</v>
      </c>
    </row>
    <row r="64" hidden="1">
      <c r="A64" s="16">
        <v>116.0</v>
      </c>
      <c r="B64" s="20">
        <v>5.0</v>
      </c>
      <c r="C64" s="5" t="s">
        <v>23</v>
      </c>
      <c r="D64" s="6" t="s">
        <v>95</v>
      </c>
      <c r="E64" s="2" t="s">
        <v>37</v>
      </c>
      <c r="F64" s="7" t="s">
        <v>96</v>
      </c>
      <c r="G64" s="2" t="s">
        <v>27</v>
      </c>
      <c r="H64" s="4" t="s">
        <v>95</v>
      </c>
      <c r="I64" s="4" t="s">
        <v>95</v>
      </c>
      <c r="J64" s="2" t="s">
        <v>110</v>
      </c>
      <c r="K64" s="4" t="s">
        <v>113</v>
      </c>
      <c r="S64" s="3">
        <v>1.0</v>
      </c>
    </row>
    <row r="65" hidden="1">
      <c r="A65" s="16">
        <v>117.0</v>
      </c>
      <c r="B65" s="20">
        <v>6.0</v>
      </c>
      <c r="C65" s="5" t="s">
        <v>23</v>
      </c>
      <c r="D65" s="6" t="s">
        <v>24</v>
      </c>
      <c r="E65" s="2" t="s">
        <v>34</v>
      </c>
      <c r="F65" s="7" t="s">
        <v>38</v>
      </c>
      <c r="G65" s="2" t="s">
        <v>32</v>
      </c>
      <c r="H65" s="4" t="s">
        <v>24</v>
      </c>
      <c r="I65" s="4" t="s">
        <v>24</v>
      </c>
      <c r="J65" s="2" t="s">
        <v>110</v>
      </c>
      <c r="K65" s="4" t="s">
        <v>114</v>
      </c>
      <c r="O65" s="3">
        <v>1.0</v>
      </c>
      <c r="R65" s="3">
        <v>1.0</v>
      </c>
    </row>
    <row r="66">
      <c r="A66" s="13">
        <v>1.0</v>
      </c>
      <c r="B66" s="14">
        <v>1.0</v>
      </c>
      <c r="C66" s="5" t="s">
        <v>115</v>
      </c>
      <c r="D66" s="15" t="s">
        <v>24</v>
      </c>
      <c r="E66" s="16" t="s">
        <v>25</v>
      </c>
      <c r="F66" s="17" t="s">
        <v>26</v>
      </c>
      <c r="G66" s="16" t="s">
        <v>27</v>
      </c>
      <c r="H66" s="18" t="s">
        <v>26</v>
      </c>
      <c r="I66" s="18" t="s">
        <v>24</v>
      </c>
      <c r="J66" s="16" t="s">
        <v>28</v>
      </c>
      <c r="K66" s="4" t="s">
        <v>116</v>
      </c>
      <c r="L66" s="3">
        <v>1.0</v>
      </c>
    </row>
    <row r="67" hidden="1">
      <c r="A67" s="16">
        <v>2.0</v>
      </c>
      <c r="B67" s="14">
        <v>2.0</v>
      </c>
      <c r="C67" s="5" t="s">
        <v>115</v>
      </c>
      <c r="D67" s="15" t="s">
        <v>26</v>
      </c>
      <c r="E67" s="34" t="s">
        <v>27</v>
      </c>
      <c r="F67" s="17" t="s">
        <v>24</v>
      </c>
      <c r="G67" s="16" t="s">
        <v>25</v>
      </c>
      <c r="H67" s="18" t="s">
        <v>24</v>
      </c>
      <c r="I67" s="18" t="s">
        <v>24</v>
      </c>
      <c r="J67" s="16" t="s">
        <v>28</v>
      </c>
      <c r="K67" s="4" t="s">
        <v>117</v>
      </c>
      <c r="M67" s="3">
        <v>1.0</v>
      </c>
    </row>
    <row r="68">
      <c r="A68" s="16">
        <v>3.0</v>
      </c>
      <c r="B68" s="14">
        <v>3.0</v>
      </c>
      <c r="C68" s="5" t="s">
        <v>115</v>
      </c>
      <c r="D68" s="15" t="s">
        <v>31</v>
      </c>
      <c r="E68" s="16" t="s">
        <v>32</v>
      </c>
      <c r="F68" s="17" t="s">
        <v>33</v>
      </c>
      <c r="G68" s="16" t="s">
        <v>34</v>
      </c>
      <c r="H68" s="18" t="s">
        <v>33</v>
      </c>
      <c r="I68" s="18" t="s">
        <v>33</v>
      </c>
      <c r="J68" s="16" t="s">
        <v>28</v>
      </c>
      <c r="K68" s="4" t="s">
        <v>118</v>
      </c>
      <c r="L68" s="3">
        <v>1.0</v>
      </c>
      <c r="M68" s="3">
        <v>1.0</v>
      </c>
      <c r="Q68" s="3">
        <v>1.0</v>
      </c>
      <c r="R68" s="3">
        <v>1.0</v>
      </c>
    </row>
    <row r="69">
      <c r="A69" s="16">
        <v>4.0</v>
      </c>
      <c r="B69" s="14">
        <v>4.0</v>
      </c>
      <c r="C69" s="5" t="s">
        <v>115</v>
      </c>
      <c r="D69" s="35" t="s">
        <v>33</v>
      </c>
      <c r="E69" s="16" t="s">
        <v>34</v>
      </c>
      <c r="F69" s="17" t="s">
        <v>38</v>
      </c>
      <c r="G69" s="16" t="s">
        <v>39</v>
      </c>
      <c r="H69" s="18" t="s">
        <v>38</v>
      </c>
      <c r="I69" s="18" t="s">
        <v>38</v>
      </c>
      <c r="J69" s="16" t="s">
        <v>28</v>
      </c>
      <c r="K69" s="4" t="s">
        <v>119</v>
      </c>
      <c r="L69" s="3">
        <v>1.0</v>
      </c>
      <c r="Q69" s="3">
        <v>1.0</v>
      </c>
    </row>
    <row r="70">
      <c r="A70" s="16">
        <v>5.0</v>
      </c>
      <c r="B70" s="14">
        <v>5.0</v>
      </c>
      <c r="C70" s="5" t="s">
        <v>115</v>
      </c>
      <c r="D70" s="15" t="s">
        <v>36</v>
      </c>
      <c r="E70" s="16" t="s">
        <v>37</v>
      </c>
      <c r="F70" s="17" t="s">
        <v>38</v>
      </c>
      <c r="G70" s="16" t="s">
        <v>39</v>
      </c>
      <c r="H70" s="18" t="s">
        <v>38</v>
      </c>
      <c r="I70" s="18" t="s">
        <v>38</v>
      </c>
      <c r="J70" s="16" t="s">
        <v>28</v>
      </c>
      <c r="K70" s="4" t="s">
        <v>120</v>
      </c>
      <c r="L70" s="3">
        <v>1.0</v>
      </c>
      <c r="M70" s="3">
        <v>1.0</v>
      </c>
      <c r="Q70" s="3">
        <v>1.0</v>
      </c>
    </row>
    <row r="71">
      <c r="A71" s="16">
        <v>6.0</v>
      </c>
      <c r="B71" s="14">
        <v>6.0</v>
      </c>
      <c r="C71" s="5" t="s">
        <v>115</v>
      </c>
      <c r="D71" s="15" t="s">
        <v>24</v>
      </c>
      <c r="E71" s="16" t="s">
        <v>25</v>
      </c>
      <c r="F71" s="17" t="s">
        <v>33</v>
      </c>
      <c r="G71" s="16" t="s">
        <v>34</v>
      </c>
      <c r="H71" s="18" t="s">
        <v>33</v>
      </c>
      <c r="I71" s="18" t="s">
        <v>33</v>
      </c>
      <c r="J71" s="16" t="s">
        <v>28</v>
      </c>
      <c r="K71" s="4" t="s">
        <v>121</v>
      </c>
      <c r="L71" s="3">
        <v>1.0</v>
      </c>
      <c r="Q71" s="3">
        <v>1.0</v>
      </c>
      <c r="T71" s="3">
        <v>1.0</v>
      </c>
    </row>
    <row r="72">
      <c r="A72" s="16">
        <v>7.0</v>
      </c>
      <c r="B72" s="20">
        <v>1.0</v>
      </c>
      <c r="C72" s="5" t="s">
        <v>115</v>
      </c>
      <c r="D72" s="6" t="s">
        <v>24</v>
      </c>
      <c r="E72" s="2" t="s">
        <v>37</v>
      </c>
      <c r="F72" s="7" t="s">
        <v>26</v>
      </c>
      <c r="G72" s="2" t="s">
        <v>34</v>
      </c>
      <c r="H72" s="4" t="s">
        <v>26</v>
      </c>
      <c r="I72" s="4" t="s">
        <v>26</v>
      </c>
      <c r="J72" s="2" t="s">
        <v>42</v>
      </c>
      <c r="K72" s="4" t="s">
        <v>122</v>
      </c>
      <c r="L72" s="3">
        <v>1.0</v>
      </c>
    </row>
    <row r="73" hidden="1">
      <c r="A73" s="16">
        <v>8.0</v>
      </c>
      <c r="B73" s="20">
        <v>2.0</v>
      </c>
      <c r="C73" s="5" t="s">
        <v>115</v>
      </c>
      <c r="D73" s="6" t="s">
        <v>24</v>
      </c>
      <c r="E73" s="2" t="s">
        <v>37</v>
      </c>
      <c r="F73" s="7" t="s">
        <v>26</v>
      </c>
      <c r="G73" s="36" t="s">
        <v>34</v>
      </c>
      <c r="H73" s="4" t="s">
        <v>24</v>
      </c>
      <c r="I73" s="4" t="s">
        <v>26</v>
      </c>
      <c r="J73" s="2" t="s">
        <v>42</v>
      </c>
      <c r="K73" s="4" t="s">
        <v>123</v>
      </c>
      <c r="W73" s="3">
        <v>1.0</v>
      </c>
    </row>
    <row r="74">
      <c r="A74" s="16">
        <v>9.0</v>
      </c>
      <c r="B74" s="20">
        <v>3.0</v>
      </c>
      <c r="C74" s="5" t="s">
        <v>115</v>
      </c>
      <c r="D74" s="6" t="s">
        <v>45</v>
      </c>
      <c r="E74" s="2" t="s">
        <v>25</v>
      </c>
      <c r="F74" s="7" t="s">
        <v>31</v>
      </c>
      <c r="G74" s="2" t="s">
        <v>39</v>
      </c>
      <c r="H74" s="4" t="s">
        <v>45</v>
      </c>
      <c r="I74" s="4" t="s">
        <v>31</v>
      </c>
      <c r="J74" s="2" t="s">
        <v>42</v>
      </c>
      <c r="K74" s="4" t="s">
        <v>124</v>
      </c>
      <c r="L74" s="3">
        <v>1.0</v>
      </c>
    </row>
    <row r="75" hidden="1">
      <c r="A75" s="16">
        <v>10.0</v>
      </c>
      <c r="B75" s="20">
        <v>4.0</v>
      </c>
      <c r="C75" s="5" t="s">
        <v>115</v>
      </c>
      <c r="D75" s="6" t="s">
        <v>26</v>
      </c>
      <c r="E75" s="2" t="s">
        <v>34</v>
      </c>
      <c r="F75" s="7" t="s">
        <v>31</v>
      </c>
      <c r="G75" s="2" t="s">
        <v>39</v>
      </c>
      <c r="H75" s="4" t="s">
        <v>26</v>
      </c>
      <c r="I75" s="4" t="s">
        <v>31</v>
      </c>
      <c r="J75" s="2" t="s">
        <v>42</v>
      </c>
      <c r="K75" s="19" t="s">
        <v>125</v>
      </c>
      <c r="W75" s="3">
        <v>1.0</v>
      </c>
    </row>
    <row r="76">
      <c r="A76" s="16">
        <v>11.0</v>
      </c>
      <c r="B76" s="20">
        <v>5.0</v>
      </c>
      <c r="C76" s="5" t="s">
        <v>115</v>
      </c>
      <c r="D76" s="6" t="s">
        <v>24</v>
      </c>
      <c r="E76" s="2" t="s">
        <v>37</v>
      </c>
      <c r="F76" s="7" t="s">
        <v>45</v>
      </c>
      <c r="G76" s="2" t="s">
        <v>25</v>
      </c>
      <c r="H76" s="4" t="s">
        <v>24</v>
      </c>
      <c r="I76" s="4" t="s">
        <v>45</v>
      </c>
      <c r="J76" s="2" t="s">
        <v>42</v>
      </c>
      <c r="K76" s="4" t="s">
        <v>126</v>
      </c>
      <c r="L76" s="3">
        <v>1.0</v>
      </c>
      <c r="N76" s="3">
        <v>1.0</v>
      </c>
    </row>
    <row r="77">
      <c r="A77" s="16">
        <v>12.0</v>
      </c>
      <c r="B77" s="20">
        <v>6.0</v>
      </c>
      <c r="C77" s="5" t="s">
        <v>115</v>
      </c>
      <c r="D77" s="6" t="s">
        <v>31</v>
      </c>
      <c r="E77" s="2" t="s">
        <v>39</v>
      </c>
      <c r="F77" s="7" t="s">
        <v>33</v>
      </c>
      <c r="G77" s="2" t="s">
        <v>27</v>
      </c>
      <c r="H77" s="4" t="s">
        <v>33</v>
      </c>
      <c r="I77" s="4" t="s">
        <v>31</v>
      </c>
      <c r="J77" s="2" t="s">
        <v>42</v>
      </c>
      <c r="K77" s="4" t="s">
        <v>127</v>
      </c>
      <c r="L77" s="3">
        <v>1.0</v>
      </c>
    </row>
    <row r="78">
      <c r="A78" s="16">
        <v>13.0</v>
      </c>
      <c r="B78" s="20">
        <v>7.0</v>
      </c>
      <c r="C78" s="5" t="s">
        <v>115</v>
      </c>
      <c r="D78" s="6" t="s">
        <v>33</v>
      </c>
      <c r="E78" s="2" t="s">
        <v>27</v>
      </c>
      <c r="F78" s="7" t="s">
        <v>24</v>
      </c>
      <c r="G78" s="2" t="s">
        <v>37</v>
      </c>
      <c r="H78" s="4" t="s">
        <v>24</v>
      </c>
      <c r="I78" s="4" t="s">
        <v>24</v>
      </c>
      <c r="J78" s="2" t="s">
        <v>42</v>
      </c>
      <c r="K78" s="4" t="s">
        <v>128</v>
      </c>
      <c r="L78" s="3">
        <v>1.0</v>
      </c>
    </row>
    <row r="79" hidden="1">
      <c r="A79" s="16">
        <v>14.0</v>
      </c>
      <c r="B79" s="20">
        <v>8.0</v>
      </c>
      <c r="C79" s="5" t="s">
        <v>115</v>
      </c>
      <c r="D79" s="6" t="s">
        <v>38</v>
      </c>
      <c r="E79" s="6" t="s">
        <v>38</v>
      </c>
      <c r="F79" s="7" t="s">
        <v>33</v>
      </c>
      <c r="G79" s="2" t="s">
        <v>27</v>
      </c>
      <c r="H79" s="4" t="s">
        <v>38</v>
      </c>
      <c r="I79" s="4" t="s">
        <v>38</v>
      </c>
      <c r="J79" s="2" t="s">
        <v>42</v>
      </c>
      <c r="K79" s="4" t="s">
        <v>129</v>
      </c>
      <c r="M79" s="3">
        <v>1.0</v>
      </c>
    </row>
    <row r="80" hidden="1">
      <c r="A80" s="16">
        <v>15.0</v>
      </c>
      <c r="B80" s="14">
        <v>1.0</v>
      </c>
      <c r="C80" s="5" t="s">
        <v>115</v>
      </c>
      <c r="D80" s="15" t="s">
        <v>24</v>
      </c>
      <c r="E80" s="16" t="s">
        <v>34</v>
      </c>
      <c r="F80" s="17" t="s">
        <v>26</v>
      </c>
      <c r="G80" s="16" t="s">
        <v>37</v>
      </c>
      <c r="H80" s="18" t="s">
        <v>24</v>
      </c>
      <c r="I80" s="18" t="s">
        <v>24</v>
      </c>
      <c r="J80" s="22" t="s">
        <v>50</v>
      </c>
      <c r="K80" s="4" t="s">
        <v>130</v>
      </c>
      <c r="L80" s="3">
        <v>1.0</v>
      </c>
    </row>
    <row r="81" hidden="1">
      <c r="A81" s="16">
        <v>16.0</v>
      </c>
      <c r="B81" s="14">
        <v>2.0</v>
      </c>
      <c r="C81" s="5" t="s">
        <v>115</v>
      </c>
      <c r="D81" s="15" t="s">
        <v>26</v>
      </c>
      <c r="E81" s="16" t="s">
        <v>37</v>
      </c>
      <c r="F81" s="17" t="s">
        <v>24</v>
      </c>
      <c r="G81" s="16" t="s">
        <v>34</v>
      </c>
      <c r="H81" s="18" t="s">
        <v>26</v>
      </c>
      <c r="I81" s="18" t="s">
        <v>24</v>
      </c>
      <c r="J81" s="22" t="s">
        <v>50</v>
      </c>
      <c r="K81" s="4" t="s">
        <v>131</v>
      </c>
      <c r="L81" s="3">
        <v>1.0</v>
      </c>
    </row>
    <row r="82" hidden="1">
      <c r="A82" s="16">
        <v>17.0</v>
      </c>
      <c r="B82" s="14">
        <v>3.0</v>
      </c>
      <c r="C82" s="5" t="s">
        <v>115</v>
      </c>
      <c r="D82" s="15" t="s">
        <v>31</v>
      </c>
      <c r="E82" s="16" t="s">
        <v>27</v>
      </c>
      <c r="F82" s="17" t="s">
        <v>24</v>
      </c>
      <c r="G82" s="16" t="s">
        <v>34</v>
      </c>
      <c r="H82" s="18" t="s">
        <v>31</v>
      </c>
      <c r="I82" s="18" t="s">
        <v>24</v>
      </c>
      <c r="J82" s="22" t="s">
        <v>50</v>
      </c>
      <c r="K82" s="4" t="s">
        <v>132</v>
      </c>
    </row>
    <row r="83" hidden="1">
      <c r="A83" s="16">
        <v>18.0</v>
      </c>
      <c r="B83" s="14">
        <v>4.0</v>
      </c>
      <c r="C83" s="5" t="s">
        <v>115</v>
      </c>
      <c r="D83" s="15" t="s">
        <v>24</v>
      </c>
      <c r="E83" s="16" t="s">
        <v>34</v>
      </c>
      <c r="F83" s="17" t="s">
        <v>31</v>
      </c>
      <c r="G83" s="16" t="s">
        <v>27</v>
      </c>
      <c r="H83" s="18" t="s">
        <v>24</v>
      </c>
      <c r="I83" s="18" t="s">
        <v>24</v>
      </c>
      <c r="J83" s="22" t="s">
        <v>50</v>
      </c>
      <c r="K83" s="4" t="s">
        <v>133</v>
      </c>
      <c r="L83" s="3">
        <v>1.0</v>
      </c>
    </row>
    <row r="84" hidden="1">
      <c r="A84" s="16">
        <v>19.0</v>
      </c>
      <c r="B84" s="14">
        <v>5.0</v>
      </c>
      <c r="C84" s="5" t="s">
        <v>115</v>
      </c>
      <c r="D84" s="15" t="s">
        <v>38</v>
      </c>
      <c r="E84" s="16" t="s">
        <v>25</v>
      </c>
      <c r="F84" s="17" t="s">
        <v>24</v>
      </c>
      <c r="G84" s="16" t="s">
        <v>34</v>
      </c>
      <c r="H84" s="18" t="s">
        <v>38</v>
      </c>
      <c r="I84" s="18" t="s">
        <v>24</v>
      </c>
      <c r="J84" s="22" t="s">
        <v>50</v>
      </c>
      <c r="K84" s="4" t="s">
        <v>134</v>
      </c>
      <c r="M84" s="3">
        <v>1.0</v>
      </c>
      <c r="V84" s="3">
        <v>1.0</v>
      </c>
    </row>
    <row r="85" hidden="1">
      <c r="A85" s="16">
        <v>28.0</v>
      </c>
      <c r="B85" s="20">
        <v>5.0</v>
      </c>
      <c r="C85" s="5" t="s">
        <v>115</v>
      </c>
      <c r="D85" s="6" t="s">
        <v>24</v>
      </c>
      <c r="E85" s="2" t="s">
        <v>39</v>
      </c>
      <c r="F85" s="7" t="s">
        <v>38</v>
      </c>
      <c r="G85" s="1" t="s">
        <v>27</v>
      </c>
      <c r="H85" s="4" t="s">
        <v>38</v>
      </c>
      <c r="I85" s="4" t="s">
        <v>24</v>
      </c>
      <c r="J85" s="2" t="s">
        <v>52</v>
      </c>
      <c r="K85" s="19" t="s">
        <v>135</v>
      </c>
      <c r="U85" s="3">
        <v>1.0</v>
      </c>
    </row>
    <row r="86" hidden="1">
      <c r="A86" s="16">
        <v>42.0</v>
      </c>
      <c r="B86" s="20">
        <v>19.0</v>
      </c>
      <c r="C86" s="5" t="s">
        <v>115</v>
      </c>
      <c r="D86" s="6" t="s">
        <v>62</v>
      </c>
      <c r="E86" s="1" t="s">
        <v>32</v>
      </c>
      <c r="F86" s="7" t="s">
        <v>36</v>
      </c>
      <c r="G86" s="1" t="s">
        <v>34</v>
      </c>
      <c r="H86" s="4" t="s">
        <v>62</v>
      </c>
      <c r="I86" s="4" t="s">
        <v>36</v>
      </c>
      <c r="J86" s="2" t="s">
        <v>52</v>
      </c>
      <c r="K86" s="19" t="s">
        <v>135</v>
      </c>
      <c r="U86" s="3">
        <v>1.0</v>
      </c>
    </row>
    <row r="87">
      <c r="A87" s="16">
        <v>58.0</v>
      </c>
      <c r="B87" s="23">
        <v>1.0</v>
      </c>
      <c r="C87" s="5" t="s">
        <v>115</v>
      </c>
      <c r="D87" s="24" t="s">
        <v>24</v>
      </c>
      <c r="E87" s="25" t="s">
        <v>34</v>
      </c>
      <c r="F87" s="26" t="s">
        <v>26</v>
      </c>
      <c r="G87" s="27" t="s">
        <v>39</v>
      </c>
      <c r="H87" s="28" t="s">
        <v>26</v>
      </c>
      <c r="I87" s="28" t="s">
        <v>26</v>
      </c>
      <c r="J87" s="29" t="s">
        <v>66</v>
      </c>
      <c r="K87" s="4" t="s">
        <v>136</v>
      </c>
      <c r="L87" s="3">
        <v>1.0</v>
      </c>
    </row>
    <row r="88">
      <c r="A88" s="16">
        <v>60.0</v>
      </c>
      <c r="B88" s="23">
        <v>3.0</v>
      </c>
      <c r="C88" s="5" t="s">
        <v>115</v>
      </c>
      <c r="D88" s="24" t="s">
        <v>36</v>
      </c>
      <c r="E88" s="25" t="s">
        <v>27</v>
      </c>
      <c r="F88" s="26" t="s">
        <v>26</v>
      </c>
      <c r="G88" s="27" t="s">
        <v>39</v>
      </c>
      <c r="H88" s="28" t="s">
        <v>36</v>
      </c>
      <c r="I88" s="28" t="s">
        <v>26</v>
      </c>
      <c r="J88" s="29" t="s">
        <v>66</v>
      </c>
      <c r="K88" s="4" t="s">
        <v>137</v>
      </c>
      <c r="L88" s="3">
        <v>1.0</v>
      </c>
    </row>
    <row r="89" hidden="1">
      <c r="A89" s="16">
        <v>62.0</v>
      </c>
      <c r="B89" s="23">
        <v>5.0</v>
      </c>
      <c r="C89" s="5" t="s">
        <v>115</v>
      </c>
      <c r="D89" s="24" t="s">
        <v>59</v>
      </c>
      <c r="E89" s="25" t="s">
        <v>25</v>
      </c>
      <c r="F89" s="26" t="s">
        <v>36</v>
      </c>
      <c r="G89" s="25" t="s">
        <v>27</v>
      </c>
      <c r="H89" s="28" t="s">
        <v>59</v>
      </c>
      <c r="I89" s="28" t="s">
        <v>59</v>
      </c>
      <c r="J89" s="29" t="s">
        <v>66</v>
      </c>
      <c r="K89" s="4" t="s">
        <v>138</v>
      </c>
      <c r="W89" s="3">
        <v>1.0</v>
      </c>
    </row>
    <row r="90" hidden="1">
      <c r="A90" s="16">
        <v>65.0</v>
      </c>
      <c r="B90" s="23">
        <v>8.0</v>
      </c>
      <c r="C90" s="5" t="s">
        <v>115</v>
      </c>
      <c r="D90" s="24" t="s">
        <v>62</v>
      </c>
      <c r="E90" s="25" t="s">
        <v>32</v>
      </c>
      <c r="F90" s="26" t="s">
        <v>26</v>
      </c>
      <c r="G90" s="27" t="s">
        <v>39</v>
      </c>
      <c r="H90" s="28" t="s">
        <v>26</v>
      </c>
      <c r="I90" s="28" t="s">
        <v>26</v>
      </c>
      <c r="J90" s="29" t="s">
        <v>66</v>
      </c>
      <c r="K90" s="4" t="s">
        <v>139</v>
      </c>
    </row>
    <row r="91">
      <c r="A91" s="16">
        <v>66.0</v>
      </c>
      <c r="B91" s="23">
        <v>9.0</v>
      </c>
      <c r="C91" s="5" t="s">
        <v>115</v>
      </c>
      <c r="D91" s="24" t="s">
        <v>59</v>
      </c>
      <c r="E91" s="25" t="s">
        <v>25</v>
      </c>
      <c r="F91" s="26" t="s">
        <v>62</v>
      </c>
      <c r="G91" s="25" t="s">
        <v>32</v>
      </c>
      <c r="H91" s="28" t="s">
        <v>62</v>
      </c>
      <c r="I91" s="28" t="s">
        <v>62</v>
      </c>
      <c r="J91" s="29" t="s">
        <v>66</v>
      </c>
      <c r="K91" s="4" t="s">
        <v>140</v>
      </c>
      <c r="L91" s="3">
        <v>1.0</v>
      </c>
    </row>
    <row r="92">
      <c r="A92" s="16">
        <v>67.0</v>
      </c>
      <c r="B92" s="20">
        <v>1.0</v>
      </c>
      <c r="C92" s="5" t="s">
        <v>115</v>
      </c>
      <c r="D92" s="6" t="s">
        <v>36</v>
      </c>
      <c r="E92" s="1" t="s">
        <v>34</v>
      </c>
      <c r="F92" s="7" t="s">
        <v>24</v>
      </c>
      <c r="G92" s="1" t="s">
        <v>32</v>
      </c>
      <c r="H92" s="4" t="s">
        <v>24</v>
      </c>
      <c r="I92" s="4" t="s">
        <v>36</v>
      </c>
      <c r="J92" s="30" t="s">
        <v>73</v>
      </c>
      <c r="K92" s="4" t="s">
        <v>141</v>
      </c>
      <c r="L92" s="3">
        <v>1.0</v>
      </c>
    </row>
    <row r="93">
      <c r="A93" s="16">
        <v>68.0</v>
      </c>
      <c r="B93" s="20">
        <v>2.0</v>
      </c>
      <c r="C93" s="5" t="s">
        <v>115</v>
      </c>
      <c r="D93" s="6" t="s">
        <v>59</v>
      </c>
      <c r="E93" s="1" t="s">
        <v>39</v>
      </c>
      <c r="F93" s="7" t="s">
        <v>24</v>
      </c>
      <c r="G93" s="1" t="s">
        <v>32</v>
      </c>
      <c r="H93" s="4" t="s">
        <v>24</v>
      </c>
      <c r="I93" s="4" t="s">
        <v>59</v>
      </c>
      <c r="J93" s="30" t="s">
        <v>73</v>
      </c>
      <c r="K93" s="4" t="s">
        <v>142</v>
      </c>
      <c r="L93" s="3">
        <v>1.0</v>
      </c>
    </row>
    <row r="94">
      <c r="A94" s="16">
        <v>69.0</v>
      </c>
      <c r="B94" s="20">
        <v>3.0</v>
      </c>
      <c r="C94" s="5" t="s">
        <v>115</v>
      </c>
      <c r="D94" s="6" t="s">
        <v>38</v>
      </c>
      <c r="E94" s="1" t="s">
        <v>27</v>
      </c>
      <c r="F94" s="7" t="s">
        <v>24</v>
      </c>
      <c r="G94" s="1" t="s">
        <v>32</v>
      </c>
      <c r="H94" s="4" t="s">
        <v>24</v>
      </c>
      <c r="I94" s="4" t="s">
        <v>38</v>
      </c>
      <c r="J94" s="30" t="s">
        <v>73</v>
      </c>
      <c r="K94" s="4" t="s">
        <v>143</v>
      </c>
      <c r="L94" s="3">
        <v>1.0</v>
      </c>
    </row>
    <row r="95" hidden="1">
      <c r="A95" s="16">
        <v>70.0</v>
      </c>
      <c r="B95" s="20">
        <v>4.0</v>
      </c>
      <c r="C95" s="5" t="s">
        <v>115</v>
      </c>
      <c r="D95" s="6" t="s">
        <v>26</v>
      </c>
      <c r="E95" s="1" t="s">
        <v>37</v>
      </c>
      <c r="F95" s="7" t="s">
        <v>24</v>
      </c>
      <c r="G95" s="1" t="s">
        <v>32</v>
      </c>
      <c r="H95" s="4" t="s">
        <v>24</v>
      </c>
      <c r="I95" s="4" t="s">
        <v>26</v>
      </c>
      <c r="J95" s="30" t="s">
        <v>73</v>
      </c>
      <c r="K95" s="4" t="s">
        <v>144</v>
      </c>
      <c r="M95" s="3">
        <v>1.0</v>
      </c>
      <c r="W95" s="3">
        <v>1.0</v>
      </c>
    </row>
    <row r="96" hidden="1">
      <c r="A96" s="16">
        <v>71.0</v>
      </c>
      <c r="B96" s="20">
        <v>5.0</v>
      </c>
      <c r="C96" s="5" t="s">
        <v>115</v>
      </c>
      <c r="D96" s="6" t="s">
        <v>62</v>
      </c>
      <c r="E96" s="1" t="s">
        <v>25</v>
      </c>
      <c r="F96" s="7" t="s">
        <v>24</v>
      </c>
      <c r="G96" s="1" t="s">
        <v>32</v>
      </c>
      <c r="H96" s="4" t="s">
        <v>24</v>
      </c>
      <c r="I96" s="4" t="s">
        <v>24</v>
      </c>
      <c r="J96" s="30" t="s">
        <v>73</v>
      </c>
      <c r="K96" s="19" t="s">
        <v>135</v>
      </c>
      <c r="U96" s="3">
        <v>1.0</v>
      </c>
    </row>
    <row r="97" hidden="1">
      <c r="A97" s="16">
        <v>72.0</v>
      </c>
      <c r="B97" s="20">
        <v>6.0</v>
      </c>
      <c r="C97" s="5" t="s">
        <v>115</v>
      </c>
      <c r="D97" s="6" t="s">
        <v>24</v>
      </c>
      <c r="E97" s="1" t="s">
        <v>32</v>
      </c>
      <c r="F97" s="7" t="s">
        <v>26</v>
      </c>
      <c r="G97" s="1" t="s">
        <v>37</v>
      </c>
      <c r="H97" s="4" t="s">
        <v>26</v>
      </c>
      <c r="I97" s="4" t="s">
        <v>26</v>
      </c>
      <c r="J97" s="30" t="s">
        <v>73</v>
      </c>
      <c r="K97" s="4" t="s">
        <v>145</v>
      </c>
      <c r="M97" s="3">
        <v>1.0</v>
      </c>
      <c r="S97" s="3">
        <v>1.0</v>
      </c>
    </row>
    <row r="98">
      <c r="A98" s="16">
        <v>73.0</v>
      </c>
      <c r="B98" s="20">
        <v>7.0</v>
      </c>
      <c r="C98" s="5" t="s">
        <v>115</v>
      </c>
      <c r="D98" s="6" t="s">
        <v>59</v>
      </c>
      <c r="E98" s="1" t="s">
        <v>39</v>
      </c>
      <c r="F98" s="7" t="s">
        <v>36</v>
      </c>
      <c r="G98" s="1" t="s">
        <v>34</v>
      </c>
      <c r="H98" s="4" t="s">
        <v>59</v>
      </c>
      <c r="I98" s="4" t="s">
        <v>59</v>
      </c>
      <c r="J98" s="30" t="s">
        <v>73</v>
      </c>
      <c r="K98" s="4" t="s">
        <v>146</v>
      </c>
      <c r="L98" s="3">
        <v>1.0</v>
      </c>
    </row>
    <row r="99" hidden="1">
      <c r="A99" s="16">
        <v>74.0</v>
      </c>
      <c r="B99" s="14">
        <v>1.0</v>
      </c>
      <c r="C99" s="5" t="s">
        <v>115</v>
      </c>
      <c r="D99" s="15" t="s">
        <v>24</v>
      </c>
      <c r="E99" s="31" t="s">
        <v>39</v>
      </c>
      <c r="F99" s="17" t="s">
        <v>26</v>
      </c>
      <c r="G99" s="31" t="s">
        <v>34</v>
      </c>
      <c r="H99" s="18" t="s">
        <v>26</v>
      </c>
      <c r="I99" s="18" t="s">
        <v>24</v>
      </c>
      <c r="J99" s="32" t="s">
        <v>81</v>
      </c>
      <c r="K99" s="19" t="s">
        <v>147</v>
      </c>
      <c r="L99" s="3">
        <v>1.0</v>
      </c>
    </row>
    <row r="100" hidden="1">
      <c r="A100" s="16">
        <v>75.0</v>
      </c>
      <c r="B100" s="14">
        <v>2.0</v>
      </c>
      <c r="C100" s="5" t="s">
        <v>115</v>
      </c>
      <c r="D100" s="15" t="s">
        <v>24</v>
      </c>
      <c r="E100" s="31" t="s">
        <v>39</v>
      </c>
      <c r="F100" s="17" t="s">
        <v>38</v>
      </c>
      <c r="G100" s="31" t="s">
        <v>32</v>
      </c>
      <c r="H100" s="18" t="s">
        <v>38</v>
      </c>
      <c r="I100" s="18" t="s">
        <v>24</v>
      </c>
      <c r="J100" s="32" t="s">
        <v>81</v>
      </c>
      <c r="K100" s="19" t="s">
        <v>148</v>
      </c>
      <c r="V100" s="3">
        <v>1.0</v>
      </c>
    </row>
    <row r="101" hidden="1">
      <c r="A101" s="16">
        <v>76.0</v>
      </c>
      <c r="B101" s="14">
        <v>3.0</v>
      </c>
      <c r="C101" s="5" t="s">
        <v>115</v>
      </c>
      <c r="D101" s="15" t="s">
        <v>36</v>
      </c>
      <c r="E101" s="31" t="s">
        <v>37</v>
      </c>
      <c r="F101" s="17" t="s">
        <v>62</v>
      </c>
      <c r="G101" s="31" t="s">
        <v>25</v>
      </c>
      <c r="H101" s="18" t="s">
        <v>36</v>
      </c>
      <c r="I101" s="18" t="s">
        <v>36</v>
      </c>
      <c r="J101" s="32" t="s">
        <v>81</v>
      </c>
      <c r="K101" s="4" t="s">
        <v>149</v>
      </c>
      <c r="L101" s="3">
        <v>1.0</v>
      </c>
    </row>
    <row r="102" hidden="1">
      <c r="A102" s="16">
        <v>77.0</v>
      </c>
      <c r="B102" s="14">
        <v>4.0</v>
      </c>
      <c r="C102" s="5" t="s">
        <v>115</v>
      </c>
      <c r="D102" s="15" t="s">
        <v>36</v>
      </c>
      <c r="E102" s="31" t="s">
        <v>37</v>
      </c>
      <c r="F102" s="17" t="s">
        <v>24</v>
      </c>
      <c r="G102" s="31" t="s">
        <v>39</v>
      </c>
      <c r="H102" s="18" t="s">
        <v>36</v>
      </c>
      <c r="I102" s="18" t="s">
        <v>36</v>
      </c>
      <c r="J102" s="32" t="s">
        <v>81</v>
      </c>
      <c r="K102" s="19" t="s">
        <v>150</v>
      </c>
      <c r="T102" s="3">
        <v>1.0</v>
      </c>
    </row>
    <row r="103" hidden="1">
      <c r="A103" s="16">
        <v>78.0</v>
      </c>
      <c r="B103" s="14">
        <v>5.0</v>
      </c>
      <c r="C103" s="5" t="s">
        <v>115</v>
      </c>
      <c r="D103" s="15" t="s">
        <v>59</v>
      </c>
      <c r="E103" s="31" t="s">
        <v>27</v>
      </c>
      <c r="F103" s="17" t="s">
        <v>26</v>
      </c>
      <c r="G103" s="31" t="s">
        <v>34</v>
      </c>
      <c r="H103" s="18" t="s">
        <v>59</v>
      </c>
      <c r="I103" s="18" t="s">
        <v>26</v>
      </c>
      <c r="J103" s="32" t="s">
        <v>81</v>
      </c>
      <c r="K103" s="19" t="s">
        <v>151</v>
      </c>
      <c r="L103" s="3">
        <v>1.0</v>
      </c>
      <c r="M103" s="3">
        <v>1.0</v>
      </c>
    </row>
    <row r="104" hidden="1">
      <c r="A104" s="16">
        <v>79.0</v>
      </c>
      <c r="B104" s="14">
        <v>6.0</v>
      </c>
      <c r="C104" s="5" t="s">
        <v>115</v>
      </c>
      <c r="D104" s="15" t="s">
        <v>38</v>
      </c>
      <c r="E104" s="31" t="s">
        <v>32</v>
      </c>
      <c r="F104" s="17" t="s">
        <v>62</v>
      </c>
      <c r="G104" s="31" t="s">
        <v>25</v>
      </c>
      <c r="H104" s="18" t="s">
        <v>38</v>
      </c>
      <c r="I104" s="18" t="s">
        <v>62</v>
      </c>
      <c r="J104" s="32" t="s">
        <v>81</v>
      </c>
      <c r="K104" s="4" t="s">
        <v>152</v>
      </c>
      <c r="L104" s="3">
        <v>1.0</v>
      </c>
    </row>
    <row r="105" hidden="1">
      <c r="A105" s="16">
        <v>80.0</v>
      </c>
      <c r="B105" s="14">
        <v>7.0</v>
      </c>
      <c r="C105" s="5" t="s">
        <v>115</v>
      </c>
      <c r="D105" s="15" t="s">
        <v>62</v>
      </c>
      <c r="E105" s="31" t="s">
        <v>25</v>
      </c>
      <c r="F105" s="17" t="s">
        <v>59</v>
      </c>
      <c r="G105" s="31" t="s">
        <v>27</v>
      </c>
      <c r="H105" s="18" t="s">
        <v>62</v>
      </c>
      <c r="I105" s="18" t="s">
        <v>59</v>
      </c>
      <c r="J105" s="32" t="s">
        <v>81</v>
      </c>
      <c r="K105" s="4" t="s">
        <v>153</v>
      </c>
      <c r="M105" s="3">
        <v>1.0</v>
      </c>
    </row>
    <row r="106" hidden="1">
      <c r="A106" s="16">
        <v>81.0</v>
      </c>
      <c r="B106" s="14">
        <v>8.0</v>
      </c>
      <c r="C106" s="5" t="s">
        <v>115</v>
      </c>
      <c r="D106" s="15" t="s">
        <v>59</v>
      </c>
      <c r="E106" s="31" t="s">
        <v>27</v>
      </c>
      <c r="F106" s="17" t="s">
        <v>38</v>
      </c>
      <c r="G106" s="31" t="s">
        <v>32</v>
      </c>
      <c r="H106" s="18" t="s">
        <v>59</v>
      </c>
      <c r="I106" s="18" t="s">
        <v>59</v>
      </c>
      <c r="J106" s="32" t="s">
        <v>81</v>
      </c>
      <c r="K106" s="4" t="s">
        <v>154</v>
      </c>
      <c r="M106" s="3">
        <v>1.0</v>
      </c>
      <c r="W106" s="3">
        <v>1.0</v>
      </c>
    </row>
    <row r="107" hidden="1">
      <c r="A107" s="16">
        <v>82.0</v>
      </c>
      <c r="B107" s="14">
        <v>9.0</v>
      </c>
      <c r="C107" s="5" t="s">
        <v>115</v>
      </c>
      <c r="D107" s="15" t="s">
        <v>24</v>
      </c>
      <c r="E107" s="31" t="s">
        <v>39</v>
      </c>
      <c r="F107" s="17" t="s">
        <v>36</v>
      </c>
      <c r="G107" s="31" t="s">
        <v>37</v>
      </c>
      <c r="H107" s="18" t="s">
        <v>24</v>
      </c>
      <c r="I107" s="18" t="s">
        <v>36</v>
      </c>
      <c r="J107" s="32" t="s">
        <v>81</v>
      </c>
      <c r="K107" s="4" t="s">
        <v>155</v>
      </c>
      <c r="T107" s="3">
        <v>1.0</v>
      </c>
    </row>
    <row r="108" hidden="1">
      <c r="A108" s="16">
        <v>83.0</v>
      </c>
      <c r="B108" s="14">
        <v>10.0</v>
      </c>
      <c r="C108" s="5" t="s">
        <v>115</v>
      </c>
      <c r="D108" s="15" t="s">
        <v>26</v>
      </c>
      <c r="E108" s="31" t="s">
        <v>34</v>
      </c>
      <c r="F108" s="17" t="s">
        <v>59</v>
      </c>
      <c r="G108" s="31" t="s">
        <v>27</v>
      </c>
      <c r="H108" s="18" t="s">
        <v>59</v>
      </c>
      <c r="I108" s="18" t="s">
        <v>59</v>
      </c>
      <c r="J108" s="32" t="s">
        <v>81</v>
      </c>
      <c r="K108" s="19" t="s">
        <v>156</v>
      </c>
      <c r="S108" s="3">
        <v>1.0</v>
      </c>
    </row>
    <row r="109" hidden="1">
      <c r="A109" s="16">
        <v>84.0</v>
      </c>
      <c r="B109" s="14">
        <v>11.0</v>
      </c>
      <c r="C109" s="5" t="s">
        <v>115</v>
      </c>
      <c r="D109" s="15" t="s">
        <v>26</v>
      </c>
      <c r="E109" s="31" t="s">
        <v>34</v>
      </c>
      <c r="F109" s="17" t="s">
        <v>59</v>
      </c>
      <c r="G109" s="31" t="s">
        <v>27</v>
      </c>
      <c r="H109" s="18" t="s">
        <v>59</v>
      </c>
      <c r="I109" s="18" t="s">
        <v>59</v>
      </c>
      <c r="J109" s="32" t="s">
        <v>81</v>
      </c>
      <c r="K109" s="19" t="s">
        <v>157</v>
      </c>
      <c r="M109" s="3">
        <v>1.0</v>
      </c>
    </row>
    <row r="110" hidden="1">
      <c r="A110" s="16">
        <v>85.0</v>
      </c>
      <c r="B110" s="14">
        <v>12.0</v>
      </c>
      <c r="C110" s="5" t="s">
        <v>115</v>
      </c>
      <c r="D110" s="15" t="s">
        <v>59</v>
      </c>
      <c r="E110" s="31" t="s">
        <v>27</v>
      </c>
      <c r="F110" s="17" t="s">
        <v>24</v>
      </c>
      <c r="G110" s="31" t="s">
        <v>39</v>
      </c>
      <c r="H110" s="18" t="s">
        <v>59</v>
      </c>
      <c r="I110" s="18" t="s">
        <v>24</v>
      </c>
      <c r="J110" s="32" t="s">
        <v>81</v>
      </c>
      <c r="K110" s="19" t="s">
        <v>158</v>
      </c>
      <c r="L110" s="3">
        <v>1.0</v>
      </c>
      <c r="M110" s="3">
        <v>1.0</v>
      </c>
      <c r="V110" s="3">
        <v>1.0</v>
      </c>
      <c r="W110" s="3">
        <v>1.0</v>
      </c>
    </row>
    <row r="111" hidden="1">
      <c r="A111" s="16">
        <v>86.0</v>
      </c>
      <c r="B111" s="14">
        <v>13.0</v>
      </c>
      <c r="C111" s="5" t="s">
        <v>115</v>
      </c>
      <c r="D111" s="15" t="s">
        <v>62</v>
      </c>
      <c r="E111" s="31" t="s">
        <v>25</v>
      </c>
      <c r="F111" s="17" t="s">
        <v>26</v>
      </c>
      <c r="G111" s="31" t="s">
        <v>34</v>
      </c>
      <c r="H111" s="18" t="s">
        <v>62</v>
      </c>
      <c r="I111" s="18" t="s">
        <v>26</v>
      </c>
      <c r="J111" s="32" t="s">
        <v>81</v>
      </c>
      <c r="K111" s="19" t="s">
        <v>159</v>
      </c>
      <c r="L111" s="3">
        <v>1.0</v>
      </c>
      <c r="M111" s="3">
        <v>1.0</v>
      </c>
    </row>
    <row r="112" hidden="1">
      <c r="A112" s="16">
        <v>87.0</v>
      </c>
      <c r="B112" s="20">
        <v>1.0</v>
      </c>
      <c r="C112" s="5" t="s">
        <v>115</v>
      </c>
      <c r="D112" s="6" t="s">
        <v>36</v>
      </c>
      <c r="E112" s="2" t="s">
        <v>32</v>
      </c>
      <c r="F112" s="7" t="s">
        <v>26</v>
      </c>
      <c r="G112" s="2" t="s">
        <v>37</v>
      </c>
      <c r="H112" s="4" t="s">
        <v>26</v>
      </c>
      <c r="I112" s="4" t="s">
        <v>36</v>
      </c>
      <c r="J112" s="2" t="s">
        <v>92</v>
      </c>
      <c r="K112" s="4" t="s">
        <v>135</v>
      </c>
      <c r="U112" s="3">
        <v>1.0</v>
      </c>
    </row>
    <row r="113" hidden="1">
      <c r="A113" s="16">
        <v>88.0</v>
      </c>
      <c r="B113" s="20">
        <v>2.0</v>
      </c>
      <c r="C113" s="5" t="s">
        <v>115</v>
      </c>
      <c r="D113" s="6" t="s">
        <v>24</v>
      </c>
      <c r="E113" s="2" t="s">
        <v>34</v>
      </c>
      <c r="F113" s="7" t="s">
        <v>26</v>
      </c>
      <c r="G113" s="2" t="s">
        <v>37</v>
      </c>
      <c r="H113" s="4" t="s">
        <v>26</v>
      </c>
      <c r="I113" s="4" t="s">
        <v>24</v>
      </c>
      <c r="J113" s="2" t="s">
        <v>92</v>
      </c>
      <c r="K113" s="4" t="s">
        <v>160</v>
      </c>
      <c r="N113" s="3">
        <v>1.0</v>
      </c>
      <c r="V113" s="3">
        <v>1.0</v>
      </c>
    </row>
    <row r="114" hidden="1">
      <c r="A114" s="16">
        <v>89.0</v>
      </c>
      <c r="B114" s="20">
        <v>3.0</v>
      </c>
      <c r="C114" s="5" t="s">
        <v>115</v>
      </c>
      <c r="D114" s="6" t="s">
        <v>95</v>
      </c>
      <c r="E114" s="2" t="s">
        <v>27</v>
      </c>
      <c r="F114" s="7" t="s">
        <v>96</v>
      </c>
      <c r="G114" s="2" t="s">
        <v>39</v>
      </c>
      <c r="H114" s="4" t="s">
        <v>96</v>
      </c>
      <c r="I114" s="4" t="s">
        <v>96</v>
      </c>
      <c r="J114" s="2" t="s">
        <v>92</v>
      </c>
      <c r="K114" s="4" t="s">
        <v>135</v>
      </c>
      <c r="U114" s="3">
        <v>1.0</v>
      </c>
    </row>
    <row r="115" hidden="1">
      <c r="A115" s="16">
        <v>90.0</v>
      </c>
      <c r="B115" s="20">
        <v>4.0</v>
      </c>
      <c r="C115" s="5" t="s">
        <v>115</v>
      </c>
      <c r="D115" s="6" t="s">
        <v>36</v>
      </c>
      <c r="E115" s="2" t="s">
        <v>32</v>
      </c>
      <c r="F115" s="7" t="s">
        <v>38</v>
      </c>
      <c r="G115" s="2" t="s">
        <v>25</v>
      </c>
      <c r="H115" s="4" t="s">
        <v>38</v>
      </c>
      <c r="I115" s="4" t="s">
        <v>36</v>
      </c>
      <c r="J115" s="2" t="s">
        <v>92</v>
      </c>
      <c r="K115" s="4" t="s">
        <v>135</v>
      </c>
      <c r="U115" s="3">
        <v>1.0</v>
      </c>
    </row>
    <row r="116" hidden="1">
      <c r="A116" s="16">
        <v>91.0</v>
      </c>
      <c r="B116" s="20">
        <v>5.0</v>
      </c>
      <c r="C116" s="5" t="s">
        <v>115</v>
      </c>
      <c r="D116" s="6" t="s">
        <v>95</v>
      </c>
      <c r="E116" s="2" t="s">
        <v>27</v>
      </c>
      <c r="F116" s="7" t="s">
        <v>24</v>
      </c>
      <c r="G116" s="2" t="s">
        <v>34</v>
      </c>
      <c r="H116" s="4" t="s">
        <v>24</v>
      </c>
      <c r="I116" s="4" t="s">
        <v>24</v>
      </c>
      <c r="J116" s="2" t="s">
        <v>92</v>
      </c>
      <c r="K116" s="4" t="s">
        <v>135</v>
      </c>
      <c r="U116" s="3">
        <v>1.0</v>
      </c>
    </row>
    <row r="117" hidden="1">
      <c r="A117" s="16">
        <v>92.0</v>
      </c>
      <c r="B117" s="20">
        <v>6.0</v>
      </c>
      <c r="C117" s="5" t="s">
        <v>115</v>
      </c>
      <c r="D117" s="6" t="s">
        <v>26</v>
      </c>
      <c r="E117" s="2" t="s">
        <v>37</v>
      </c>
      <c r="F117" s="7" t="s">
        <v>96</v>
      </c>
      <c r="G117" s="2" t="s">
        <v>39</v>
      </c>
      <c r="H117" s="4" t="s">
        <v>96</v>
      </c>
      <c r="I117" s="4" t="s">
        <v>96</v>
      </c>
      <c r="J117" s="2" t="s">
        <v>92</v>
      </c>
      <c r="K117" s="4" t="s">
        <v>135</v>
      </c>
      <c r="U117" s="3">
        <v>1.0</v>
      </c>
    </row>
    <row r="118" hidden="1">
      <c r="A118" s="16">
        <v>93.0</v>
      </c>
      <c r="B118" s="20">
        <v>7.0</v>
      </c>
      <c r="C118" s="5" t="s">
        <v>115</v>
      </c>
      <c r="D118" s="6" t="s">
        <v>96</v>
      </c>
      <c r="E118" s="2" t="s">
        <v>39</v>
      </c>
      <c r="F118" s="7" t="s">
        <v>95</v>
      </c>
      <c r="G118" s="2" t="s">
        <v>27</v>
      </c>
      <c r="H118" s="33"/>
      <c r="I118" s="4" t="s">
        <v>96</v>
      </c>
      <c r="J118" s="2" t="s">
        <v>92</v>
      </c>
      <c r="K118" s="4" t="s">
        <v>135</v>
      </c>
      <c r="U118" s="3">
        <v>1.0</v>
      </c>
    </row>
    <row r="119" hidden="1">
      <c r="A119" s="16">
        <v>94.0</v>
      </c>
      <c r="B119" s="20">
        <v>8.0</v>
      </c>
      <c r="C119" s="5" t="s">
        <v>115</v>
      </c>
      <c r="D119" s="6" t="s">
        <v>38</v>
      </c>
      <c r="E119" s="2" t="s">
        <v>25</v>
      </c>
      <c r="F119" s="7" t="s">
        <v>95</v>
      </c>
      <c r="G119" s="2" t="s">
        <v>27</v>
      </c>
      <c r="H119" s="4" t="s">
        <v>95</v>
      </c>
      <c r="I119" s="4" t="s">
        <v>38</v>
      </c>
      <c r="J119" s="2" t="s">
        <v>92</v>
      </c>
      <c r="K119" s="4" t="s">
        <v>135</v>
      </c>
      <c r="U119" s="3">
        <v>1.0</v>
      </c>
    </row>
    <row r="120" hidden="1">
      <c r="A120" s="16">
        <v>95.0</v>
      </c>
      <c r="B120" s="20">
        <v>9.0</v>
      </c>
      <c r="C120" s="5" t="s">
        <v>115</v>
      </c>
      <c r="D120" s="6" t="s">
        <v>24</v>
      </c>
      <c r="E120" s="2" t="s">
        <v>34</v>
      </c>
      <c r="F120" s="7" t="s">
        <v>36</v>
      </c>
      <c r="G120" s="2" t="s">
        <v>32</v>
      </c>
      <c r="H120" s="4" t="s">
        <v>24</v>
      </c>
      <c r="I120" s="4" t="s">
        <v>24</v>
      </c>
      <c r="J120" s="2" t="s">
        <v>92</v>
      </c>
      <c r="K120" s="4" t="s">
        <v>135</v>
      </c>
      <c r="U120" s="3">
        <v>1.0</v>
      </c>
    </row>
    <row r="121" hidden="1">
      <c r="A121" s="16">
        <v>96.0</v>
      </c>
      <c r="B121" s="20">
        <v>10.0</v>
      </c>
      <c r="C121" s="5" t="s">
        <v>115</v>
      </c>
      <c r="D121" s="6" t="s">
        <v>96</v>
      </c>
      <c r="E121" s="2" t="s">
        <v>39</v>
      </c>
      <c r="F121" s="7" t="s">
        <v>38</v>
      </c>
      <c r="G121" s="2" t="s">
        <v>25</v>
      </c>
      <c r="H121" s="4" t="s">
        <v>96</v>
      </c>
      <c r="I121" s="4" t="s">
        <v>96</v>
      </c>
      <c r="J121" s="2" t="s">
        <v>92</v>
      </c>
      <c r="K121" s="4" t="s">
        <v>135</v>
      </c>
      <c r="U121" s="3">
        <v>1.0</v>
      </c>
    </row>
    <row r="122" hidden="1">
      <c r="A122" s="16">
        <v>97.0</v>
      </c>
      <c r="B122" s="20">
        <v>11.0</v>
      </c>
      <c r="C122" s="5" t="s">
        <v>115</v>
      </c>
      <c r="D122" s="6" t="s">
        <v>95</v>
      </c>
      <c r="E122" s="2" t="s">
        <v>27</v>
      </c>
      <c r="F122" s="7" t="s">
        <v>38</v>
      </c>
      <c r="G122" s="2" t="s">
        <v>25</v>
      </c>
      <c r="H122" s="4" t="s">
        <v>95</v>
      </c>
      <c r="I122" s="4" t="s">
        <v>38</v>
      </c>
      <c r="J122" s="2" t="s">
        <v>92</v>
      </c>
      <c r="K122" s="4" t="s">
        <v>161</v>
      </c>
      <c r="N122" s="3">
        <v>1.0</v>
      </c>
      <c r="V122" s="3">
        <v>1.0</v>
      </c>
    </row>
    <row r="123" hidden="1">
      <c r="A123" s="16">
        <v>98.0</v>
      </c>
      <c r="B123" s="20">
        <v>12.0</v>
      </c>
      <c r="C123" s="5" t="s">
        <v>115</v>
      </c>
      <c r="D123" s="6" t="s">
        <v>36</v>
      </c>
      <c r="E123" s="2" t="s">
        <v>32</v>
      </c>
      <c r="F123" s="7" t="s">
        <v>38</v>
      </c>
      <c r="G123" s="2" t="s">
        <v>25</v>
      </c>
      <c r="H123" s="4" t="s">
        <v>38</v>
      </c>
      <c r="I123" s="4" t="s">
        <v>36</v>
      </c>
      <c r="J123" s="2" t="s">
        <v>92</v>
      </c>
      <c r="K123" s="4" t="s">
        <v>135</v>
      </c>
      <c r="U123" s="3">
        <v>1.0</v>
      </c>
    </row>
    <row r="124" hidden="1">
      <c r="A124" s="16">
        <v>99.0</v>
      </c>
      <c r="B124" s="14">
        <v>1.0</v>
      </c>
      <c r="C124" s="5" t="s">
        <v>115</v>
      </c>
      <c r="D124" s="15" t="s">
        <v>24</v>
      </c>
      <c r="E124" s="16" t="s">
        <v>39</v>
      </c>
      <c r="F124" s="17" t="s">
        <v>26</v>
      </c>
      <c r="G124" s="16" t="s">
        <v>34</v>
      </c>
      <c r="H124" s="18" t="s">
        <v>26</v>
      </c>
      <c r="I124" s="18" t="s">
        <v>24</v>
      </c>
      <c r="J124" s="16" t="s">
        <v>104</v>
      </c>
      <c r="K124" s="4" t="s">
        <v>135</v>
      </c>
      <c r="U124" s="3">
        <v>1.0</v>
      </c>
    </row>
    <row r="125" hidden="1">
      <c r="A125" s="16">
        <v>107.0</v>
      </c>
      <c r="B125" s="14">
        <v>9.0</v>
      </c>
      <c r="C125" s="5" t="s">
        <v>115</v>
      </c>
      <c r="D125" s="15" t="s">
        <v>95</v>
      </c>
      <c r="E125" s="16" t="s">
        <v>27</v>
      </c>
      <c r="F125" s="17" t="s">
        <v>96</v>
      </c>
      <c r="G125" s="16" t="s">
        <v>37</v>
      </c>
      <c r="H125" s="18" t="s">
        <v>96</v>
      </c>
      <c r="I125" s="18" t="s">
        <v>96</v>
      </c>
      <c r="J125" s="16" t="s">
        <v>104</v>
      </c>
      <c r="K125" s="4" t="s">
        <v>162</v>
      </c>
      <c r="M125" s="3">
        <v>1.0</v>
      </c>
    </row>
    <row r="126" hidden="1">
      <c r="A126" s="16">
        <v>110.0</v>
      </c>
      <c r="B126" s="14">
        <v>12.0</v>
      </c>
      <c r="C126" s="5" t="s">
        <v>115</v>
      </c>
      <c r="D126" s="15" t="s">
        <v>38</v>
      </c>
      <c r="E126" s="16" t="s">
        <v>32</v>
      </c>
      <c r="F126" s="17" t="s">
        <v>95</v>
      </c>
      <c r="G126" s="16" t="s">
        <v>27</v>
      </c>
      <c r="H126" s="18" t="s">
        <v>95</v>
      </c>
      <c r="I126" s="18" t="s">
        <v>38</v>
      </c>
      <c r="J126" s="16" t="s">
        <v>104</v>
      </c>
      <c r="K126" s="4" t="s">
        <v>163</v>
      </c>
      <c r="N126" s="3">
        <v>1.0</v>
      </c>
    </row>
    <row r="127" hidden="1">
      <c r="A127" s="16">
        <v>112.0</v>
      </c>
      <c r="B127" s="20">
        <v>1.0</v>
      </c>
      <c r="C127" s="5" t="s">
        <v>115</v>
      </c>
      <c r="D127" s="6" t="s">
        <v>24</v>
      </c>
      <c r="E127" s="2" t="s">
        <v>34</v>
      </c>
      <c r="F127" s="7" t="s">
        <v>26</v>
      </c>
      <c r="G127" s="2" t="s">
        <v>25</v>
      </c>
      <c r="H127" s="4" t="s">
        <v>26</v>
      </c>
      <c r="I127" s="4" t="s">
        <v>24</v>
      </c>
      <c r="J127" s="2" t="s">
        <v>110</v>
      </c>
      <c r="K127" s="4" t="s">
        <v>164</v>
      </c>
      <c r="M127" s="3">
        <v>1.0</v>
      </c>
      <c r="W127" s="3">
        <v>1.0</v>
      </c>
    </row>
    <row r="128" hidden="1">
      <c r="A128" s="16">
        <v>113.0</v>
      </c>
      <c r="B128" s="20">
        <v>2.0</v>
      </c>
      <c r="C128" s="5" t="s">
        <v>115</v>
      </c>
      <c r="D128" s="6" t="s">
        <v>24</v>
      </c>
      <c r="E128" s="2" t="s">
        <v>34</v>
      </c>
      <c r="F128" s="7" t="s">
        <v>95</v>
      </c>
      <c r="G128" s="2" t="s">
        <v>37</v>
      </c>
      <c r="H128" s="4" t="s">
        <v>95</v>
      </c>
      <c r="I128" s="4" t="s">
        <v>24</v>
      </c>
      <c r="J128" s="2" t="s">
        <v>110</v>
      </c>
      <c r="K128" s="4" t="s">
        <v>165</v>
      </c>
      <c r="M128" s="3">
        <v>1.0</v>
      </c>
    </row>
    <row r="129">
      <c r="A129" s="16">
        <v>114.0</v>
      </c>
      <c r="B129" s="20">
        <v>3.0</v>
      </c>
      <c r="C129" s="5" t="s">
        <v>115</v>
      </c>
      <c r="D129" s="6" t="s">
        <v>38</v>
      </c>
      <c r="E129" s="2" t="s">
        <v>32</v>
      </c>
      <c r="F129" s="7" t="s">
        <v>96</v>
      </c>
      <c r="G129" s="2" t="s">
        <v>27</v>
      </c>
      <c r="H129" s="4" t="s">
        <v>38</v>
      </c>
      <c r="I129" s="4" t="s">
        <v>38</v>
      </c>
      <c r="J129" s="2" t="s">
        <v>110</v>
      </c>
      <c r="K129" s="4" t="s">
        <v>166</v>
      </c>
      <c r="L129" s="3">
        <v>1.0</v>
      </c>
      <c r="M129" s="3">
        <v>1.0</v>
      </c>
    </row>
    <row r="130" hidden="1">
      <c r="A130" s="16">
        <v>115.0</v>
      </c>
      <c r="B130" s="20">
        <v>4.0</v>
      </c>
      <c r="C130" s="5" t="s">
        <v>115</v>
      </c>
      <c r="D130" s="6" t="s">
        <v>38</v>
      </c>
      <c r="E130" s="2" t="s">
        <v>32</v>
      </c>
      <c r="F130" s="7" t="s">
        <v>36</v>
      </c>
      <c r="G130" s="2" t="s">
        <v>39</v>
      </c>
      <c r="H130" s="4" t="s">
        <v>36</v>
      </c>
      <c r="I130" s="4" t="s">
        <v>38</v>
      </c>
      <c r="J130" s="2" t="s">
        <v>110</v>
      </c>
      <c r="K130" s="4" t="s">
        <v>167</v>
      </c>
      <c r="M130" s="3">
        <v>1.0</v>
      </c>
    </row>
    <row r="131">
      <c r="A131" s="16">
        <v>116.0</v>
      </c>
      <c r="B131" s="20">
        <v>5.0</v>
      </c>
      <c r="C131" s="5" t="s">
        <v>115</v>
      </c>
      <c r="D131" s="6" t="s">
        <v>95</v>
      </c>
      <c r="E131" s="2" t="s">
        <v>37</v>
      </c>
      <c r="F131" s="7" t="s">
        <v>96</v>
      </c>
      <c r="G131" s="2" t="s">
        <v>27</v>
      </c>
      <c r="H131" s="4" t="s">
        <v>95</v>
      </c>
      <c r="I131" s="4" t="s">
        <v>95</v>
      </c>
      <c r="J131" s="2" t="s">
        <v>110</v>
      </c>
      <c r="K131" s="4" t="s">
        <v>168</v>
      </c>
      <c r="L131" s="3">
        <v>1.0</v>
      </c>
    </row>
    <row r="132">
      <c r="A132" s="16">
        <v>117.0</v>
      </c>
      <c r="B132" s="20">
        <v>6.0</v>
      </c>
      <c r="C132" s="5" t="s">
        <v>115</v>
      </c>
      <c r="D132" s="6" t="s">
        <v>24</v>
      </c>
      <c r="E132" s="2" t="s">
        <v>34</v>
      </c>
      <c r="F132" s="7" t="s">
        <v>38</v>
      </c>
      <c r="G132" s="2" t="s">
        <v>32</v>
      </c>
      <c r="H132" s="4" t="s">
        <v>24</v>
      </c>
      <c r="I132" s="4" t="s">
        <v>24</v>
      </c>
      <c r="J132" s="2" t="s">
        <v>110</v>
      </c>
      <c r="K132" s="4" t="s">
        <v>169</v>
      </c>
      <c r="L132" s="3">
        <v>1.0</v>
      </c>
      <c r="M132" s="3">
        <v>1.0</v>
      </c>
    </row>
  </sheetData>
  <autoFilter ref="$A$1:$W$132">
    <filterColumn colId="11">
      <filters>
        <filter val="1"/>
      </filters>
    </filterColumn>
    <filterColumn colId="9">
      <filters>
        <filter val="P01"/>
        <filter val="P02"/>
        <filter val="P05"/>
        <filter val="P04"/>
        <filter val="P06"/>
        <filter val="P09"/>
        <filter val="P08"/>
        <filter val="P10"/>
      </filters>
    </filterColumn>
  </autoFilter>
  <conditionalFormatting sqref="L1:W132">
    <cfRule type="cellIs" dxfId="0" priority="1" operator="equal">
      <formula>1</formula>
    </cfRule>
  </conditionalFormatting>
  <conditionalFormatting sqref="L1:W132">
    <cfRule type="cellIs" dxfId="1" priority="2" operator="equal">
      <formula>0</formula>
    </cfRule>
  </conditionalFormatting>
  <conditionalFormatting sqref="L37:W37">
    <cfRule type="cellIs" dxfId="0" priority="3" operator="equal">
      <formula>1</formula>
    </cfRule>
  </conditionalFormatting>
  <conditionalFormatting sqref="L37:W37">
    <cfRule type="cellIs" dxfId="1" priority="4" operator="equal">
      <formula>0</formula>
    </cfRule>
  </conditionalFormatting>
  <conditionalFormatting sqref="L36:W36">
    <cfRule type="cellIs" dxfId="0" priority="5" operator="equal">
      <formula>1</formula>
    </cfRule>
  </conditionalFormatting>
  <conditionalFormatting sqref="L36:W36">
    <cfRule type="cellIs" dxfId="1" priority="6" operator="equal">
      <formula>0</formula>
    </cfRule>
  </conditionalFormatting>
  <conditionalFormatting sqref="L33:W35">
    <cfRule type="cellIs" dxfId="0" priority="7" operator="equal">
      <formula>1</formula>
    </cfRule>
  </conditionalFormatting>
  <conditionalFormatting sqref="L33:W35">
    <cfRule type="cellIs" dxfId="1" priority="8" operator="equal">
      <formula>0</formula>
    </cfRule>
  </conditionalFormatting>
  <conditionalFormatting sqref="L32:W32">
    <cfRule type="cellIs" dxfId="0" priority="9" operator="equal">
      <formula>1</formula>
    </cfRule>
  </conditionalFormatting>
  <conditionalFormatting sqref="L32:W32">
    <cfRule type="cellIs" dxfId="1" priority="10" operator="equal">
      <formula>0</formula>
    </cfRule>
  </conditionalFormatting>
  <conditionalFormatting sqref="L31:W31">
    <cfRule type="cellIs" dxfId="0" priority="11" operator="equal">
      <formula>1</formula>
    </cfRule>
  </conditionalFormatting>
  <conditionalFormatting sqref="L31:W31">
    <cfRule type="cellIs" dxfId="1" priority="12" operator="equal">
      <formula>0</formula>
    </cfRule>
  </conditionalFormatting>
  <conditionalFormatting sqref="L30:W30">
    <cfRule type="cellIs" dxfId="0" priority="13" operator="equal">
      <formula>1</formula>
    </cfRule>
  </conditionalFormatting>
  <conditionalFormatting sqref="L30:W30">
    <cfRule type="cellIs" dxfId="1" priority="14" operator="equal">
      <formula>0</formula>
    </cfRule>
  </conditionalFormatting>
  <conditionalFormatting sqref="L28:W29">
    <cfRule type="cellIs" dxfId="0" priority="15" operator="equal">
      <formula>1</formula>
    </cfRule>
  </conditionalFormatting>
  <conditionalFormatting sqref="L28:W29">
    <cfRule type="cellIs" dxfId="1" priority="16" operator="equal">
      <formula>0</formula>
    </cfRule>
  </conditionalFormatting>
  <conditionalFormatting sqref="L27:W27">
    <cfRule type="cellIs" dxfId="0" priority="17" operator="equal">
      <formula>1</formula>
    </cfRule>
  </conditionalFormatting>
  <conditionalFormatting sqref="L27:W27">
    <cfRule type="cellIs" dxfId="1" priority="18" operator="equal">
      <formula>0</formula>
    </cfRule>
  </conditionalFormatting>
  <conditionalFormatting sqref="L23:W26">
    <cfRule type="cellIs" dxfId="0" priority="19" operator="equal">
      <formula>1</formula>
    </cfRule>
  </conditionalFormatting>
  <conditionalFormatting sqref="L23:W26">
    <cfRule type="cellIs" dxfId="1" priority="20" operator="equal">
      <formula>0</formula>
    </cfRule>
  </conditionalFormatting>
  <conditionalFormatting sqref="L22:W22">
    <cfRule type="cellIs" dxfId="0" priority="21" operator="equal">
      <formula>1</formula>
    </cfRule>
  </conditionalFormatting>
  <conditionalFormatting sqref="L22:W22">
    <cfRule type="cellIs" dxfId="1" priority="22" operator="equal">
      <formula>0</formula>
    </cfRule>
  </conditionalFormatting>
  <conditionalFormatting sqref="L21:W21">
    <cfRule type="cellIs" dxfId="0" priority="23" operator="equal">
      <formula>1</formula>
    </cfRule>
  </conditionalFormatting>
  <conditionalFormatting sqref="L21:W21">
    <cfRule type="cellIs" dxfId="1" priority="24" operator="equal">
      <formula>0</formula>
    </cfRule>
  </conditionalFormatting>
  <conditionalFormatting sqref="L20:W20">
    <cfRule type="cellIs" dxfId="0" priority="25" operator="equal">
      <formula>1</formula>
    </cfRule>
  </conditionalFormatting>
  <conditionalFormatting sqref="L20:W20">
    <cfRule type="cellIs" dxfId="1" priority="26" operator="equal">
      <formula>0</formula>
    </cfRule>
  </conditionalFormatting>
  <conditionalFormatting sqref="L19:W19">
    <cfRule type="cellIs" dxfId="0" priority="27" operator="equal">
      <formula>1</formula>
    </cfRule>
  </conditionalFormatting>
  <conditionalFormatting sqref="L19:W19">
    <cfRule type="cellIs" dxfId="1" priority="28" operator="equal">
      <formula>0</formula>
    </cfRule>
  </conditionalFormatting>
  <conditionalFormatting sqref="L18:W18">
    <cfRule type="cellIs" dxfId="0" priority="29" operator="equal">
      <formula>1</formula>
    </cfRule>
  </conditionalFormatting>
  <conditionalFormatting sqref="L18:W18">
    <cfRule type="cellIs" dxfId="1" priority="30" operator="equal">
      <formula>0</formula>
    </cfRule>
  </conditionalFormatting>
  <conditionalFormatting sqref="L16:W17">
    <cfRule type="cellIs" dxfId="0" priority="31" operator="equal">
      <formula>1</formula>
    </cfRule>
  </conditionalFormatting>
  <conditionalFormatting sqref="L16:W17">
    <cfRule type="cellIs" dxfId="1" priority="32" operator="equal">
      <formula>0</formula>
    </cfRule>
  </conditionalFormatting>
  <conditionalFormatting sqref="L15:W15">
    <cfRule type="cellIs" dxfId="0" priority="33" operator="equal">
      <formula>1</formula>
    </cfRule>
  </conditionalFormatting>
  <conditionalFormatting sqref="L15:W15">
    <cfRule type="cellIs" dxfId="1" priority="34" operator="equal">
      <formula>0</formula>
    </cfRule>
  </conditionalFormatting>
  <conditionalFormatting sqref="L14:W14">
    <cfRule type="cellIs" dxfId="0" priority="35" operator="equal">
      <formula>1</formula>
    </cfRule>
  </conditionalFormatting>
  <conditionalFormatting sqref="L14:W14">
    <cfRule type="cellIs" dxfId="1" priority="36" operator="equal">
      <formula>0</formula>
    </cfRule>
  </conditionalFormatting>
  <conditionalFormatting sqref="L13:W13">
    <cfRule type="cellIs" dxfId="0" priority="37" operator="equal">
      <formula>1</formula>
    </cfRule>
  </conditionalFormatting>
  <conditionalFormatting sqref="L13:W13">
    <cfRule type="cellIs" dxfId="1" priority="38" operator="equal">
      <formula>0</formula>
    </cfRule>
  </conditionalFormatting>
  <conditionalFormatting sqref="L12:W12">
    <cfRule type="cellIs" dxfId="0" priority="39" operator="equal">
      <formula>1</formula>
    </cfRule>
  </conditionalFormatting>
  <conditionalFormatting sqref="L12:W12">
    <cfRule type="cellIs" dxfId="1" priority="40" operator="equal">
      <formula>0</formula>
    </cfRule>
  </conditionalFormatting>
  <conditionalFormatting sqref="L10:W11">
    <cfRule type="cellIs" dxfId="0" priority="41" operator="equal">
      <formula>1</formula>
    </cfRule>
  </conditionalFormatting>
  <conditionalFormatting sqref="L10:W11">
    <cfRule type="cellIs" dxfId="1" priority="42" operator="equal">
      <formula>0</formula>
    </cfRule>
  </conditionalFormatting>
  <conditionalFormatting sqref="L9:W9">
    <cfRule type="cellIs" dxfId="0" priority="43" operator="equal">
      <formula>1</formula>
    </cfRule>
  </conditionalFormatting>
  <conditionalFormatting sqref="L9:W9">
    <cfRule type="cellIs" dxfId="1" priority="44" operator="equal">
      <formula>0</formula>
    </cfRule>
  </conditionalFormatting>
  <conditionalFormatting sqref="L8:W8">
    <cfRule type="cellIs" dxfId="0" priority="45" operator="equal">
      <formula>1</formula>
    </cfRule>
  </conditionalFormatting>
  <conditionalFormatting sqref="L8:W8">
    <cfRule type="cellIs" dxfId="1" priority="46" operator="equal">
      <formula>0</formula>
    </cfRule>
  </conditionalFormatting>
  <conditionalFormatting sqref="L5:W7">
    <cfRule type="cellIs" dxfId="0" priority="47" operator="equal">
      <formula>1</formula>
    </cfRule>
  </conditionalFormatting>
  <conditionalFormatting sqref="L5:W7">
    <cfRule type="cellIs" dxfId="1" priority="48" operator="equal">
      <formula>0</formula>
    </cfRule>
  </conditionalFormatting>
  <conditionalFormatting sqref="L4:W4">
    <cfRule type="cellIs" dxfId="0" priority="49" operator="equal">
      <formula>1</formula>
    </cfRule>
  </conditionalFormatting>
  <conditionalFormatting sqref="L4:W4">
    <cfRule type="cellIs" dxfId="1" priority="50" operator="equal">
      <formula>0</formula>
    </cfRule>
  </conditionalFormatting>
  <conditionalFormatting sqref="L3:W3">
    <cfRule type="cellIs" dxfId="0" priority="51" operator="equal">
      <formula>1</formula>
    </cfRule>
  </conditionalFormatting>
  <conditionalFormatting sqref="L3:W3">
    <cfRule type="cellIs" dxfId="1" priority="52" operator="equal">
      <formula>0</formula>
    </cfRule>
  </conditionalFormatting>
  <conditionalFormatting sqref="L1:W2">
    <cfRule type="cellIs" dxfId="0" priority="53" operator="equal">
      <formula>1</formula>
    </cfRule>
  </conditionalFormatting>
  <conditionalFormatting sqref="L1:W2">
    <cfRule type="cellIs" dxfId="1" priority="54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</cols>
  <sheetData>
    <row r="1">
      <c r="A1" s="37" t="str">
        <f>IFERROR(__xludf.DUMMYFUNCTION("unique('Final Coding with Metadata'!J:J)"),"PID")</f>
        <v>PID</v>
      </c>
      <c r="B1" s="38" t="s">
        <v>170</v>
      </c>
      <c r="C1" s="39" t="s">
        <v>11</v>
      </c>
      <c r="D1" s="39" t="s">
        <v>12</v>
      </c>
      <c r="E1" s="40" t="s">
        <v>13</v>
      </c>
      <c r="F1" s="40" t="s">
        <v>14</v>
      </c>
      <c r="G1" s="40" t="s">
        <v>15</v>
      </c>
      <c r="H1" s="41" t="s">
        <v>16</v>
      </c>
      <c r="I1" s="41" t="s">
        <v>17</v>
      </c>
      <c r="J1" s="41" t="s">
        <v>18</v>
      </c>
      <c r="K1" s="40" t="s">
        <v>19</v>
      </c>
      <c r="L1" s="42" t="s">
        <v>20</v>
      </c>
      <c r="M1" s="42" t="s">
        <v>21</v>
      </c>
      <c r="N1" s="43" t="s">
        <v>22</v>
      </c>
      <c r="O1" s="44" t="s">
        <v>171</v>
      </c>
    </row>
    <row r="2">
      <c r="A2" s="45" t="str">
        <f>IFERROR(__xludf.DUMMYFUNCTION("""COMPUTED_VALUE"""),"P01")</f>
        <v>P01</v>
      </c>
      <c r="B2" s="46" t="s">
        <v>172</v>
      </c>
      <c r="C2" s="2">
        <f>sumifs('Final Coding with Metadata'!L:L, 'Final Coding with Metadata'!$J:$J, $A2)</f>
        <v>8</v>
      </c>
      <c r="D2" s="2">
        <f>sumifs('Final Coding with Metadata'!M:M, 'Final Coding with Metadata'!$J:$J, $A2)</f>
        <v>5</v>
      </c>
      <c r="E2" s="2">
        <f>sumifs('Final Coding with Metadata'!N:N, 'Final Coding with Metadata'!$J:$J, $A2)</f>
        <v>0</v>
      </c>
      <c r="F2" s="2">
        <f>sumifs('Final Coding with Metadata'!O:O, 'Final Coding with Metadata'!$J:$J, $A2)</f>
        <v>0</v>
      </c>
      <c r="G2" s="2">
        <f>sumifs('Final Coding with Metadata'!P:P, 'Final Coding with Metadata'!$J:$J, $A2)</f>
        <v>1</v>
      </c>
      <c r="H2" s="2">
        <f>sumifs('Final Coding with Metadata'!Q:Q, 'Final Coding with Metadata'!$J:$J, $A2)</f>
        <v>5</v>
      </c>
      <c r="I2" s="2">
        <f>sumifs('Final Coding with Metadata'!R:R, 'Final Coding with Metadata'!$J:$J, $A2)</f>
        <v>1</v>
      </c>
      <c r="J2" s="2">
        <f>sumifs('Final Coding with Metadata'!S:S, 'Final Coding with Metadata'!$J:$J, $A2)</f>
        <v>0</v>
      </c>
      <c r="K2" s="2">
        <f>sumifs('Final Coding with Metadata'!T:T, 'Final Coding with Metadata'!$J:$J, $A2)</f>
        <v>1</v>
      </c>
      <c r="L2" s="2">
        <f>sumifs('Final Coding with Metadata'!U:U, 'Final Coding with Metadata'!$J:$J, $A2)</f>
        <v>0</v>
      </c>
      <c r="M2" s="2">
        <f>sumifs('Final Coding with Metadata'!V:V, 'Final Coding with Metadata'!$J:$J, $A2)</f>
        <v>0</v>
      </c>
      <c r="N2" s="2">
        <f>sumifs('Final Coding with Metadata'!W:W, 'Final Coding with Metadata'!$J:$J, $A2)</f>
        <v>1</v>
      </c>
      <c r="O2" s="47"/>
    </row>
    <row r="3">
      <c r="A3" s="45" t="str">
        <f>IFERROR(__xludf.DUMMYFUNCTION("""COMPUTED_VALUE"""),"P02")</f>
        <v>P02</v>
      </c>
      <c r="B3" s="46" t="s">
        <v>172</v>
      </c>
      <c r="C3" s="2">
        <f>sumifs('Final Coding with Metadata'!L:L, 'Final Coding with Metadata'!$J:$J, $A3)</f>
        <v>5</v>
      </c>
      <c r="D3" s="2">
        <f>sumifs('Final Coding with Metadata'!M:M, 'Final Coding with Metadata'!$J:$J, $A3)</f>
        <v>2</v>
      </c>
      <c r="E3" s="2">
        <f>sumifs('Final Coding with Metadata'!N:N, 'Final Coding with Metadata'!$J:$J, $A3)</f>
        <v>3</v>
      </c>
      <c r="F3" s="2">
        <f>sumifs('Final Coding with Metadata'!O:O, 'Final Coding with Metadata'!$J:$J, $A3)</f>
        <v>2</v>
      </c>
      <c r="G3" s="2">
        <f>sumifs('Final Coding with Metadata'!P:P, 'Final Coding with Metadata'!$J:$J, $A3)</f>
        <v>0</v>
      </c>
      <c r="H3" s="2">
        <f>sumifs('Final Coding with Metadata'!Q:Q, 'Final Coding with Metadata'!$J:$J, $A3)</f>
        <v>3</v>
      </c>
      <c r="I3" s="2">
        <f>sumifs('Final Coding with Metadata'!R:R, 'Final Coding with Metadata'!$J:$J, $A3)</f>
        <v>0</v>
      </c>
      <c r="J3" s="2">
        <f>sumifs('Final Coding with Metadata'!S:S, 'Final Coding with Metadata'!$J:$J, $A3)</f>
        <v>0</v>
      </c>
      <c r="K3" s="2">
        <f>sumifs('Final Coding with Metadata'!T:T, 'Final Coding with Metadata'!$J:$J, $A3)</f>
        <v>0</v>
      </c>
      <c r="L3" s="2">
        <f>sumifs('Final Coding with Metadata'!U:U, 'Final Coding with Metadata'!$J:$J, $A3)</f>
        <v>0</v>
      </c>
      <c r="M3" s="2">
        <f>sumifs('Final Coding with Metadata'!V:V, 'Final Coding with Metadata'!$J:$J, $A3)</f>
        <v>0</v>
      </c>
      <c r="N3" s="2">
        <f>sumifs('Final Coding with Metadata'!W:W, 'Final Coding with Metadata'!$J:$J, $A3)</f>
        <v>2</v>
      </c>
      <c r="O3" s="47"/>
    </row>
    <row r="4">
      <c r="A4" s="48" t="str">
        <f>IFERROR(__xludf.DUMMYFUNCTION("""COMPUTED_VALUE"""),"P03")</f>
        <v>P03</v>
      </c>
      <c r="B4" s="3" t="s">
        <v>173</v>
      </c>
      <c r="C4" s="2">
        <f>sumifs('Final Coding with Metadata'!L:L, 'Final Coding with Metadata'!$J:$J, $A4)</f>
        <v>4</v>
      </c>
      <c r="D4" s="2">
        <f>sumifs('Final Coding with Metadata'!M:M, 'Final Coding with Metadata'!$J:$J, $A4)</f>
        <v>1</v>
      </c>
      <c r="E4" s="2">
        <f>sumifs('Final Coding with Metadata'!N:N, 'Final Coding with Metadata'!$J:$J, $A4)</f>
        <v>0</v>
      </c>
      <c r="F4" s="2">
        <f>sumifs('Final Coding with Metadata'!O:O, 'Final Coding with Metadata'!$J:$J, $A4)</f>
        <v>0</v>
      </c>
      <c r="G4" s="2">
        <f>sumifs('Final Coding with Metadata'!P:P, 'Final Coding with Metadata'!$J:$J, $A4)</f>
        <v>0</v>
      </c>
      <c r="H4" s="2">
        <f>sumifs('Final Coding with Metadata'!Q:Q, 'Final Coding with Metadata'!$J:$J, $A4)</f>
        <v>0</v>
      </c>
      <c r="I4" s="2">
        <f>sumifs('Final Coding with Metadata'!R:R, 'Final Coding with Metadata'!$J:$J, $A4)</f>
        <v>0</v>
      </c>
      <c r="J4" s="2">
        <f>sumifs('Final Coding with Metadata'!S:S, 'Final Coding with Metadata'!$J:$J, $A4)</f>
        <v>0</v>
      </c>
      <c r="K4" s="2">
        <f>sumifs('Final Coding with Metadata'!T:T, 'Final Coding with Metadata'!$J:$J, $A4)</f>
        <v>0</v>
      </c>
      <c r="L4" s="2">
        <f>sumifs('Final Coding with Metadata'!U:U, 'Final Coding with Metadata'!$J:$J, $A4)</f>
        <v>0</v>
      </c>
      <c r="M4" s="2">
        <f>sumifs('Final Coding with Metadata'!V:V, 'Final Coding with Metadata'!$J:$J, $A4)</f>
        <v>1</v>
      </c>
      <c r="N4" s="2">
        <f>sumifs('Final Coding with Metadata'!W:W, 'Final Coding with Metadata'!$J:$J, $A4)</f>
        <v>0</v>
      </c>
      <c r="O4" s="47"/>
    </row>
    <row r="5">
      <c r="A5" s="45" t="str">
        <f>IFERROR(__xludf.DUMMYFUNCTION("""COMPUTED_VALUE"""),"P04")</f>
        <v>P04</v>
      </c>
      <c r="B5" s="49" t="s">
        <v>174</v>
      </c>
      <c r="C5" s="2">
        <f>sumifs('Final Coding with Metadata'!L:L, 'Final Coding with Metadata'!$J:$J, $A5)</f>
        <v>0</v>
      </c>
      <c r="D5" s="2">
        <f>sumifs('Final Coding with Metadata'!M:M, 'Final Coding with Metadata'!$J:$J, $A5)</f>
        <v>1</v>
      </c>
      <c r="E5" s="2">
        <f>sumifs('Final Coding with Metadata'!N:N, 'Final Coding with Metadata'!$J:$J, $A5)</f>
        <v>2</v>
      </c>
      <c r="F5" s="2">
        <f>sumifs('Final Coding with Metadata'!O:O, 'Final Coding with Metadata'!$J:$J, $A5)</f>
        <v>2</v>
      </c>
      <c r="G5" s="2">
        <f>sumifs('Final Coding with Metadata'!P:P, 'Final Coding with Metadata'!$J:$J, $A5)</f>
        <v>4</v>
      </c>
      <c r="H5" s="2">
        <f>sumifs('Final Coding with Metadata'!Q:Q, 'Final Coding with Metadata'!$J:$J, $A5)</f>
        <v>3</v>
      </c>
      <c r="I5" s="2">
        <f>sumifs('Final Coding with Metadata'!R:R, 'Final Coding with Metadata'!$J:$J, $A5)</f>
        <v>0</v>
      </c>
      <c r="J5" s="2">
        <f>sumifs('Final Coding with Metadata'!S:S, 'Final Coding with Metadata'!$J:$J, $A5)</f>
        <v>2</v>
      </c>
      <c r="K5" s="2">
        <f>sumifs('Final Coding with Metadata'!T:T, 'Final Coding with Metadata'!$J:$J, $A5)</f>
        <v>0</v>
      </c>
      <c r="L5" s="2">
        <f>sumifs('Final Coding with Metadata'!U:U, 'Final Coding with Metadata'!$J:$J, $A5)</f>
        <v>2</v>
      </c>
      <c r="M5" s="2">
        <f>sumifs('Final Coding with Metadata'!V:V, 'Final Coding with Metadata'!$J:$J, $A5)</f>
        <v>0</v>
      </c>
      <c r="N5" s="2">
        <f>sumifs('Final Coding with Metadata'!W:W, 'Final Coding with Metadata'!$J:$J, $A5)</f>
        <v>0</v>
      </c>
      <c r="O5" s="47"/>
    </row>
    <row r="6">
      <c r="A6" s="48" t="str">
        <f>IFERROR(__xludf.DUMMYFUNCTION("""COMPUTED_VALUE"""),"P05")</f>
        <v>P05</v>
      </c>
      <c r="B6" s="46" t="s">
        <v>172</v>
      </c>
      <c r="C6" s="2">
        <f>sumifs('Final Coding with Metadata'!L:L, 'Final Coding with Metadata'!$J:$J, $A6)</f>
        <v>5</v>
      </c>
      <c r="D6" s="2">
        <f>sumifs('Final Coding with Metadata'!M:M, 'Final Coding with Metadata'!$J:$J, $A6)</f>
        <v>1</v>
      </c>
      <c r="E6" s="2">
        <f>sumifs('Final Coding with Metadata'!N:N, 'Final Coding with Metadata'!$J:$J, $A6)</f>
        <v>1</v>
      </c>
      <c r="F6" s="2">
        <f>sumifs('Final Coding with Metadata'!O:O, 'Final Coding with Metadata'!$J:$J, $A6)</f>
        <v>1</v>
      </c>
      <c r="G6" s="2">
        <f>sumifs('Final Coding with Metadata'!P:P, 'Final Coding with Metadata'!$J:$J, $A6)</f>
        <v>0</v>
      </c>
      <c r="H6" s="2">
        <f>sumifs('Final Coding with Metadata'!Q:Q, 'Final Coding with Metadata'!$J:$J, $A6)</f>
        <v>3</v>
      </c>
      <c r="I6" s="2">
        <f>sumifs('Final Coding with Metadata'!R:R, 'Final Coding with Metadata'!$J:$J, $A6)</f>
        <v>0</v>
      </c>
      <c r="J6" s="2">
        <f>sumifs('Final Coding with Metadata'!S:S, 'Final Coding with Metadata'!$J:$J, $A6)</f>
        <v>0</v>
      </c>
      <c r="K6" s="2">
        <f>sumifs('Final Coding with Metadata'!T:T, 'Final Coding with Metadata'!$J:$J, $A6)</f>
        <v>0</v>
      </c>
      <c r="L6" s="2">
        <f>sumifs('Final Coding with Metadata'!U:U, 'Final Coding with Metadata'!$J:$J, $A6)</f>
        <v>0</v>
      </c>
      <c r="M6" s="2">
        <f>sumifs('Final Coding with Metadata'!V:V, 'Final Coding with Metadata'!$J:$J, $A6)</f>
        <v>0</v>
      </c>
      <c r="N6" s="2">
        <f>sumifs('Final Coding with Metadata'!W:W, 'Final Coding with Metadata'!$J:$J, $A6)</f>
        <v>1</v>
      </c>
      <c r="O6" s="47"/>
    </row>
    <row r="7">
      <c r="A7" s="48" t="str">
        <f>IFERROR(__xludf.DUMMYFUNCTION("""COMPUTED_VALUE"""),"P06")</f>
        <v>P06</v>
      </c>
      <c r="B7" s="46" t="s">
        <v>172</v>
      </c>
      <c r="C7" s="2">
        <f>sumifs('Final Coding with Metadata'!L:L, 'Final Coding with Metadata'!$J:$J, $A7)</f>
        <v>5</v>
      </c>
      <c r="D7" s="2">
        <f>sumifs('Final Coding with Metadata'!M:M, 'Final Coding with Metadata'!$J:$J, $A7)</f>
        <v>5</v>
      </c>
      <c r="E7" s="2">
        <f>sumifs('Final Coding with Metadata'!N:N, 'Final Coding with Metadata'!$J:$J, $A7)</f>
        <v>0</v>
      </c>
      <c r="F7" s="2">
        <f>sumifs('Final Coding with Metadata'!O:O, 'Final Coding with Metadata'!$J:$J, $A7)</f>
        <v>0</v>
      </c>
      <c r="G7" s="2">
        <f>sumifs('Final Coding with Metadata'!P:P, 'Final Coding with Metadata'!$J:$J, $A7)</f>
        <v>0</v>
      </c>
      <c r="H7" s="2">
        <f>sumifs('Final Coding with Metadata'!Q:Q, 'Final Coding with Metadata'!$J:$J, $A7)</f>
        <v>0</v>
      </c>
      <c r="I7" s="2">
        <f>sumifs('Final Coding with Metadata'!R:R, 'Final Coding with Metadata'!$J:$J, $A7)</f>
        <v>0</v>
      </c>
      <c r="J7" s="2">
        <f>sumifs('Final Coding with Metadata'!S:S, 'Final Coding with Metadata'!$J:$J, $A7)</f>
        <v>6</v>
      </c>
      <c r="K7" s="2">
        <f>sumifs('Final Coding with Metadata'!T:T, 'Final Coding with Metadata'!$J:$J, $A7)</f>
        <v>0</v>
      </c>
      <c r="L7" s="2">
        <f>sumifs('Final Coding with Metadata'!U:U, 'Final Coding with Metadata'!$J:$J, $A7)</f>
        <v>1</v>
      </c>
      <c r="M7" s="2">
        <f>sumifs('Final Coding with Metadata'!V:V, 'Final Coding with Metadata'!$J:$J, $A7)</f>
        <v>1</v>
      </c>
      <c r="N7" s="2">
        <f>sumifs('Final Coding with Metadata'!W:W, 'Final Coding with Metadata'!$J:$J, $A7)</f>
        <v>1</v>
      </c>
      <c r="O7" s="47"/>
    </row>
    <row r="8">
      <c r="A8" s="48" t="str">
        <f>IFERROR(__xludf.DUMMYFUNCTION("""COMPUTED_VALUE"""),"P07")</f>
        <v>P07</v>
      </c>
      <c r="B8" s="49" t="s">
        <v>174</v>
      </c>
      <c r="C8" s="2">
        <f>sumifs('Final Coding with Metadata'!L:L, 'Final Coding with Metadata'!$J:$J, $A8)</f>
        <v>6</v>
      </c>
      <c r="D8" s="2">
        <f>sumifs('Final Coding with Metadata'!M:M, 'Final Coding with Metadata'!$J:$J, $A8)</f>
        <v>6</v>
      </c>
      <c r="E8" s="2">
        <f>sumifs('Final Coding with Metadata'!N:N, 'Final Coding with Metadata'!$J:$J, $A8)</f>
        <v>4</v>
      </c>
      <c r="F8" s="2">
        <f>sumifs('Final Coding with Metadata'!O:O, 'Final Coding with Metadata'!$J:$J, $A8)</f>
        <v>0</v>
      </c>
      <c r="G8" s="2">
        <f>sumifs('Final Coding with Metadata'!P:P, 'Final Coding with Metadata'!$J:$J, $A8)</f>
        <v>1</v>
      </c>
      <c r="H8" s="2">
        <f>sumifs('Final Coding with Metadata'!Q:Q, 'Final Coding with Metadata'!$J:$J, $A8)</f>
        <v>1</v>
      </c>
      <c r="I8" s="2">
        <f>sumifs('Final Coding with Metadata'!R:R, 'Final Coding with Metadata'!$J:$J, $A8)</f>
        <v>3</v>
      </c>
      <c r="J8" s="2">
        <f>sumifs('Final Coding with Metadata'!S:S, 'Final Coding with Metadata'!$J:$J, $A8)</f>
        <v>2</v>
      </c>
      <c r="K8" s="2">
        <f>sumifs('Final Coding with Metadata'!T:T, 'Final Coding with Metadata'!$J:$J, $A8)</f>
        <v>3</v>
      </c>
      <c r="L8" s="2">
        <f>sumifs('Final Coding with Metadata'!U:U, 'Final Coding with Metadata'!$J:$J, $A8)</f>
        <v>0</v>
      </c>
      <c r="M8" s="2">
        <f>sumifs('Final Coding with Metadata'!V:V, 'Final Coding with Metadata'!$J:$J, $A8)</f>
        <v>3</v>
      </c>
      <c r="N8" s="2">
        <f>sumifs('Final Coding with Metadata'!W:W, 'Final Coding with Metadata'!$J:$J, $A8)</f>
        <v>2</v>
      </c>
      <c r="O8" s="47"/>
    </row>
    <row r="9">
      <c r="A9" s="45" t="str">
        <f>IFERROR(__xludf.DUMMYFUNCTION("""COMPUTED_VALUE"""),"P08")</f>
        <v>P08</v>
      </c>
      <c r="B9" s="49" t="s">
        <v>174</v>
      </c>
      <c r="C9" s="2">
        <f>sumifs('Final Coding with Metadata'!L:L, 'Final Coding with Metadata'!$J:$J, $A9)</f>
        <v>0</v>
      </c>
      <c r="D9" s="2">
        <f>sumifs('Final Coding with Metadata'!M:M, 'Final Coding with Metadata'!$J:$J, $A9)</f>
        <v>0</v>
      </c>
      <c r="E9" s="2">
        <f>sumifs('Final Coding with Metadata'!N:N, 'Final Coding with Metadata'!$J:$J, $A9)</f>
        <v>6</v>
      </c>
      <c r="F9" s="2">
        <f>sumifs('Final Coding with Metadata'!O:O, 'Final Coding with Metadata'!$J:$J, $A9)</f>
        <v>4</v>
      </c>
      <c r="G9" s="2">
        <f>sumifs('Final Coding with Metadata'!P:P, 'Final Coding with Metadata'!$J:$J, $A9)</f>
        <v>0</v>
      </c>
      <c r="H9" s="2">
        <f>sumifs('Final Coding with Metadata'!Q:Q, 'Final Coding with Metadata'!$J:$J, $A9)</f>
        <v>0</v>
      </c>
      <c r="I9" s="2">
        <f>sumifs('Final Coding with Metadata'!R:R, 'Final Coding with Metadata'!$J:$J, $A9)</f>
        <v>0</v>
      </c>
      <c r="J9" s="2">
        <f>sumifs('Final Coding with Metadata'!S:S, 'Final Coding with Metadata'!$J:$J, $A9)</f>
        <v>0</v>
      </c>
      <c r="K9" s="2">
        <f>sumifs('Final Coding with Metadata'!T:T, 'Final Coding with Metadata'!$J:$J, $A9)</f>
        <v>1</v>
      </c>
      <c r="L9" s="2">
        <f>sumifs('Final Coding with Metadata'!U:U, 'Final Coding with Metadata'!$J:$J, $A9)</f>
        <v>10</v>
      </c>
      <c r="M9" s="2">
        <f>sumifs('Final Coding with Metadata'!V:V, 'Final Coding with Metadata'!$J:$J, $A9)</f>
        <v>3</v>
      </c>
      <c r="N9" s="2">
        <f>sumifs('Final Coding with Metadata'!W:W, 'Final Coding with Metadata'!$J:$J, $A9)</f>
        <v>0</v>
      </c>
      <c r="O9" s="47"/>
    </row>
    <row r="10">
      <c r="A10" s="45" t="str">
        <f>IFERROR(__xludf.DUMMYFUNCTION("""COMPUTED_VALUE"""),"P09")</f>
        <v>P09</v>
      </c>
      <c r="B10" s="49" t="s">
        <v>174</v>
      </c>
      <c r="C10" s="2">
        <f>sumifs('Final Coding with Metadata'!L:L, 'Final Coding with Metadata'!$J:$J, $A10)</f>
        <v>0</v>
      </c>
      <c r="D10" s="2">
        <f>sumifs('Final Coding with Metadata'!M:M, 'Final Coding with Metadata'!$J:$J, $A10)</f>
        <v>1</v>
      </c>
      <c r="E10" s="2">
        <f>sumifs('Final Coding with Metadata'!N:N, 'Final Coding with Metadata'!$J:$J, $A10)</f>
        <v>2</v>
      </c>
      <c r="F10" s="2">
        <f>sumifs('Final Coding with Metadata'!O:O, 'Final Coding with Metadata'!$J:$J, $A10)</f>
        <v>0</v>
      </c>
      <c r="G10" s="2">
        <f>sumifs('Final Coding with Metadata'!P:P, 'Final Coding with Metadata'!$J:$J, $A10)</f>
        <v>3</v>
      </c>
      <c r="H10" s="2">
        <f>sumifs('Final Coding with Metadata'!Q:Q, 'Final Coding with Metadata'!$J:$J, $A10)</f>
        <v>0</v>
      </c>
      <c r="I10" s="2">
        <f>sumifs('Final Coding with Metadata'!R:R, 'Final Coding with Metadata'!$J:$J, $A10)</f>
        <v>0</v>
      </c>
      <c r="J10" s="2">
        <f>sumifs('Final Coding with Metadata'!S:S, 'Final Coding with Metadata'!$J:$J, $A10)</f>
        <v>2</v>
      </c>
      <c r="K10" s="2">
        <f>sumifs('Final Coding with Metadata'!T:T, 'Final Coding with Metadata'!$J:$J, $A10)</f>
        <v>0</v>
      </c>
      <c r="L10" s="2">
        <f>sumifs('Final Coding with Metadata'!U:U, 'Final Coding with Metadata'!$J:$J, $A10)</f>
        <v>1</v>
      </c>
      <c r="M10" s="2">
        <f>sumifs('Final Coding with Metadata'!V:V, 'Final Coding with Metadata'!$J:$J, $A10)</f>
        <v>0</v>
      </c>
      <c r="N10" s="2">
        <f>sumifs('Final Coding with Metadata'!W:W, 'Final Coding with Metadata'!$J:$J, $A10)</f>
        <v>0</v>
      </c>
      <c r="O10" s="47"/>
    </row>
    <row r="11">
      <c r="A11" s="45" t="str">
        <f>IFERROR(__xludf.DUMMYFUNCTION("""COMPUTED_VALUE"""),"P10")</f>
        <v>P10</v>
      </c>
      <c r="B11" s="46" t="s">
        <v>172</v>
      </c>
      <c r="C11" s="2">
        <f>sumifs('Final Coding with Metadata'!L:L, 'Final Coding with Metadata'!$J:$J, $A11)</f>
        <v>3</v>
      </c>
      <c r="D11" s="2">
        <f>sumifs('Final Coding with Metadata'!M:M, 'Final Coding with Metadata'!$J:$J, $A11)</f>
        <v>6</v>
      </c>
      <c r="E11" s="2">
        <f>sumifs('Final Coding with Metadata'!N:N, 'Final Coding with Metadata'!$J:$J, $A11)</f>
        <v>0</v>
      </c>
      <c r="F11" s="2">
        <f>sumifs('Final Coding with Metadata'!O:O, 'Final Coding with Metadata'!$J:$J, $A11)</f>
        <v>1</v>
      </c>
      <c r="G11" s="2">
        <f>sumifs('Final Coding with Metadata'!P:P, 'Final Coding with Metadata'!$J:$J, $A11)</f>
        <v>1</v>
      </c>
      <c r="H11" s="2">
        <f>sumifs('Final Coding with Metadata'!Q:Q, 'Final Coding with Metadata'!$J:$J, $A11)</f>
        <v>2</v>
      </c>
      <c r="I11" s="2">
        <f>sumifs('Final Coding with Metadata'!R:R, 'Final Coding with Metadata'!$J:$J, $A11)</f>
        <v>2</v>
      </c>
      <c r="J11" s="2">
        <f>sumifs('Final Coding with Metadata'!S:S, 'Final Coding with Metadata'!$J:$J, $A11)</f>
        <v>1</v>
      </c>
      <c r="K11" s="2">
        <f>sumifs('Final Coding with Metadata'!T:T, 'Final Coding with Metadata'!$J:$J, $A11)</f>
        <v>0</v>
      </c>
      <c r="L11" s="2">
        <f>sumifs('Final Coding with Metadata'!U:U, 'Final Coding with Metadata'!$J:$J, $A11)</f>
        <v>0</v>
      </c>
      <c r="M11" s="2">
        <f>sumifs('Final Coding with Metadata'!V:V, 'Final Coding with Metadata'!$J:$J, $A11)</f>
        <v>0</v>
      </c>
      <c r="N11" s="2">
        <f>sumifs('Final Coding with Metadata'!W:W, 'Final Coding with Metadata'!$J:$J, $A11)</f>
        <v>1</v>
      </c>
      <c r="O11" s="47"/>
    </row>
    <row r="12">
      <c r="A12" s="45"/>
      <c r="O12" s="47"/>
    </row>
    <row r="13">
      <c r="A13" s="45"/>
      <c r="O13" s="47"/>
    </row>
    <row r="14">
      <c r="A14" s="45"/>
      <c r="O14" s="47"/>
    </row>
    <row r="15">
      <c r="A15" s="45"/>
      <c r="B15" s="2" t="str">
        <f>IFERROR(__xludf.DUMMYFUNCTION("unique(B2:B11)"),"Strategy 2 - (Low games, high time)")</f>
        <v>Strategy 2 - (Low games, high time)</v>
      </c>
      <c r="C15" s="2">
        <f t="shared" ref="C15:N15" si="1">averageifs(C$2:C$11, $B$2:$B$11, $B15)</f>
        <v>5.2</v>
      </c>
      <c r="D15" s="2">
        <f t="shared" si="1"/>
        <v>3.8</v>
      </c>
      <c r="E15" s="2">
        <f t="shared" si="1"/>
        <v>0.8</v>
      </c>
      <c r="F15" s="2">
        <f t="shared" si="1"/>
        <v>0.8</v>
      </c>
      <c r="G15" s="2">
        <f t="shared" si="1"/>
        <v>0.4</v>
      </c>
      <c r="H15" s="2">
        <f t="shared" si="1"/>
        <v>2.6</v>
      </c>
      <c r="I15" s="2">
        <f t="shared" si="1"/>
        <v>0.6</v>
      </c>
      <c r="J15" s="2">
        <f t="shared" si="1"/>
        <v>1.4</v>
      </c>
      <c r="K15" s="2">
        <f t="shared" si="1"/>
        <v>0.2</v>
      </c>
      <c r="L15" s="2">
        <f t="shared" si="1"/>
        <v>0.2</v>
      </c>
      <c r="M15" s="2">
        <f t="shared" si="1"/>
        <v>0.2</v>
      </c>
      <c r="N15" s="2">
        <f t="shared" si="1"/>
        <v>1.2</v>
      </c>
      <c r="O15" s="47"/>
    </row>
    <row r="16">
      <c r="A16" s="45"/>
      <c r="B16" s="2" t="str">
        <f>IFERROR(__xludf.DUMMYFUNCTION("""COMPUTED_VALUE"""),"Strategy 3 - (Low games, low time)")</f>
        <v>Strategy 3 - (Low games, low time)</v>
      </c>
      <c r="C16" s="2">
        <f t="shared" ref="C16:N16" si="2">averageifs(C$2:C$11, $B$2:$B$11, $B16)</f>
        <v>4</v>
      </c>
      <c r="D16" s="2">
        <f t="shared" si="2"/>
        <v>1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1</v>
      </c>
      <c r="N16" s="2">
        <f t="shared" si="2"/>
        <v>0</v>
      </c>
      <c r="O16" s="47"/>
    </row>
    <row r="17">
      <c r="A17" s="50"/>
      <c r="B17" s="51" t="str">
        <f>IFERROR(__xludf.DUMMYFUNCTION("""COMPUTED_VALUE"""),"Strategy 1 - (high games, low time)")</f>
        <v>Strategy 1 - (high games, low time)</v>
      </c>
      <c r="C17" s="51">
        <f t="shared" ref="C17:N17" si="3">averageifs(C$2:C$11, $B$2:$B$11, $B17)</f>
        <v>1.5</v>
      </c>
      <c r="D17" s="51">
        <f t="shared" si="3"/>
        <v>2</v>
      </c>
      <c r="E17" s="51">
        <f t="shared" si="3"/>
        <v>3.5</v>
      </c>
      <c r="F17" s="51">
        <f t="shared" si="3"/>
        <v>1.5</v>
      </c>
      <c r="G17" s="51">
        <f t="shared" si="3"/>
        <v>2</v>
      </c>
      <c r="H17" s="51">
        <f t="shared" si="3"/>
        <v>1</v>
      </c>
      <c r="I17" s="51">
        <f t="shared" si="3"/>
        <v>0.75</v>
      </c>
      <c r="J17" s="51">
        <f t="shared" si="3"/>
        <v>1.5</v>
      </c>
      <c r="K17" s="51">
        <f t="shared" si="3"/>
        <v>1</v>
      </c>
      <c r="L17" s="51">
        <f t="shared" si="3"/>
        <v>3.25</v>
      </c>
      <c r="M17" s="51">
        <f t="shared" si="3"/>
        <v>1.5</v>
      </c>
      <c r="N17" s="51">
        <f t="shared" si="3"/>
        <v>0.5</v>
      </c>
      <c r="O17" s="52"/>
    </row>
    <row r="21">
      <c r="A21" s="37" t="str">
        <f>IFERROR(__xludf.DUMMYFUNCTION("unique('Final Coding with Metadata'!J:J)"),"PID")</f>
        <v>PID</v>
      </c>
      <c r="B21" s="38" t="s">
        <v>170</v>
      </c>
      <c r="C21" s="39" t="s">
        <v>11</v>
      </c>
      <c r="D21" s="39" t="s">
        <v>12</v>
      </c>
      <c r="E21" s="40" t="s">
        <v>13</v>
      </c>
      <c r="F21" s="40" t="s">
        <v>14</v>
      </c>
      <c r="G21" s="40" t="s">
        <v>15</v>
      </c>
      <c r="H21" s="41" t="s">
        <v>16</v>
      </c>
      <c r="I21" s="41" t="s">
        <v>17</v>
      </c>
      <c r="J21" s="41" t="s">
        <v>18</v>
      </c>
      <c r="K21" s="40" t="s">
        <v>19</v>
      </c>
      <c r="L21" s="42" t="s">
        <v>20</v>
      </c>
      <c r="M21" s="42" t="s">
        <v>21</v>
      </c>
      <c r="N21" s="43" t="s">
        <v>22</v>
      </c>
      <c r="O21" s="44" t="s">
        <v>175</v>
      </c>
    </row>
    <row r="22">
      <c r="A22" s="45" t="str">
        <f>IFERROR(__xludf.DUMMYFUNCTION("""COMPUTED_VALUE"""),"P01")</f>
        <v>P01</v>
      </c>
      <c r="B22" s="46" t="s">
        <v>172</v>
      </c>
      <c r="C22" s="2">
        <f>sumifs('Final Coding with Metadata'!L:L, 'Final Coding with Metadata'!$J:$J, $A22, 'Final Coding with Metadata'!$C:$C, "why")</f>
        <v>5</v>
      </c>
      <c r="D22" s="2">
        <f>sumifs('Final Coding with Metadata'!M:M, 'Final Coding with Metadata'!$J:$J, $A22, 'Final Coding with Metadata'!$C:$C, "why")</f>
        <v>3</v>
      </c>
      <c r="E22" s="2">
        <f>sumifs('Final Coding with Metadata'!N:N, 'Final Coding with Metadata'!$J:$J, $A22, 'Final Coding with Metadata'!$C:$C, "why")</f>
        <v>0</v>
      </c>
      <c r="F22" s="2">
        <f>sumifs('Final Coding with Metadata'!O:O, 'Final Coding with Metadata'!$J:$J, $A22, 'Final Coding with Metadata'!$C:$C, "why")</f>
        <v>0</v>
      </c>
      <c r="G22" s="2">
        <f>sumifs('Final Coding with Metadata'!P:P, 'Final Coding with Metadata'!$J:$J, $A22, 'Final Coding with Metadata'!$C:$C, "why")</f>
        <v>0</v>
      </c>
      <c r="H22" s="2">
        <f>sumifs('Final Coding with Metadata'!Q:Q, 'Final Coding with Metadata'!$J:$J, $A22, 'Final Coding with Metadata'!$C:$C, "why")</f>
        <v>4</v>
      </c>
      <c r="I22" s="2">
        <f>sumifs('Final Coding with Metadata'!R:R, 'Final Coding with Metadata'!$J:$J, $A22, 'Final Coding with Metadata'!$C:$C, "why")</f>
        <v>1</v>
      </c>
      <c r="J22" s="2">
        <f>sumifs('Final Coding with Metadata'!S:S, 'Final Coding with Metadata'!$J:$J, $A22, 'Final Coding with Metadata'!$C:$C, "why")</f>
        <v>0</v>
      </c>
      <c r="K22" s="2">
        <f>sumifs('Final Coding with Metadata'!T:T, 'Final Coding with Metadata'!$J:$J, $A22, 'Final Coding with Metadata'!$C:$C, "why")</f>
        <v>1</v>
      </c>
      <c r="L22" s="2">
        <f>sumifs('Final Coding with Metadata'!U:U, 'Final Coding with Metadata'!$J:$J, $A22, 'Final Coding with Metadata'!$C:$C, "why")</f>
        <v>0</v>
      </c>
      <c r="M22" s="2">
        <f>sumifs('Final Coding with Metadata'!V:V, 'Final Coding with Metadata'!$J:$J, $A22, 'Final Coding with Metadata'!$C:$C, "why")</f>
        <v>0</v>
      </c>
      <c r="N22" s="2">
        <f>sumifs('Final Coding with Metadata'!W:W, 'Final Coding with Metadata'!$J:$J, $A22, 'Final Coding with Metadata'!$C:$C, "why")</f>
        <v>0</v>
      </c>
      <c r="O22" s="47"/>
    </row>
    <row r="23">
      <c r="A23" s="45" t="str">
        <f>IFERROR(__xludf.DUMMYFUNCTION("""COMPUTED_VALUE"""),"P02")</f>
        <v>P02</v>
      </c>
      <c r="B23" s="46" t="s">
        <v>172</v>
      </c>
      <c r="C23" s="2">
        <f>sumifs('Final Coding with Metadata'!L:L, 'Final Coding with Metadata'!$J:$J, $A23, 'Final Coding with Metadata'!$C:$C, "why")</f>
        <v>5</v>
      </c>
      <c r="D23" s="2">
        <f>sumifs('Final Coding with Metadata'!M:M, 'Final Coding with Metadata'!$J:$J, $A23, 'Final Coding with Metadata'!$C:$C, "why")</f>
        <v>1</v>
      </c>
      <c r="E23" s="2">
        <f>sumifs('Final Coding with Metadata'!N:N, 'Final Coding with Metadata'!$J:$J, $A23, 'Final Coding with Metadata'!$C:$C, "why")</f>
        <v>1</v>
      </c>
      <c r="F23" s="2">
        <f>sumifs('Final Coding with Metadata'!O:O, 'Final Coding with Metadata'!$J:$J, $A23, 'Final Coding with Metadata'!$C:$C, "why")</f>
        <v>0</v>
      </c>
      <c r="G23" s="2">
        <f>sumifs('Final Coding with Metadata'!P:P, 'Final Coding with Metadata'!$J:$J, $A23, 'Final Coding with Metadata'!$C:$C, "why")</f>
        <v>0</v>
      </c>
      <c r="H23" s="2">
        <f>sumifs('Final Coding with Metadata'!Q:Q, 'Final Coding with Metadata'!$J:$J, $A23, 'Final Coding with Metadata'!$C:$C, "why")</f>
        <v>0</v>
      </c>
      <c r="I23" s="2">
        <f>sumifs('Final Coding with Metadata'!R:R, 'Final Coding with Metadata'!$J:$J, $A23, 'Final Coding with Metadata'!$C:$C, "why")</f>
        <v>0</v>
      </c>
      <c r="J23" s="2">
        <f>sumifs('Final Coding with Metadata'!S:S, 'Final Coding with Metadata'!$J:$J, $A23, 'Final Coding with Metadata'!$C:$C, "why")</f>
        <v>0</v>
      </c>
      <c r="K23" s="2">
        <f>sumifs('Final Coding with Metadata'!T:T, 'Final Coding with Metadata'!$J:$J, $A23, 'Final Coding with Metadata'!$C:$C, "why")</f>
        <v>0</v>
      </c>
      <c r="L23" s="2">
        <f>sumifs('Final Coding with Metadata'!U:U, 'Final Coding with Metadata'!$J:$J, $A23, 'Final Coding with Metadata'!$C:$C, "why")</f>
        <v>0</v>
      </c>
      <c r="M23" s="2">
        <f>sumifs('Final Coding with Metadata'!V:V, 'Final Coding with Metadata'!$J:$J, $A23, 'Final Coding with Metadata'!$C:$C, "why")</f>
        <v>0</v>
      </c>
      <c r="N23" s="2">
        <f>sumifs('Final Coding with Metadata'!W:W, 'Final Coding with Metadata'!$J:$J, $A23, 'Final Coding with Metadata'!$C:$C, "why")</f>
        <v>2</v>
      </c>
      <c r="O23" s="47"/>
    </row>
    <row r="24">
      <c r="A24" s="48" t="str">
        <f>IFERROR(__xludf.DUMMYFUNCTION("""COMPUTED_VALUE"""),"P03")</f>
        <v>P03</v>
      </c>
      <c r="B24" s="3" t="s">
        <v>173</v>
      </c>
      <c r="C24" s="2">
        <f>sumifs('Final Coding with Metadata'!L:L, 'Final Coding with Metadata'!$J:$J, $A24, 'Final Coding with Metadata'!$C:$C, "why")</f>
        <v>3</v>
      </c>
      <c r="D24" s="2">
        <f>sumifs('Final Coding with Metadata'!M:M, 'Final Coding with Metadata'!$J:$J, $A24, 'Final Coding with Metadata'!$C:$C, "why")</f>
        <v>1</v>
      </c>
      <c r="E24" s="2">
        <f>sumifs('Final Coding with Metadata'!N:N, 'Final Coding with Metadata'!$J:$J, $A24, 'Final Coding with Metadata'!$C:$C, "why")</f>
        <v>0</v>
      </c>
      <c r="F24" s="2">
        <f>sumifs('Final Coding with Metadata'!O:O, 'Final Coding with Metadata'!$J:$J, $A24, 'Final Coding with Metadata'!$C:$C, "why")</f>
        <v>0</v>
      </c>
      <c r="G24" s="2">
        <f>sumifs('Final Coding with Metadata'!P:P, 'Final Coding with Metadata'!$J:$J, $A24, 'Final Coding with Metadata'!$C:$C, "why")</f>
        <v>0</v>
      </c>
      <c r="H24" s="2">
        <f>sumifs('Final Coding with Metadata'!Q:Q, 'Final Coding with Metadata'!$J:$J, $A24, 'Final Coding with Metadata'!$C:$C, "why")</f>
        <v>0</v>
      </c>
      <c r="I24" s="2">
        <f>sumifs('Final Coding with Metadata'!R:R, 'Final Coding with Metadata'!$J:$J, $A24, 'Final Coding with Metadata'!$C:$C, "why")</f>
        <v>0</v>
      </c>
      <c r="J24" s="2">
        <f>sumifs('Final Coding with Metadata'!S:S, 'Final Coding with Metadata'!$J:$J, $A24, 'Final Coding with Metadata'!$C:$C, "why")</f>
        <v>0</v>
      </c>
      <c r="K24" s="2">
        <f>sumifs('Final Coding with Metadata'!T:T, 'Final Coding with Metadata'!$J:$J, $A24, 'Final Coding with Metadata'!$C:$C, "why")</f>
        <v>0</v>
      </c>
      <c r="L24" s="2">
        <f>sumifs('Final Coding with Metadata'!U:U, 'Final Coding with Metadata'!$J:$J, $A24, 'Final Coding with Metadata'!$C:$C, "why")</f>
        <v>0</v>
      </c>
      <c r="M24" s="2">
        <f>sumifs('Final Coding with Metadata'!V:V, 'Final Coding with Metadata'!$J:$J, $A24, 'Final Coding with Metadata'!$C:$C, "why")</f>
        <v>1</v>
      </c>
      <c r="N24" s="2">
        <f>sumifs('Final Coding with Metadata'!W:W, 'Final Coding with Metadata'!$J:$J, $A24, 'Final Coding with Metadata'!$C:$C, "why")</f>
        <v>0</v>
      </c>
      <c r="O24" s="47"/>
    </row>
    <row r="25">
      <c r="A25" s="45" t="str">
        <f>IFERROR(__xludf.DUMMYFUNCTION("""COMPUTED_VALUE"""),"P04")</f>
        <v>P04</v>
      </c>
      <c r="B25" s="49" t="s">
        <v>174</v>
      </c>
      <c r="C25" s="2">
        <f>sumifs('Final Coding with Metadata'!L:L, 'Final Coding with Metadata'!$J:$J, $A25, 'Final Coding with Metadata'!$C:$C, "why")</f>
        <v>0</v>
      </c>
      <c r="D25" s="2">
        <f>sumifs('Final Coding with Metadata'!M:M, 'Final Coding with Metadata'!$J:$J, $A25, 'Final Coding with Metadata'!$C:$C, "why")</f>
        <v>0</v>
      </c>
      <c r="E25" s="2">
        <f>sumifs('Final Coding with Metadata'!N:N, 'Final Coding with Metadata'!$J:$J, $A25, 'Final Coding with Metadata'!$C:$C, "why")</f>
        <v>0</v>
      </c>
      <c r="F25" s="2">
        <f>sumifs('Final Coding with Metadata'!O:O, 'Final Coding with Metadata'!$J:$J, $A25, 'Final Coding with Metadata'!$C:$C, "why")</f>
        <v>0</v>
      </c>
      <c r="G25" s="2">
        <f>sumifs('Final Coding with Metadata'!P:P, 'Final Coding with Metadata'!$J:$J, $A25, 'Final Coding with Metadata'!$C:$C, "why")</f>
        <v>0</v>
      </c>
      <c r="H25" s="2">
        <f>sumifs('Final Coding with Metadata'!Q:Q, 'Final Coding with Metadata'!$J:$J, $A25, 'Final Coding with Metadata'!$C:$C, "why")</f>
        <v>0</v>
      </c>
      <c r="I25" s="2">
        <f>sumifs('Final Coding with Metadata'!R:R, 'Final Coding with Metadata'!$J:$J, $A25, 'Final Coding with Metadata'!$C:$C, "why")</f>
        <v>0</v>
      </c>
      <c r="J25" s="2">
        <f>sumifs('Final Coding with Metadata'!S:S, 'Final Coding with Metadata'!$J:$J, $A25, 'Final Coding with Metadata'!$C:$C, "why")</f>
        <v>0</v>
      </c>
      <c r="K25" s="2">
        <f>sumifs('Final Coding with Metadata'!T:T, 'Final Coding with Metadata'!$J:$J, $A25, 'Final Coding with Metadata'!$C:$C, "why")</f>
        <v>0</v>
      </c>
      <c r="L25" s="2">
        <f>sumifs('Final Coding with Metadata'!U:U, 'Final Coding with Metadata'!$J:$J, $A25, 'Final Coding with Metadata'!$C:$C, "why")</f>
        <v>2</v>
      </c>
      <c r="M25" s="2">
        <f>sumifs('Final Coding with Metadata'!V:V, 'Final Coding with Metadata'!$J:$J, $A25, 'Final Coding with Metadata'!$C:$C, "why")</f>
        <v>0</v>
      </c>
      <c r="N25" s="2">
        <f>sumifs('Final Coding with Metadata'!W:W, 'Final Coding with Metadata'!$J:$J, $A25, 'Final Coding with Metadata'!$C:$C, "why")</f>
        <v>0</v>
      </c>
      <c r="O25" s="47"/>
    </row>
    <row r="26">
      <c r="A26" s="48" t="str">
        <f>IFERROR(__xludf.DUMMYFUNCTION("""COMPUTED_VALUE"""),"P05")</f>
        <v>P05</v>
      </c>
      <c r="B26" s="46" t="s">
        <v>172</v>
      </c>
      <c r="C26" s="2">
        <f>sumifs('Final Coding with Metadata'!L:L, 'Final Coding with Metadata'!$J:$J, $A26, 'Final Coding with Metadata'!$C:$C, "why")</f>
        <v>3</v>
      </c>
      <c r="D26" s="2">
        <f>sumifs('Final Coding with Metadata'!M:M, 'Final Coding with Metadata'!$J:$J, $A26, 'Final Coding with Metadata'!$C:$C, "why")</f>
        <v>0</v>
      </c>
      <c r="E26" s="2">
        <f>sumifs('Final Coding with Metadata'!N:N, 'Final Coding with Metadata'!$J:$J, $A26, 'Final Coding with Metadata'!$C:$C, "why")</f>
        <v>0</v>
      </c>
      <c r="F26" s="2">
        <f>sumifs('Final Coding with Metadata'!O:O, 'Final Coding with Metadata'!$J:$J, $A26, 'Final Coding with Metadata'!$C:$C, "why")</f>
        <v>0</v>
      </c>
      <c r="G26" s="2">
        <f>sumifs('Final Coding with Metadata'!P:P, 'Final Coding with Metadata'!$J:$J, $A26, 'Final Coding with Metadata'!$C:$C, "why")</f>
        <v>0</v>
      </c>
      <c r="H26" s="2">
        <f>sumifs('Final Coding with Metadata'!Q:Q, 'Final Coding with Metadata'!$J:$J, $A26, 'Final Coding with Metadata'!$C:$C, "why")</f>
        <v>0</v>
      </c>
      <c r="I26" s="2">
        <f>sumifs('Final Coding with Metadata'!R:R, 'Final Coding with Metadata'!$J:$J, $A26, 'Final Coding with Metadata'!$C:$C, "why")</f>
        <v>0</v>
      </c>
      <c r="J26" s="2">
        <f>sumifs('Final Coding with Metadata'!S:S, 'Final Coding with Metadata'!$J:$J, $A26, 'Final Coding with Metadata'!$C:$C, "why")</f>
        <v>0</v>
      </c>
      <c r="K26" s="2">
        <f>sumifs('Final Coding with Metadata'!T:T, 'Final Coding with Metadata'!$J:$J, $A26, 'Final Coding with Metadata'!$C:$C, "why")</f>
        <v>0</v>
      </c>
      <c r="L26" s="2">
        <f>sumifs('Final Coding with Metadata'!U:U, 'Final Coding with Metadata'!$J:$J, $A26, 'Final Coding with Metadata'!$C:$C, "why")</f>
        <v>0</v>
      </c>
      <c r="M26" s="2">
        <f>sumifs('Final Coding with Metadata'!V:V, 'Final Coding with Metadata'!$J:$J, $A26, 'Final Coding with Metadata'!$C:$C, "why")</f>
        <v>0</v>
      </c>
      <c r="N26" s="2">
        <f>sumifs('Final Coding with Metadata'!W:W, 'Final Coding with Metadata'!$J:$J, $A26, 'Final Coding with Metadata'!$C:$C, "why")</f>
        <v>1</v>
      </c>
      <c r="O26" s="47"/>
    </row>
    <row r="27">
      <c r="A27" s="48" t="str">
        <f>IFERROR(__xludf.DUMMYFUNCTION("""COMPUTED_VALUE"""),"P06")</f>
        <v>P06</v>
      </c>
      <c r="B27" s="46" t="s">
        <v>172</v>
      </c>
      <c r="C27" s="2">
        <f>sumifs('Final Coding with Metadata'!L:L, 'Final Coding with Metadata'!$J:$J, $A27, 'Final Coding with Metadata'!$C:$C, "why")</f>
        <v>4</v>
      </c>
      <c r="D27" s="2">
        <f>sumifs('Final Coding with Metadata'!M:M, 'Final Coding with Metadata'!$J:$J, $A27, 'Final Coding with Metadata'!$C:$C, "why")</f>
        <v>2</v>
      </c>
      <c r="E27" s="2">
        <f>sumifs('Final Coding with Metadata'!N:N, 'Final Coding with Metadata'!$J:$J, $A27, 'Final Coding with Metadata'!$C:$C, "why")</f>
        <v>0</v>
      </c>
      <c r="F27" s="2">
        <f>sumifs('Final Coding with Metadata'!O:O, 'Final Coding with Metadata'!$J:$J, $A27, 'Final Coding with Metadata'!$C:$C, "why")</f>
        <v>0</v>
      </c>
      <c r="G27" s="2">
        <f>sumifs('Final Coding with Metadata'!P:P, 'Final Coding with Metadata'!$J:$J, $A27, 'Final Coding with Metadata'!$C:$C, "why")</f>
        <v>0</v>
      </c>
      <c r="H27" s="2">
        <f>sumifs('Final Coding with Metadata'!Q:Q, 'Final Coding with Metadata'!$J:$J, $A27, 'Final Coding with Metadata'!$C:$C, "why")</f>
        <v>0</v>
      </c>
      <c r="I27" s="2">
        <f>sumifs('Final Coding with Metadata'!R:R, 'Final Coding with Metadata'!$J:$J, $A27, 'Final Coding with Metadata'!$C:$C, "why")</f>
        <v>0</v>
      </c>
      <c r="J27" s="2">
        <f>sumifs('Final Coding with Metadata'!S:S, 'Final Coding with Metadata'!$J:$J, $A27, 'Final Coding with Metadata'!$C:$C, "why")</f>
        <v>1</v>
      </c>
      <c r="K27" s="2">
        <f>sumifs('Final Coding with Metadata'!T:T, 'Final Coding with Metadata'!$J:$J, $A27, 'Final Coding with Metadata'!$C:$C, "why")</f>
        <v>0</v>
      </c>
      <c r="L27" s="2">
        <f>sumifs('Final Coding with Metadata'!U:U, 'Final Coding with Metadata'!$J:$J, $A27, 'Final Coding with Metadata'!$C:$C, "why")</f>
        <v>1</v>
      </c>
      <c r="M27" s="2">
        <f>sumifs('Final Coding with Metadata'!V:V, 'Final Coding with Metadata'!$J:$J, $A27, 'Final Coding with Metadata'!$C:$C, "why")</f>
        <v>0</v>
      </c>
      <c r="N27" s="2">
        <f>sumifs('Final Coding with Metadata'!W:W, 'Final Coding with Metadata'!$J:$J, $A27, 'Final Coding with Metadata'!$C:$C, "why")</f>
        <v>1</v>
      </c>
      <c r="O27" s="47"/>
    </row>
    <row r="28">
      <c r="A28" s="48" t="str">
        <f>IFERROR(__xludf.DUMMYFUNCTION("""COMPUTED_VALUE"""),"P07")</f>
        <v>P07</v>
      </c>
      <c r="B28" s="49" t="s">
        <v>174</v>
      </c>
      <c r="C28" s="2">
        <f>sumifs('Final Coding with Metadata'!L:L, 'Final Coding with Metadata'!$J:$J, $A28, 'Final Coding with Metadata'!$C:$C, "why")</f>
        <v>6</v>
      </c>
      <c r="D28" s="2">
        <f>sumifs('Final Coding with Metadata'!M:M, 'Final Coding with Metadata'!$J:$J, $A28, 'Final Coding with Metadata'!$C:$C, "why")</f>
        <v>6</v>
      </c>
      <c r="E28" s="2">
        <f>sumifs('Final Coding with Metadata'!N:N, 'Final Coding with Metadata'!$J:$J, $A28, 'Final Coding with Metadata'!$C:$C, "why")</f>
        <v>0</v>
      </c>
      <c r="F28" s="2">
        <f>sumifs('Final Coding with Metadata'!O:O, 'Final Coding with Metadata'!$J:$J, $A28, 'Final Coding with Metadata'!$C:$C, "why")</f>
        <v>0</v>
      </c>
      <c r="G28" s="2">
        <f>sumifs('Final Coding with Metadata'!P:P, 'Final Coding with Metadata'!$J:$J, $A28, 'Final Coding with Metadata'!$C:$C, "why")</f>
        <v>0</v>
      </c>
      <c r="H28" s="2">
        <f>sumifs('Final Coding with Metadata'!Q:Q, 'Final Coding with Metadata'!$J:$J, $A28, 'Final Coding with Metadata'!$C:$C, "why")</f>
        <v>0</v>
      </c>
      <c r="I28" s="2">
        <f>sumifs('Final Coding with Metadata'!R:R, 'Final Coding with Metadata'!$J:$J, $A28, 'Final Coding with Metadata'!$C:$C, "why")</f>
        <v>0</v>
      </c>
      <c r="J28" s="2">
        <f>sumifs('Final Coding with Metadata'!S:S, 'Final Coding with Metadata'!$J:$J, $A28, 'Final Coding with Metadata'!$C:$C, "why")</f>
        <v>1</v>
      </c>
      <c r="K28" s="2">
        <f>sumifs('Final Coding with Metadata'!T:T, 'Final Coding with Metadata'!$J:$J, $A28, 'Final Coding with Metadata'!$C:$C, "why")</f>
        <v>2</v>
      </c>
      <c r="L28" s="2">
        <f>sumifs('Final Coding with Metadata'!U:U, 'Final Coding with Metadata'!$J:$J, $A28, 'Final Coding with Metadata'!$C:$C, "why")</f>
        <v>0</v>
      </c>
      <c r="M28" s="2">
        <f>sumifs('Final Coding with Metadata'!V:V, 'Final Coding with Metadata'!$J:$J, $A28, 'Final Coding with Metadata'!$C:$C, "why")</f>
        <v>2</v>
      </c>
      <c r="N28" s="2">
        <f>sumifs('Final Coding with Metadata'!W:W, 'Final Coding with Metadata'!$J:$J, $A28, 'Final Coding with Metadata'!$C:$C, "why")</f>
        <v>2</v>
      </c>
      <c r="O28" s="47"/>
    </row>
    <row r="29">
      <c r="A29" s="45" t="str">
        <f>IFERROR(__xludf.DUMMYFUNCTION("""COMPUTED_VALUE"""),"P08")</f>
        <v>P08</v>
      </c>
      <c r="B29" s="49" t="s">
        <v>174</v>
      </c>
      <c r="C29" s="2">
        <f>sumifs('Final Coding with Metadata'!L:L, 'Final Coding with Metadata'!$J:$J, $A29, 'Final Coding with Metadata'!$C:$C, "why")</f>
        <v>0</v>
      </c>
      <c r="D29" s="2">
        <f>sumifs('Final Coding with Metadata'!M:M, 'Final Coding with Metadata'!$J:$J, $A29, 'Final Coding with Metadata'!$C:$C, "why")</f>
        <v>0</v>
      </c>
      <c r="E29" s="2">
        <f>sumifs('Final Coding with Metadata'!N:N, 'Final Coding with Metadata'!$J:$J, $A29, 'Final Coding with Metadata'!$C:$C, "why")</f>
        <v>2</v>
      </c>
      <c r="F29" s="2">
        <f>sumifs('Final Coding with Metadata'!O:O, 'Final Coding with Metadata'!$J:$J, $A29, 'Final Coding with Metadata'!$C:$C, "why")</f>
        <v>0</v>
      </c>
      <c r="G29" s="2">
        <f>sumifs('Final Coding with Metadata'!P:P, 'Final Coding with Metadata'!$J:$J, $A29, 'Final Coding with Metadata'!$C:$C, "why")</f>
        <v>0</v>
      </c>
      <c r="H29" s="2">
        <f>sumifs('Final Coding with Metadata'!Q:Q, 'Final Coding with Metadata'!$J:$J, $A29, 'Final Coding with Metadata'!$C:$C, "why")</f>
        <v>0</v>
      </c>
      <c r="I29" s="2">
        <f>sumifs('Final Coding with Metadata'!R:R, 'Final Coding with Metadata'!$J:$J, $A29, 'Final Coding with Metadata'!$C:$C, "why")</f>
        <v>0</v>
      </c>
      <c r="J29" s="2">
        <f>sumifs('Final Coding with Metadata'!S:S, 'Final Coding with Metadata'!$J:$J, $A29, 'Final Coding with Metadata'!$C:$C, "why")</f>
        <v>0</v>
      </c>
      <c r="K29" s="2">
        <f>sumifs('Final Coding with Metadata'!T:T, 'Final Coding with Metadata'!$J:$J, $A29, 'Final Coding with Metadata'!$C:$C, "why")</f>
        <v>0</v>
      </c>
      <c r="L29" s="2">
        <f>sumifs('Final Coding with Metadata'!U:U, 'Final Coding with Metadata'!$J:$J, $A29, 'Final Coding with Metadata'!$C:$C, "why")</f>
        <v>10</v>
      </c>
      <c r="M29" s="2">
        <f>sumifs('Final Coding with Metadata'!V:V, 'Final Coding with Metadata'!$J:$J, $A29, 'Final Coding with Metadata'!$C:$C, "why")</f>
        <v>2</v>
      </c>
      <c r="N29" s="2">
        <f>sumifs('Final Coding with Metadata'!W:W, 'Final Coding with Metadata'!$J:$J, $A29, 'Final Coding with Metadata'!$C:$C, "why")</f>
        <v>0</v>
      </c>
      <c r="O29" s="47"/>
    </row>
    <row r="30">
      <c r="A30" s="45" t="str">
        <f>IFERROR(__xludf.DUMMYFUNCTION("""COMPUTED_VALUE"""),"P09")</f>
        <v>P09</v>
      </c>
      <c r="B30" s="49" t="s">
        <v>174</v>
      </c>
      <c r="C30" s="2">
        <f>sumifs('Final Coding with Metadata'!L:L, 'Final Coding with Metadata'!$J:$J, $A30, 'Final Coding with Metadata'!$C:$C, "why")</f>
        <v>0</v>
      </c>
      <c r="D30" s="2">
        <f>sumifs('Final Coding with Metadata'!M:M, 'Final Coding with Metadata'!$J:$J, $A30, 'Final Coding with Metadata'!$C:$C, "why")</f>
        <v>1</v>
      </c>
      <c r="E30" s="2">
        <f>sumifs('Final Coding with Metadata'!N:N, 'Final Coding with Metadata'!$J:$J, $A30, 'Final Coding with Metadata'!$C:$C, "why")</f>
        <v>1</v>
      </c>
      <c r="F30" s="2">
        <f>sumifs('Final Coding with Metadata'!O:O, 'Final Coding with Metadata'!$J:$J, $A30, 'Final Coding with Metadata'!$C:$C, "why")</f>
        <v>0</v>
      </c>
      <c r="G30" s="2">
        <f>sumifs('Final Coding with Metadata'!P:P, 'Final Coding with Metadata'!$J:$J, $A30, 'Final Coding with Metadata'!$C:$C, "why")</f>
        <v>0</v>
      </c>
      <c r="H30" s="2">
        <f>sumifs('Final Coding with Metadata'!Q:Q, 'Final Coding with Metadata'!$J:$J, $A30, 'Final Coding with Metadata'!$C:$C, "why")</f>
        <v>0</v>
      </c>
      <c r="I30" s="2">
        <f>sumifs('Final Coding with Metadata'!R:R, 'Final Coding with Metadata'!$J:$J, $A30, 'Final Coding with Metadata'!$C:$C, "why")</f>
        <v>0</v>
      </c>
      <c r="J30" s="2">
        <f>sumifs('Final Coding with Metadata'!S:S, 'Final Coding with Metadata'!$J:$J, $A30, 'Final Coding with Metadata'!$C:$C, "why")</f>
        <v>0</v>
      </c>
      <c r="K30" s="2">
        <f>sumifs('Final Coding with Metadata'!T:T, 'Final Coding with Metadata'!$J:$J, $A30, 'Final Coding with Metadata'!$C:$C, "why")</f>
        <v>0</v>
      </c>
      <c r="L30" s="2">
        <f>sumifs('Final Coding with Metadata'!U:U, 'Final Coding with Metadata'!$J:$J, $A30, 'Final Coding with Metadata'!$C:$C, "why")</f>
        <v>1</v>
      </c>
      <c r="M30" s="2">
        <f>sumifs('Final Coding with Metadata'!V:V, 'Final Coding with Metadata'!$J:$J, $A30, 'Final Coding with Metadata'!$C:$C, "why")</f>
        <v>0</v>
      </c>
      <c r="N30" s="2">
        <f>sumifs('Final Coding with Metadata'!W:W, 'Final Coding with Metadata'!$J:$J, $A30, 'Final Coding with Metadata'!$C:$C, "why")</f>
        <v>0</v>
      </c>
      <c r="O30" s="47"/>
    </row>
    <row r="31">
      <c r="A31" s="45" t="str">
        <f>IFERROR(__xludf.DUMMYFUNCTION("""COMPUTED_VALUE"""),"P10")</f>
        <v>P10</v>
      </c>
      <c r="B31" s="46" t="s">
        <v>172</v>
      </c>
      <c r="C31" s="2">
        <f>sumifs('Final Coding with Metadata'!L:L, 'Final Coding with Metadata'!$J:$J, $A31, 'Final Coding with Metadata'!$C:$C, "why")</f>
        <v>3</v>
      </c>
      <c r="D31" s="2">
        <f>sumifs('Final Coding with Metadata'!M:M, 'Final Coding with Metadata'!$J:$J, $A31, 'Final Coding with Metadata'!$C:$C, "why")</f>
        <v>5</v>
      </c>
      <c r="E31" s="2">
        <f>sumifs('Final Coding with Metadata'!N:N, 'Final Coding with Metadata'!$J:$J, $A31, 'Final Coding with Metadata'!$C:$C, "why")</f>
        <v>0</v>
      </c>
      <c r="F31" s="2">
        <f>sumifs('Final Coding with Metadata'!O:O, 'Final Coding with Metadata'!$J:$J, $A31, 'Final Coding with Metadata'!$C:$C, "why")</f>
        <v>0</v>
      </c>
      <c r="G31" s="2">
        <f>sumifs('Final Coding with Metadata'!P:P, 'Final Coding with Metadata'!$J:$J, $A31, 'Final Coding with Metadata'!$C:$C, "why")</f>
        <v>0</v>
      </c>
      <c r="H31" s="2">
        <f>sumifs('Final Coding with Metadata'!Q:Q, 'Final Coding with Metadata'!$J:$J, $A31, 'Final Coding with Metadata'!$C:$C, "why")</f>
        <v>0</v>
      </c>
      <c r="I31" s="2">
        <f>sumifs('Final Coding with Metadata'!R:R, 'Final Coding with Metadata'!$J:$J, $A31, 'Final Coding with Metadata'!$C:$C, "why")</f>
        <v>0</v>
      </c>
      <c r="J31" s="2">
        <f>sumifs('Final Coding with Metadata'!S:S, 'Final Coding with Metadata'!$J:$J, $A31, 'Final Coding with Metadata'!$C:$C, "why")</f>
        <v>0</v>
      </c>
      <c r="K31" s="2">
        <f>sumifs('Final Coding with Metadata'!T:T, 'Final Coding with Metadata'!$J:$J, $A31, 'Final Coding with Metadata'!$C:$C, "why")</f>
        <v>0</v>
      </c>
      <c r="L31" s="2">
        <f>sumifs('Final Coding with Metadata'!U:U, 'Final Coding with Metadata'!$J:$J, $A31, 'Final Coding with Metadata'!$C:$C, "why")</f>
        <v>0</v>
      </c>
      <c r="M31" s="2">
        <f>sumifs('Final Coding with Metadata'!V:V, 'Final Coding with Metadata'!$J:$J, $A31, 'Final Coding with Metadata'!$C:$C, "why")</f>
        <v>0</v>
      </c>
      <c r="N31" s="2">
        <f>sumifs('Final Coding with Metadata'!W:W, 'Final Coding with Metadata'!$J:$J, $A31, 'Final Coding with Metadata'!$C:$C, "why")</f>
        <v>1</v>
      </c>
      <c r="O31" s="47"/>
    </row>
    <row r="39">
      <c r="B39" s="2" t="str">
        <f>IFERROR(__xludf.DUMMYFUNCTION("unique(B2:B11)"),"Strategy 2 - (Low games, high time)")</f>
        <v>Strategy 2 - (Low games, high time)</v>
      </c>
      <c r="C39" s="2">
        <f t="shared" ref="C39:N39" si="4">averageifs(C$22:C$31, $B$2:$B$11, $B39)</f>
        <v>4</v>
      </c>
      <c r="D39" s="2">
        <f t="shared" si="4"/>
        <v>2.2</v>
      </c>
      <c r="E39" s="2">
        <f t="shared" si="4"/>
        <v>0.2</v>
      </c>
      <c r="F39" s="2">
        <f t="shared" si="4"/>
        <v>0</v>
      </c>
      <c r="G39" s="2">
        <f t="shared" si="4"/>
        <v>0</v>
      </c>
      <c r="H39" s="2">
        <f t="shared" si="4"/>
        <v>0.8</v>
      </c>
      <c r="I39" s="2">
        <f t="shared" si="4"/>
        <v>0.2</v>
      </c>
      <c r="J39" s="2">
        <f t="shared" si="4"/>
        <v>0.2</v>
      </c>
      <c r="K39" s="2">
        <f t="shared" si="4"/>
        <v>0.2</v>
      </c>
      <c r="L39" s="2">
        <f t="shared" si="4"/>
        <v>0.2</v>
      </c>
      <c r="M39" s="2">
        <f t="shared" si="4"/>
        <v>0</v>
      </c>
      <c r="N39" s="2">
        <f t="shared" si="4"/>
        <v>1</v>
      </c>
    </row>
    <row r="40">
      <c r="B40" s="2" t="str">
        <f>IFERROR(__xludf.DUMMYFUNCTION("""COMPUTED_VALUE"""),"Strategy 3 - (Low games, low time)")</f>
        <v>Strategy 3 - (Low games, low time)</v>
      </c>
      <c r="C40" s="2">
        <f t="shared" ref="C40:N40" si="5">averageifs(C$22:C$31, $B$2:$B$11, $B40)</f>
        <v>3</v>
      </c>
      <c r="D40" s="2">
        <f t="shared" si="5"/>
        <v>1</v>
      </c>
      <c r="E40" s="2">
        <f t="shared" si="5"/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1</v>
      </c>
      <c r="N40" s="2">
        <f t="shared" si="5"/>
        <v>0</v>
      </c>
    </row>
    <row r="41">
      <c r="B41" s="2" t="str">
        <f>IFERROR(__xludf.DUMMYFUNCTION("""COMPUTED_VALUE"""),"Strategy 1 - (high games, low time)")</f>
        <v>Strategy 1 - (high games, low time)</v>
      </c>
      <c r="C41" s="2">
        <f t="shared" ref="C41:N41" si="6">averageifs(C$22:C$31, $B$2:$B$11, $B41)</f>
        <v>1.5</v>
      </c>
      <c r="D41" s="2">
        <f t="shared" si="6"/>
        <v>1.75</v>
      </c>
      <c r="E41" s="2">
        <f t="shared" si="6"/>
        <v>0.75</v>
      </c>
      <c r="F41" s="2">
        <f t="shared" si="6"/>
        <v>0</v>
      </c>
      <c r="G41" s="2">
        <f t="shared" si="6"/>
        <v>0</v>
      </c>
      <c r="H41" s="2">
        <f t="shared" si="6"/>
        <v>0</v>
      </c>
      <c r="I41" s="2">
        <f t="shared" si="6"/>
        <v>0</v>
      </c>
      <c r="J41" s="2">
        <f t="shared" si="6"/>
        <v>0.25</v>
      </c>
      <c r="K41" s="2">
        <f t="shared" si="6"/>
        <v>0.5</v>
      </c>
      <c r="L41" s="2">
        <f t="shared" si="6"/>
        <v>3.25</v>
      </c>
      <c r="M41" s="2">
        <f t="shared" si="6"/>
        <v>1</v>
      </c>
      <c r="N41" s="2">
        <f t="shared" si="6"/>
        <v>0.5</v>
      </c>
    </row>
  </sheetData>
  <conditionalFormatting sqref="C1:N1 C21:N21">
    <cfRule type="cellIs" dxfId="0" priority="1" operator="equal">
      <formula>1</formula>
    </cfRule>
  </conditionalFormatting>
  <conditionalFormatting sqref="C1:N1 C21:N21">
    <cfRule type="cellIs" dxfId="1" priority="2" operator="equal">
      <formula>0</formula>
    </cfRule>
  </conditionalFormatting>
  <conditionalFormatting sqref="C1:N1 C21:N21">
    <cfRule type="cellIs" dxfId="0" priority="3" operator="equal">
      <formula>1</formula>
    </cfRule>
  </conditionalFormatting>
  <conditionalFormatting sqref="C1:N1 C21:N21">
    <cfRule type="cellIs" dxfId="1" priority="4" operator="equal">
      <formula>0</formula>
    </cfRule>
  </conditionalFormatting>
  <drawing r:id="rId1"/>
</worksheet>
</file>