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4" i="1" l="1"/>
  <c r="G63" i="1"/>
  <c r="H11" i="1"/>
  <c r="H12" i="1"/>
  <c r="H13" i="1"/>
  <c r="G14" i="1"/>
  <c r="H19" i="1"/>
  <c r="H20" i="1"/>
  <c r="H21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1" i="1"/>
  <c r="G52" i="1"/>
  <c r="G53" i="1"/>
  <c r="G54" i="1"/>
  <c r="G55" i="1"/>
  <c r="G56" i="1"/>
  <c r="G57" i="1"/>
  <c r="G58" i="1"/>
  <c r="H14" i="1" l="1"/>
  <c r="G43" i="1"/>
  <c r="G45" i="1" s="1"/>
  <c r="H22" i="1"/>
  <c r="G65" i="1"/>
  <c r="I68" i="1" s="1"/>
  <c r="G59" i="1"/>
  <c r="G61" i="1" s="1"/>
  <c r="G24" i="1" l="1"/>
  <c r="E66" i="1" s="1"/>
  <c r="E70" i="1" s="1"/>
  <c r="E74" i="1" s="1"/>
  <c r="E76" i="1" s="1"/>
</calcChain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>
      <text>
        <r>
          <rPr>
            <sz val="8"/>
            <color indexed="81"/>
            <rFont val="Tahoma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</rPr>
          <t xml:space="preserve">
ou interface em modo texto com um
usuário.</t>
        </r>
      </text>
    </comment>
    <comment ref="G12" authorId="1">
      <text>
        <r>
          <rPr>
            <sz val="8"/>
            <color indexed="81"/>
            <rFont val="Tahoma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3" authorId="0">
      <text>
        <r>
          <rPr>
            <sz val="8"/>
            <color indexed="81"/>
            <rFont val="Tahoma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>
      <text>
        <r>
          <rPr>
            <sz val="8"/>
            <color indexed="81"/>
            <rFont val="Tahoma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</rPr>
          <t xml:space="preserve"> com os quais o sistema interage.</t>
        </r>
      </text>
    </comment>
    <comment ref="D18" authorId="0">
      <text>
        <r>
          <rPr>
            <sz val="8"/>
            <color indexed="81"/>
            <rFont val="Tahoma"/>
          </rPr>
          <t xml:space="preserve">Deve-se decidir se o critério adotado será com base no número de transações ou na quantidade de casos de análise
</t>
        </r>
      </text>
    </comment>
    <comment ref="G19" authorId="2">
      <text>
        <r>
          <rPr>
            <sz val="8"/>
            <color indexed="81"/>
            <rFont val="Tahoma"/>
          </rPr>
          <t>Quantidade de casos de uso simples.</t>
        </r>
      </text>
    </comment>
    <comment ref="G20" authorId="2">
      <text>
        <r>
          <rPr>
            <sz val="8"/>
            <color indexed="81"/>
            <rFont val="Tahoma"/>
          </rPr>
          <t>Quantidade de casos de uso médio</t>
        </r>
      </text>
    </comment>
    <comment ref="G21" authorId="2">
      <text>
        <r>
          <rPr>
            <sz val="8"/>
            <color indexed="81"/>
            <rFont val="Tahoma"/>
          </rPr>
          <t>Quantidade de casos de uso complexos.</t>
        </r>
      </text>
    </comment>
    <comment ref="F29" authorId="1">
      <text>
        <r>
          <rPr>
            <sz val="8"/>
            <color indexed="81"/>
            <rFont val="Tahoma"/>
          </rPr>
          <t>Pontue cada um dos fatores da tabela ao lado de 0 a 5.
0 significa que o fator é irrelevante para o projeto; 5 significa que o fator é essencial para o projeto.</t>
        </r>
      </text>
    </comment>
    <comment ref="F30" authorId="0">
      <text>
        <r>
          <rPr>
            <sz val="8"/>
            <color indexed="81"/>
            <rFont val="Tahoma"/>
          </rPr>
          <t>0-2: 1 a 3 subsistemas
2-4: 3 a 5 susbsistemas
5: mais que 5 subsistemas</t>
        </r>
      </text>
    </comment>
    <comment ref="F31" authorId="0">
      <text>
        <r>
          <rPr>
            <sz val="8"/>
            <color indexed="81"/>
            <rFont val="Tahoma"/>
          </rPr>
          <t xml:space="preserve">1-2: performance agrega valor
3-4: performance é necessário
5: performance é crítico para o sistema
</t>
        </r>
      </text>
    </comment>
    <comment ref="F32" authorId="0">
      <text>
        <r>
          <rPr>
            <sz val="8"/>
            <color indexed="81"/>
            <rFont val="Tahoma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</rPr>
          <t xml:space="preserve">
</t>
        </r>
      </text>
    </comment>
    <comment ref="F36" author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37" authorId="0">
      <text>
        <r>
          <rPr>
            <sz val="8"/>
            <color indexed="81"/>
            <rFont val="Tahoma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>
      <text>
        <r>
          <rPr>
            <sz val="8"/>
            <color indexed="81"/>
            <rFont val="Tahoma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>
      <text>
        <r>
          <rPr>
            <sz val="8"/>
            <color indexed="81"/>
            <rFont val="Tahoma"/>
          </rPr>
          <t xml:space="preserve">1-2: até 100 acessos simultâneos
2-4: até 500 acessos simultâneos
5: Mais de 500 acessos simultâneos
</t>
        </r>
      </text>
    </comment>
    <comment ref="F40" author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</rPr>
          <t xml:space="preserve">
 </t>
        </r>
      </text>
    </comment>
    <comment ref="F42" authorId="0">
      <text>
        <r>
          <rPr>
            <sz val="8"/>
            <color indexed="81"/>
            <rFont val="Tahoma"/>
          </rPr>
          <t xml:space="preserve">1-2: agrega valor
3-4: É necessário
5   : É crítico para o sistema
</t>
        </r>
      </text>
    </comment>
    <comment ref="F50" authorId="1">
      <text>
        <r>
          <rPr>
            <b/>
            <sz val="8"/>
            <color indexed="81"/>
            <rFont val="Tahoma"/>
          </rPr>
          <t>andreia:</t>
        </r>
        <r>
          <rPr>
            <sz val="8"/>
            <color indexed="81"/>
            <rFont val="Tahoma"/>
          </rPr>
          <t xml:space="preserve">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2" authorId="2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53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4" authorId="2">
      <text>
        <r>
          <rPr>
            <sz val="8"/>
            <color indexed="81"/>
            <rFont val="Tahoma"/>
          </rPr>
          <t>0 - nenhuma experiência no assunto
3 - conhecimento médio
5 - especialista no assunto</t>
        </r>
      </text>
    </comment>
    <comment ref="F55" authorId="2">
      <text>
        <r>
          <rPr>
            <sz val="8"/>
            <color indexed="81"/>
            <rFont val="Tahoma"/>
          </rPr>
          <t>0 - sem motivação
3 - motivação média
5 - motivação alta</t>
        </r>
      </text>
    </comment>
    <comment ref="F56" authorId="2">
      <text>
        <r>
          <rPr>
            <sz val="8"/>
            <color indexed="81"/>
            <rFont val="Tahoma"/>
          </rPr>
          <t>0 - requisitos extremamente instáveis
3 - instabilidade média dos requisitos
5 - requisitos não irão mudar</t>
        </r>
      </text>
    </comment>
    <comment ref="F57" authorId="2">
      <text>
        <r>
          <rPr>
            <sz val="8"/>
            <color indexed="81"/>
            <rFont val="Tahoma"/>
          </rPr>
          <t>0 - ninguém em dedicação parcial ao projeto
3 - metade em dedicação parcial
5 - todos em regime de dedicação parcial</t>
        </r>
      </text>
    </comment>
    <comment ref="F58" authorId="2">
      <text>
        <r>
          <rPr>
            <sz val="8"/>
            <color indexed="81"/>
            <rFont val="Tahoma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>
      <text>
        <r>
          <rPr>
            <sz val="8"/>
            <color indexed="81"/>
            <rFont val="Tahoma"/>
            <family val="2"/>
          </rPr>
          <t xml:space="preserve">O criador da estimativa, Karner, sugere a utilização de
20 pessoas-hora/PCU. Schneider e Winters sugerem
o refinamento abaixo. Sejam
X = total de ítens de F1 a F6 com pontuação </t>
        </r>
        <r>
          <rPr>
            <i/>
            <sz val="8"/>
            <color indexed="81"/>
            <rFont val="Tahoma"/>
            <family val="2"/>
          </rPr>
          <t>abaixo</t>
        </r>
        <r>
          <rPr>
            <sz val="8"/>
            <color indexed="81"/>
            <rFont val="Tahoma"/>
            <family val="2"/>
          </rPr>
          <t xml:space="preserve"> de 3
Y = total de ítens de F7 a F8 com pontuação </t>
        </r>
        <r>
          <rPr>
            <i/>
            <sz val="8"/>
            <color indexed="81"/>
            <rFont val="Tahoma"/>
            <family val="2"/>
          </rPr>
          <t>acima</t>
        </r>
        <r>
          <rPr>
            <sz val="8"/>
            <color indexed="81"/>
            <rFont val="Tahoma"/>
            <family val="2"/>
          </rPr>
          <t xml:space="preserve">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>
      <text>
        <r>
          <rPr>
            <sz val="8"/>
            <color indexed="81"/>
            <rFont val="Tahoma"/>
            <family val="2"/>
          </rPr>
          <t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<sst xmlns="http://schemas.openxmlformats.org/spreadsheetml/2006/main" count="109" uniqueCount="95">
  <si>
    <t>Fator</t>
  </si>
  <si>
    <t>Descrição</t>
  </si>
  <si>
    <t>Peso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</si>
  <si>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</si>
  <si>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</si>
  <si>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</si>
  <si>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</si>
  <si>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</si>
  <si>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</si>
  <si>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</si>
  <si>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</si>
  <si>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</si>
  <si>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</si>
  <si>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</si>
  <si>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</si>
  <si>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</si>
  <si>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Portabilidade</t>
  </si>
  <si>
    <t>Concorrência</t>
  </si>
  <si>
    <t>Segurança</t>
  </si>
  <si>
    <t>Acesso direto a terceiros</t>
  </si>
  <si>
    <t>Valor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</si>
  <si>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</si>
  <si>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</si>
  <si>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</si>
  <si>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</si>
  <si>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</si>
  <si>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</si>
  <si>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</si>
  <si>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</si>
  <si>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</si>
  <si>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Motivação</t>
  </si>
  <si>
    <t>Interface</t>
  </si>
  <si>
    <t>Simples</t>
  </si>
  <si>
    <t>Médio</t>
  </si>
  <si>
    <t>Complexo</t>
  </si>
  <si>
    <t>Interface de programa (API)</t>
  </si>
  <si>
    <t>Atribuído</t>
  </si>
  <si>
    <t>PCUNA = Pontos de Casos de Uso Não Ajustados</t>
  </si>
  <si>
    <t>PCUNA</t>
  </si>
  <si>
    <t>FCT = Fator de Complexidade Técnica</t>
  </si>
  <si>
    <t>FCT</t>
  </si>
  <si>
    <t>FA = Fator Ambiental</t>
  </si>
  <si>
    <t>FA</t>
  </si>
  <si>
    <t>FatorA</t>
  </si>
  <si>
    <t>FatorT</t>
  </si>
  <si>
    <t>PCU</t>
  </si>
  <si>
    <t>PCUNA *FCT*FA</t>
  </si>
  <si>
    <t>Tamanho da equipe</t>
  </si>
  <si>
    <t>Domínio da tecnologia e configuração do ambiente</t>
  </si>
  <si>
    <t>*</t>
  </si>
  <si>
    <t>Experiência da equipe</t>
  </si>
  <si>
    <t>Experiência da equipe em OO</t>
  </si>
  <si>
    <t>Familiaridade da equipe com RUP</t>
  </si>
  <si>
    <t>pessoas</t>
  </si>
  <si>
    <t>pessoa-hora/PCU</t>
  </si>
  <si>
    <t>horas</t>
  </si>
  <si>
    <t>Referências</t>
  </si>
  <si>
    <t>Estimativa de esforço baseado em pontos de casos de uso</t>
  </si>
  <si>
    <r>
      <t xml:space="preserve">Applying Use Cases - A Pratical Guide </t>
    </r>
    <r>
      <rPr>
        <sz val="10"/>
        <rFont val="Arial"/>
        <family val="2"/>
      </rPr>
      <t>de Geri Schneider e Jason P. Winters (livro)</t>
    </r>
  </si>
  <si>
    <r>
      <t>Resource Estimation for Objectory Projects</t>
    </r>
    <r>
      <rPr>
        <sz val="10"/>
        <rFont val="Arial"/>
        <family val="2"/>
      </rPr>
      <t xml:space="preserve"> de Gustav Karner (artigo)</t>
    </r>
  </si>
  <si>
    <t>Protocolo (Ex.:TCP/IP) ou interface em modo texto</t>
  </si>
  <si>
    <t>Interface gráfica</t>
  </si>
  <si>
    <t>&lt; 3 transações ou &lt; 5 classes de análise</t>
  </si>
  <si>
    <t>4-7 transações ou  5 a 10 classes de análise</t>
  </si>
  <si>
    <t>&gt; 7 transações ou &gt; 10 classes  de análise</t>
  </si>
  <si>
    <t>Qtd. Atores</t>
  </si>
  <si>
    <t>Qtd. Casos de Uso</t>
  </si>
  <si>
    <t>1.0. Mensurando Complexidade dos Atores</t>
  </si>
  <si>
    <t>2.0. Mensurando Complexidade dos Use Cases</t>
  </si>
  <si>
    <t>3.0. Considerando Fatores Técnicos do Projeto</t>
  </si>
  <si>
    <t>4.0. Considerando Fatores Ambientais</t>
  </si>
  <si>
    <t>5.0. Pontos de Caso de Uso</t>
  </si>
  <si>
    <t>Capacidade dos analistas da equipe</t>
  </si>
  <si>
    <t>Estabilidade dos requisitos</t>
  </si>
  <si>
    <t>Complexidade de processamento</t>
  </si>
  <si>
    <t>Facilidade de instalação</t>
  </si>
  <si>
    <t>Facilidade de uso</t>
  </si>
  <si>
    <t>Ator</t>
  </si>
  <si>
    <t>Caso de Uso</t>
  </si>
  <si>
    <t>Eficiênca on-line</t>
  </si>
  <si>
    <t>Sistema distribuído</t>
  </si>
  <si>
    <t>Objetivos de performance</t>
  </si>
  <si>
    <t>Estimativa em pessoa-hora</t>
  </si>
  <si>
    <t>Pessoa-hora por unidade de PCU</t>
  </si>
  <si>
    <t>Estagiários ou funcionários em tempo parcial</t>
  </si>
  <si>
    <t>Código reusável em outras aplicações</t>
  </si>
  <si>
    <r>
      <t>Facilidade de alterações (</t>
    </r>
    <r>
      <rPr>
        <i/>
        <sz val="10"/>
        <rFont val="Arial"/>
        <family val="2"/>
      </rPr>
      <t>changeability</t>
    </r>
    <r>
      <rPr>
        <sz val="10"/>
        <rFont val="Arial"/>
      </rPr>
      <t>)</t>
    </r>
  </si>
  <si>
    <t>Estimativa em horas</t>
  </si>
  <si>
    <t>Necessidade de facilidades especiais de treinamento para usuários</t>
  </si>
  <si>
    <t>meses</t>
  </si>
  <si>
    <t xml:space="preserve">Estimativa em meses </t>
  </si>
  <si>
    <t>X</t>
  </si>
  <si>
    <t>Y</t>
  </si>
  <si>
    <t>X + Y</t>
  </si>
  <si>
    <t>Sugestão: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</si>
</sst>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0" borderId="2" xfId="0" applyBorder="1"/>
    <xf numFmtId="0" fontId="2" fillId="2" borderId="3" xfId="0" applyFont="1" applyFill="1" applyBorder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3" borderId="2" xfId="0" applyFill="1" applyBorder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2" fontId="0" fillId="0" borderId="3" xfId="0" applyNumberFormat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topLeftCell="A50" zoomScale="93" zoomScaleNormal="93" workbookViewId="0">
      <selection activeCell="C80" sqref="C80"/>
    </sheetView>
  </sheetViews>
  <sheetFormatPr defaultRowHeight="12.75" x14ac:dyDescent="0.2"/>
  <cols>
    <col min="1" max="1" width="4.85546875" customWidth="1"/>
    <col min="3" max="3" width="57.42578125" customWidth="1"/>
    <col min="4" max="4" width="6.7109375" customWidth="1"/>
    <col min="6" max="6" width="10.85546875" customWidth="1"/>
    <col min="7" max="7" width="17.85546875" customWidth="1"/>
  </cols>
  <sheetData>
    <row r="1" spans="1:8" ht="26.25" x14ac:dyDescent="0.4">
      <c r="A1" s="25" t="s">
        <v>57</v>
      </c>
    </row>
    <row r="3" spans="1:8" x14ac:dyDescent="0.2">
      <c r="B3" s="1" t="s">
        <v>56</v>
      </c>
    </row>
    <row r="4" spans="1:8" x14ac:dyDescent="0.2">
      <c r="C4" s="24" t="s">
        <v>59</v>
      </c>
    </row>
    <row r="5" spans="1:8" x14ac:dyDescent="0.2">
      <c r="C5" s="24" t="s">
        <v>58</v>
      </c>
    </row>
    <row r="6" spans="1:8" x14ac:dyDescent="0.2">
      <c r="C6" s="24"/>
    </row>
    <row r="8" spans="1:8" x14ac:dyDescent="0.2">
      <c r="A8" s="1" t="s">
        <v>67</v>
      </c>
      <c r="B8" s="1"/>
    </row>
    <row r="10" spans="1:8" x14ac:dyDescent="0.2">
      <c r="B10" s="2" t="s">
        <v>77</v>
      </c>
      <c r="C10" s="3" t="s">
        <v>31</v>
      </c>
      <c r="D10" s="4" t="s">
        <v>2</v>
      </c>
      <c r="G10" s="4" t="s">
        <v>65</v>
      </c>
      <c r="H10" s="3" t="s">
        <v>20</v>
      </c>
    </row>
    <row r="11" spans="1:8" x14ac:dyDescent="0.2">
      <c r="B11" s="9" t="s">
        <v>32</v>
      </c>
      <c r="C11" s="10" t="s">
        <v>35</v>
      </c>
      <c r="D11" s="17">
        <v>1</v>
      </c>
      <c r="G11" s="20">
        <v>0</v>
      </c>
      <c r="H11" s="8">
        <f>D11*G11</f>
        <v>0</v>
      </c>
    </row>
    <row r="12" spans="1:8" x14ac:dyDescent="0.2">
      <c r="B12" s="9" t="s">
        <v>33</v>
      </c>
      <c r="C12" s="10" t="s">
        <v>60</v>
      </c>
      <c r="D12" s="17">
        <v>2</v>
      </c>
      <c r="G12" s="21">
        <v>0</v>
      </c>
      <c r="H12" s="10">
        <f>D12*G12</f>
        <v>0</v>
      </c>
    </row>
    <row r="13" spans="1:8" x14ac:dyDescent="0.2">
      <c r="B13" s="11" t="s">
        <v>34</v>
      </c>
      <c r="C13" s="12" t="s">
        <v>61</v>
      </c>
      <c r="D13" s="18">
        <v>3</v>
      </c>
      <c r="G13" s="21">
        <v>1</v>
      </c>
      <c r="H13" s="10">
        <f>D13*G13</f>
        <v>3</v>
      </c>
    </row>
    <row r="14" spans="1:8" x14ac:dyDescent="0.2">
      <c r="F14" s="13" t="s">
        <v>21</v>
      </c>
      <c r="G14" s="5">
        <f>SUM(G11:G13)</f>
        <v>1</v>
      </c>
      <c r="H14" s="14">
        <f>SUM(H11:H13)</f>
        <v>3</v>
      </c>
    </row>
    <row r="16" spans="1:8" x14ac:dyDescent="0.2">
      <c r="A16" s="1" t="s">
        <v>68</v>
      </c>
      <c r="B16" s="1"/>
    </row>
    <row r="18" spans="1:8" x14ac:dyDescent="0.2">
      <c r="B18" s="2" t="s">
        <v>78</v>
      </c>
      <c r="C18" s="3" t="s">
        <v>1</v>
      </c>
      <c r="D18" s="4" t="s">
        <v>2</v>
      </c>
      <c r="G18" s="4" t="s">
        <v>66</v>
      </c>
      <c r="H18" s="3" t="s">
        <v>20</v>
      </c>
    </row>
    <row r="19" spans="1:8" x14ac:dyDescent="0.2">
      <c r="B19" s="9" t="s">
        <v>32</v>
      </c>
      <c r="C19" s="10" t="s">
        <v>62</v>
      </c>
      <c r="D19" s="17">
        <v>5</v>
      </c>
      <c r="G19" s="20">
        <v>2</v>
      </c>
      <c r="H19" s="8">
        <f>D19*G19</f>
        <v>10</v>
      </c>
    </row>
    <row r="20" spans="1:8" x14ac:dyDescent="0.2">
      <c r="B20" s="9" t="s">
        <v>33</v>
      </c>
      <c r="C20" s="10" t="s">
        <v>63</v>
      </c>
      <c r="D20" s="17">
        <v>10</v>
      </c>
      <c r="G20" s="21">
        <v>0</v>
      </c>
      <c r="H20" s="10">
        <f>D20*G20</f>
        <v>0</v>
      </c>
    </row>
    <row r="21" spans="1:8" x14ac:dyDescent="0.2">
      <c r="B21" s="11" t="s">
        <v>34</v>
      </c>
      <c r="C21" s="12" t="s">
        <v>64</v>
      </c>
      <c r="D21" s="18">
        <v>15</v>
      </c>
      <c r="G21" s="21">
        <v>1</v>
      </c>
      <c r="H21" s="10">
        <f>D21*G21</f>
        <v>15</v>
      </c>
    </row>
    <row r="22" spans="1:8" x14ac:dyDescent="0.2">
      <c r="F22" s="13" t="s">
        <v>21</v>
      </c>
      <c r="G22" s="14">
        <f xml:space="preserve"> SUM(G19:G21)</f>
        <v>3</v>
      </c>
      <c r="H22" s="5">
        <f xml:space="preserve"> SUM(H19:H21)</f>
        <v>25</v>
      </c>
    </row>
    <row r="24" spans="1:8" x14ac:dyDescent="0.2">
      <c r="F24" s="13" t="s">
        <v>38</v>
      </c>
      <c r="G24" s="19">
        <f>H22 + H14</f>
        <v>28</v>
      </c>
    </row>
    <row r="25" spans="1:8" x14ac:dyDescent="0.2">
      <c r="F25" t="s">
        <v>37</v>
      </c>
    </row>
    <row r="27" spans="1:8" x14ac:dyDescent="0.2">
      <c r="A27" s="1" t="s">
        <v>69</v>
      </c>
      <c r="B27" s="1"/>
      <c r="C27" s="1"/>
    </row>
    <row r="29" spans="1:8" x14ac:dyDescent="0.2">
      <c r="B29" s="2" t="s">
        <v>0</v>
      </c>
      <c r="C29" s="4" t="s">
        <v>1</v>
      </c>
      <c r="D29" s="3" t="s">
        <v>2</v>
      </c>
      <c r="F29" s="4" t="s">
        <v>36</v>
      </c>
      <c r="G29" s="3" t="s">
        <v>20</v>
      </c>
    </row>
    <row r="30" spans="1:8" x14ac:dyDescent="0.2">
      <c r="B30" s="5" t="s">
        <v>3</v>
      </c>
      <c r="C30" s="5" t="s">
        <v>80</v>
      </c>
      <c r="D30" s="5">
        <v>2</v>
      </c>
      <c r="F30" s="20">
        <v>3</v>
      </c>
      <c r="G30" s="8">
        <f t="shared" ref="G30:G42" si="0">D30*F30</f>
        <v>6</v>
      </c>
    </row>
    <row r="31" spans="1:8" x14ac:dyDescent="0.2">
      <c r="B31" s="5" t="s">
        <v>4</v>
      </c>
      <c r="C31" s="5" t="s">
        <v>81</v>
      </c>
      <c r="D31" s="5">
        <v>1</v>
      </c>
      <c r="F31" s="20">
        <v>3</v>
      </c>
      <c r="G31" s="10">
        <f t="shared" si="0"/>
        <v>3</v>
      </c>
    </row>
    <row r="32" spans="1:8" x14ac:dyDescent="0.2">
      <c r="B32" s="5" t="s">
        <v>5</v>
      </c>
      <c r="C32" s="5" t="s">
        <v>79</v>
      </c>
      <c r="D32" s="5">
        <v>1</v>
      </c>
      <c r="E32" t="s">
        <v>49</v>
      </c>
      <c r="F32" s="20">
        <v>5</v>
      </c>
      <c r="G32" s="10">
        <f t="shared" si="0"/>
        <v>5</v>
      </c>
    </row>
    <row r="33" spans="1:7" x14ac:dyDescent="0.2">
      <c r="B33" s="5" t="s">
        <v>6</v>
      </c>
      <c r="C33" s="5" t="s">
        <v>74</v>
      </c>
      <c r="D33" s="5">
        <v>1</v>
      </c>
      <c r="F33" s="20">
        <v>2</v>
      </c>
      <c r="G33" s="10">
        <f t="shared" si="0"/>
        <v>2</v>
      </c>
    </row>
    <row r="34" spans="1:7" x14ac:dyDescent="0.2">
      <c r="B34" s="5" t="s">
        <v>7</v>
      </c>
      <c r="C34" s="5" t="s">
        <v>85</v>
      </c>
      <c r="D34" s="5">
        <v>1</v>
      </c>
      <c r="F34" s="20">
        <v>0</v>
      </c>
      <c r="G34" s="10">
        <f t="shared" si="0"/>
        <v>0</v>
      </c>
    </row>
    <row r="35" spans="1:7" x14ac:dyDescent="0.2">
      <c r="B35" s="5" t="s">
        <v>8</v>
      </c>
      <c r="C35" s="5" t="s">
        <v>75</v>
      </c>
      <c r="D35" s="5">
        <v>0.5</v>
      </c>
      <c r="F35" s="20">
        <v>5</v>
      </c>
      <c r="G35" s="10">
        <f t="shared" si="0"/>
        <v>2.5</v>
      </c>
    </row>
    <row r="36" spans="1:7" x14ac:dyDescent="0.2">
      <c r="B36" s="5" t="s">
        <v>9</v>
      </c>
      <c r="C36" s="5" t="s">
        <v>76</v>
      </c>
      <c r="D36" s="5">
        <v>0.5</v>
      </c>
      <c r="F36" s="20">
        <v>5</v>
      </c>
      <c r="G36" s="10">
        <f t="shared" si="0"/>
        <v>2.5</v>
      </c>
    </row>
    <row r="37" spans="1:7" x14ac:dyDescent="0.2">
      <c r="B37" s="5" t="s">
        <v>10</v>
      </c>
      <c r="C37" s="5" t="s">
        <v>16</v>
      </c>
      <c r="D37" s="5">
        <v>2</v>
      </c>
      <c r="F37" s="20">
        <v>1</v>
      </c>
      <c r="G37" s="10">
        <f t="shared" si="0"/>
        <v>2</v>
      </c>
    </row>
    <row r="38" spans="1:7" x14ac:dyDescent="0.2">
      <c r="B38" s="5" t="s">
        <v>11</v>
      </c>
      <c r="C38" s="5" t="s">
        <v>86</v>
      </c>
      <c r="D38" s="5">
        <v>1</v>
      </c>
      <c r="F38" s="20">
        <v>2</v>
      </c>
      <c r="G38" s="10">
        <f t="shared" si="0"/>
        <v>2</v>
      </c>
    </row>
    <row r="39" spans="1:7" x14ac:dyDescent="0.2">
      <c r="B39" s="5" t="s">
        <v>12</v>
      </c>
      <c r="C39" s="5" t="s">
        <v>17</v>
      </c>
      <c r="D39" s="5">
        <v>1</v>
      </c>
      <c r="F39" s="20">
        <v>2</v>
      </c>
      <c r="G39" s="10">
        <f t="shared" si="0"/>
        <v>2</v>
      </c>
    </row>
    <row r="40" spans="1:7" x14ac:dyDescent="0.2">
      <c r="B40" s="5" t="s">
        <v>13</v>
      </c>
      <c r="C40" s="5" t="s">
        <v>18</v>
      </c>
      <c r="D40" s="5">
        <v>1</v>
      </c>
      <c r="F40" s="20">
        <v>3</v>
      </c>
      <c r="G40" s="10">
        <f t="shared" si="0"/>
        <v>3</v>
      </c>
    </row>
    <row r="41" spans="1:7" x14ac:dyDescent="0.2">
      <c r="B41" s="5" t="s">
        <v>14</v>
      </c>
      <c r="C41" s="5" t="s">
        <v>19</v>
      </c>
      <c r="D41" s="5">
        <v>1</v>
      </c>
      <c r="F41" s="20">
        <v>2</v>
      </c>
      <c r="G41" s="10">
        <f t="shared" si="0"/>
        <v>2</v>
      </c>
    </row>
    <row r="42" spans="1:7" x14ac:dyDescent="0.2">
      <c r="B42" s="5" t="s">
        <v>15</v>
      </c>
      <c r="C42" s="5" t="s">
        <v>88</v>
      </c>
      <c r="D42" s="5">
        <v>1</v>
      </c>
      <c r="F42" s="20">
        <v>3</v>
      </c>
      <c r="G42" s="12">
        <f t="shared" si="0"/>
        <v>3</v>
      </c>
    </row>
    <row r="43" spans="1:7" x14ac:dyDescent="0.2">
      <c r="F43" s="13" t="s">
        <v>44</v>
      </c>
      <c r="G43" s="14">
        <f xml:space="preserve"> SUM(G30:G42)</f>
        <v>35</v>
      </c>
    </row>
    <row r="45" spans="1:7" x14ac:dyDescent="0.2">
      <c r="F45" s="15" t="s">
        <v>40</v>
      </c>
      <c r="G45" s="5">
        <f>0.6+(0.01 * G43)</f>
        <v>0.95</v>
      </c>
    </row>
    <row r="46" spans="1:7" x14ac:dyDescent="0.2">
      <c r="F46" t="s">
        <v>39</v>
      </c>
    </row>
    <row r="48" spans="1:7" x14ac:dyDescent="0.2">
      <c r="A48" s="1" t="s">
        <v>70</v>
      </c>
      <c r="B48" s="1"/>
      <c r="C48" s="1"/>
    </row>
    <row r="50" spans="1:9" x14ac:dyDescent="0.2">
      <c r="B50" s="2" t="s">
        <v>0</v>
      </c>
      <c r="C50" s="4" t="s">
        <v>1</v>
      </c>
      <c r="D50" s="3" t="s">
        <v>2</v>
      </c>
      <c r="F50" s="4" t="s">
        <v>36</v>
      </c>
      <c r="G50" s="3" t="s">
        <v>20</v>
      </c>
    </row>
    <row r="51" spans="1:9" x14ac:dyDescent="0.2">
      <c r="B51" s="5" t="s">
        <v>22</v>
      </c>
      <c r="C51" s="5" t="s">
        <v>52</v>
      </c>
      <c r="D51" s="5">
        <v>1.5</v>
      </c>
      <c r="F51" s="20">
        <v>3</v>
      </c>
      <c r="G51" s="8">
        <f t="shared" ref="G51:G58" si="1">D51*F51</f>
        <v>4.5</v>
      </c>
    </row>
    <row r="52" spans="1:9" x14ac:dyDescent="0.2">
      <c r="B52" s="5" t="s">
        <v>23</v>
      </c>
      <c r="C52" s="5" t="s">
        <v>50</v>
      </c>
      <c r="D52" s="5">
        <v>0.5</v>
      </c>
      <c r="F52" s="20">
        <v>2</v>
      </c>
      <c r="G52" s="10">
        <f t="shared" si="1"/>
        <v>1</v>
      </c>
    </row>
    <row r="53" spans="1:9" x14ac:dyDescent="0.2">
      <c r="B53" s="5" t="s">
        <v>24</v>
      </c>
      <c r="C53" s="5" t="s">
        <v>51</v>
      </c>
      <c r="D53" s="5">
        <v>1</v>
      </c>
      <c r="F53" s="20">
        <v>3</v>
      </c>
      <c r="G53" s="10">
        <f t="shared" si="1"/>
        <v>3</v>
      </c>
      <c r="I53" s="16"/>
    </row>
    <row r="54" spans="1:9" x14ac:dyDescent="0.2">
      <c r="B54" s="5" t="s">
        <v>25</v>
      </c>
      <c r="C54" s="5" t="s">
        <v>72</v>
      </c>
      <c r="D54" s="5">
        <v>0.5</v>
      </c>
      <c r="F54" s="20">
        <v>0</v>
      </c>
      <c r="G54" s="10">
        <f t="shared" si="1"/>
        <v>0</v>
      </c>
    </row>
    <row r="55" spans="1:9" x14ac:dyDescent="0.2">
      <c r="B55" s="5" t="s">
        <v>26</v>
      </c>
      <c r="C55" s="5" t="s">
        <v>30</v>
      </c>
      <c r="D55" s="5">
        <v>1</v>
      </c>
      <c r="F55" s="20">
        <v>3</v>
      </c>
      <c r="G55" s="10">
        <f t="shared" si="1"/>
        <v>3</v>
      </c>
    </row>
    <row r="56" spans="1:9" x14ac:dyDescent="0.2">
      <c r="B56" s="5" t="s">
        <v>27</v>
      </c>
      <c r="C56" s="5" t="s">
        <v>73</v>
      </c>
      <c r="D56" s="5">
        <v>2</v>
      </c>
      <c r="F56" s="20">
        <v>3</v>
      </c>
      <c r="G56" s="10">
        <f t="shared" si="1"/>
        <v>6</v>
      </c>
    </row>
    <row r="57" spans="1:9" x14ac:dyDescent="0.2">
      <c r="B57" s="5" t="s">
        <v>28</v>
      </c>
      <c r="C57" s="5" t="s">
        <v>84</v>
      </c>
      <c r="D57" s="5">
        <v>-1</v>
      </c>
      <c r="F57" s="20">
        <v>5</v>
      </c>
      <c r="G57" s="10">
        <f t="shared" si="1"/>
        <v>-5</v>
      </c>
    </row>
    <row r="58" spans="1:9" x14ac:dyDescent="0.2">
      <c r="B58" s="5" t="s">
        <v>29</v>
      </c>
      <c r="C58" s="5" t="s">
        <v>48</v>
      </c>
      <c r="D58" s="5">
        <v>-1.5</v>
      </c>
      <c r="F58" s="20">
        <v>2</v>
      </c>
      <c r="G58" s="10">
        <f t="shared" si="1"/>
        <v>-3</v>
      </c>
    </row>
    <row r="59" spans="1:9" x14ac:dyDescent="0.2">
      <c r="F59" s="13" t="s">
        <v>43</v>
      </c>
      <c r="G59" s="14">
        <f xml:space="preserve"> SUM(G46:G58)</f>
        <v>9.5</v>
      </c>
    </row>
    <row r="61" spans="1:9" x14ac:dyDescent="0.2">
      <c r="F61" s="15" t="s">
        <v>42</v>
      </c>
      <c r="G61" s="5">
        <f>1.4+(-0.03 * G59)</f>
        <v>1.115</v>
      </c>
    </row>
    <row r="62" spans="1:9" x14ac:dyDescent="0.2">
      <c r="F62" t="s">
        <v>41</v>
      </c>
    </row>
    <row r="63" spans="1:9" x14ac:dyDescent="0.2">
      <c r="F63" s="15" t="s">
        <v>91</v>
      </c>
      <c r="G63" s="5">
        <f>COUNTIF(F51:F56,"&lt;3")</f>
        <v>2</v>
      </c>
    </row>
    <row r="64" spans="1:9" x14ac:dyDescent="0.2">
      <c r="A64" s="1" t="s">
        <v>71</v>
      </c>
      <c r="B64" s="1"/>
      <c r="F64" s="15" t="s">
        <v>92</v>
      </c>
      <c r="G64" s="5">
        <f>COUNTIF(F57:F58,"&gt;3")</f>
        <v>1</v>
      </c>
    </row>
    <row r="65" spans="2:9" x14ac:dyDescent="0.2">
      <c r="F65" s="15" t="s">
        <v>93</v>
      </c>
      <c r="G65" s="5">
        <f>SUM(G63:G64)</f>
        <v>3</v>
      </c>
    </row>
    <row r="66" spans="2:9" x14ac:dyDescent="0.2">
      <c r="B66" s="13" t="s">
        <v>45</v>
      </c>
      <c r="C66" s="7" t="s">
        <v>46</v>
      </c>
      <c r="E66" s="23">
        <f>G61 *G45 *G24</f>
        <v>29.658999999999999</v>
      </c>
    </row>
    <row r="68" spans="2:9" x14ac:dyDescent="0.2">
      <c r="B68" s="6" t="s">
        <v>83</v>
      </c>
      <c r="C68" s="13"/>
      <c r="E68" s="22">
        <v>28</v>
      </c>
      <c r="F68" t="s">
        <v>54</v>
      </c>
      <c r="G68" s="26"/>
      <c r="H68" t="s">
        <v>94</v>
      </c>
      <c r="I68">
        <f>IF(G65&lt;=2,20,IF(G65&lt;=4,28,"Risco Elevado"))</f>
        <v>28</v>
      </c>
    </row>
    <row r="70" spans="2:9" x14ac:dyDescent="0.2">
      <c r="B70" s="6" t="s">
        <v>82</v>
      </c>
      <c r="C70" s="7"/>
      <c r="E70" s="23">
        <f>E66 *E68</f>
        <v>830.452</v>
      </c>
    </row>
    <row r="72" spans="2:9" x14ac:dyDescent="0.2">
      <c r="B72" s="6" t="s">
        <v>47</v>
      </c>
      <c r="C72" s="7"/>
      <c r="E72" s="5">
        <v>10</v>
      </c>
      <c r="F72" t="s">
        <v>53</v>
      </c>
    </row>
    <row r="74" spans="2:9" x14ac:dyDescent="0.2">
      <c r="B74" s="6" t="s">
        <v>87</v>
      </c>
      <c r="C74" s="7"/>
      <c r="E74" s="23">
        <f>IF(E72 &lt;&gt; 0, E70/E72, 0)</f>
        <v>83.045199999999994</v>
      </c>
      <c r="F74" t="s">
        <v>55</v>
      </c>
    </row>
    <row r="76" spans="2:9" x14ac:dyDescent="0.2">
      <c r="B76" s="6" t="s">
        <v>90</v>
      </c>
      <c r="C76" s="7"/>
      <c r="E76" s="23">
        <f>E74/160</f>
        <v>0.51903250000000001</v>
      </c>
      <c r="F76" t="s">
        <v>89</v>
      </c>
    </row>
  </sheetData>
  <phoneticPr fontId="0" type="noConversion"/>
  <pageMargins left="0.78740157499999996" right="0.78740157499999996" top="0.984251969" bottom="0.984251969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Nathan Messias</cp:lastModifiedBy>
  <dcterms:created xsi:type="dcterms:W3CDTF">1999-12-06T12:24:29Z</dcterms:created>
  <dcterms:modified xsi:type="dcterms:W3CDTF">2019-04-05T00:49:24Z</dcterms:modified>
</cp:coreProperties>
</file>