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do\Desktop\IoT-studies\"/>
    </mc:Choice>
  </mc:AlternateContent>
  <xr:revisionPtr revIDLastSave="0" documentId="13_ncr:1_{68C43C02-BBA6-40DA-B027-5612C705B080}" xr6:coauthVersionLast="47" xr6:coauthVersionMax="47" xr10:uidLastSave="{00000000-0000-0000-0000-000000000000}"/>
  <bookViews>
    <workbookView xWindow="-120" yWindow="-120" windowWidth="25440" windowHeight="15390" xr2:uid="{F85F5544-1FE8-4920-A5D4-192A98B113BD}"/>
  </bookViews>
  <sheets>
    <sheet name="II-semestr-25L" sheetId="1" r:id="rId1"/>
    <sheet name="I-semestr-24Z" sheetId="2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1" l="1"/>
  <c r="B67" i="1"/>
  <c r="B29" i="1"/>
  <c r="G46" i="1"/>
  <c r="F38" i="1" s="1"/>
  <c r="L18" i="1"/>
  <c r="K29" i="1"/>
  <c r="L11" i="4"/>
  <c r="H11" i="4"/>
  <c r="D11" i="4"/>
  <c r="C54" i="1"/>
  <c r="E38" i="1" s="1"/>
  <c r="K76" i="2"/>
  <c r="B67" i="2"/>
  <c r="C54" i="2"/>
  <c r="G52" i="2"/>
  <c r="H37" i="2" s="1"/>
  <c r="I41" i="2" s="1"/>
  <c r="D37" i="2"/>
  <c r="M27" i="2"/>
  <c r="J18" i="2"/>
  <c r="B10" i="2"/>
  <c r="N27" i="1" l="1"/>
  <c r="B10" i="1"/>
</calcChain>
</file>

<file path=xl/sharedStrings.xml><?xml version="1.0" encoding="utf-8"?>
<sst xmlns="http://schemas.openxmlformats.org/spreadsheetml/2006/main" count="342" uniqueCount="215">
  <si>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</si>
  <si>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</si>
  <si>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</si>
  <si>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</si>
  <si>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</si>
  <si>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</si>
  <si>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</si>
  <si>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</si>
  <si>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</si>
  <si>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</si>
  <si>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</si>
  <si>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</si>
  <si>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</si>
  <si>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</si>
  <si>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</si>
  <si>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</si>
  <si>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</si>
  <si>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</si>
  <si>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</si>
  <si>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</si>
  <si>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</si>
  <si>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</si>
  <si>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</si>
  <si>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</si>
  <si>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</si>
  <si>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</si>
  <si>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</si>
  <si>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</si>
  <si>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</si>
  <si>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</si>
  <si>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</si>
  <si>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</si>
  <si>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</si>
  <si>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</si>
  <si>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</si>
  <si>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</si>
  <si>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</si>
  <si>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</si>
  <si>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</si>
  <si>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</si>
  <si>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</si>
  <si>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</si>
  <si>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</si>
  <si>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</si>
  <si>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</si>
  <si>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</si>
  <si>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</si>
  <si>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</si>
  <si>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</si>
  <si>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</si>
  <si>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</si>
  <si>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</si>
  <si>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</si>
  <si>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</si>
  <si>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</si>
  <si>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</si>
  <si>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</si>
  <si>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</si>
  <si>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</si>
  <si>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</si>
  <si>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</si>
  <si>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</si>
  <si>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</si>
  <si>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</si>
  <si>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</si>
  <si>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</si>
  <si>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</si>
  <si>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</si>
  <si>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</si>
  <si>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</si>
  <si>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</si>
  <si>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</si>
  <si>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</si>
  <si>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</si>
  <si>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</si>
  <si>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</si>
  <si>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</si>
  <si>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</si>
  <si>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</si>
  <si>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</si>
  <si>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</si>
  <si>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</si>
  <si>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</si>
  <si>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</si>
  <si>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</si>
  <si>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</si>
  <si>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</si>
  <si>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</si>
  <si>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</si>
  <si>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</si>
  <si>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</si>
  <si>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</si>
  <si>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</si>
  <si>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</si>
  <si>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</si>
  <si>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</si>
  <si>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</si>
  <si>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</si>
  <si>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Laby</t>
  </si>
  <si>
    <t>Projekty</t>
  </si>
  <si>
    <t>LAB1</t>
  </si>
  <si>
    <t>LAB2</t>
  </si>
  <si>
    <t>LAB3</t>
  </si>
  <si>
    <t>LAB4</t>
  </si>
  <si>
    <t>LAB5</t>
  </si>
  <si>
    <t>LAB7</t>
  </si>
  <si>
    <t>LAB8</t>
  </si>
  <si>
    <t>LAB10</t>
  </si>
  <si>
    <t>LAB11</t>
  </si>
  <si>
    <t>LAB12</t>
  </si>
  <si>
    <t>LAB14</t>
  </si>
  <si>
    <t>PROJ1</t>
  </si>
  <si>
    <t>PROJ2</t>
  </si>
  <si>
    <t>PROJ3</t>
  </si>
  <si>
    <t>Laby [14*2 pkt]</t>
  </si>
  <si>
    <t>Teoretyczny</t>
  </si>
  <si>
    <t>Egzamin [20+10 pkt]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</si>
  <si>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</si>
  <si>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</si>
  <si>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</si>
  <si>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</si>
  <si>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</si>
  <si>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</si>
  <si>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</si>
  <si>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</si>
  <si>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</si>
  <si>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</si>
  <si>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</si>
  <si>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</si>
  <si>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</si>
  <si>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</si>
  <si>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</si>
  <si>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</si>
  <si>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</si>
  <si>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</si>
  <si>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</si>
  <si>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</si>
  <si>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</si>
  <si>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</si>
  <si>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</si>
  <si>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</si>
  <si>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</si>
  <si>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</si>
  <si>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</si>
  <si>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</si>
  <si>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</si>
  <si>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</si>
  <si>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</si>
  <si>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</si>
  <si>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</si>
  <si>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</si>
  <si>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</si>
  <si>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</si>
  <si>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</si>
  <si>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</si>
  <si>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</si>
  <si>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</si>
  <si>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</si>
  <si>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</si>
  <si>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</si>
  <si>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</si>
  <si>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</si>
  <si>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</si>
  <si>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</si>
  <si>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</si>
  <si>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</si>
  <si>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</si>
  <si>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</si>
  <si>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</si>
  <si>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</si>
  <si>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</si>
  <si>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</si>
  <si>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</si>
  <si>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</si>
  <si>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</si>
  <si>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</si>
  <si>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</si>
  <si>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</si>
  <si>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-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</si>
  <si>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</si>
  <si>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</si>
  <si>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</si>
  <si>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</si>
  <si>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</si>
  <si>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</si>
  <si>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</si>
  <si>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</si>
  <si>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</si>
  <si>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</si>
  <si>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</si>
  <si>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</si>
  <si>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</si>
  <si>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</si>
  <si>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</si>
  <si>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</si>
  <si>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</si>
  <si>
    <t>W16</t>
  </si>
  <si>
    <t>1. RSA</t>
  </si>
  <si>
    <t>Sieć sortująca</t>
  </si>
  <si>
    <t>Projekt #2</t>
  </si>
  <si>
    <t>6. Zliczanie orbit</t>
  </si>
  <si>
    <t>Kolokwium [15 pkt]</t>
  </si>
  <si>
    <t>Zliczanie orbit</t>
  </si>
  <si>
    <t>Praca domowa</t>
  </si>
  <si>
    <t>Poprawa kolosa</t>
  </si>
  <si>
    <t>Mechanika</t>
  </si>
  <si>
    <t>Wahadło odwrócone</t>
  </si>
  <si>
    <t>Projekt</t>
  </si>
  <si>
    <t>Przekształcenia wektorowe, liniowe, itd..</t>
  </si>
  <si>
    <t>Kolos</t>
  </si>
  <si>
    <t>Extra</t>
  </si>
  <si>
    <t>Mini-projekt [10 pkt]</t>
  </si>
  <si>
    <t>Średnia:</t>
  </si>
  <si>
    <t>Bonus</t>
  </si>
  <si>
    <t>W = (E/30)*0,4*5 + (C/25)*0,3*5 + 0,3L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</si>
</sst>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9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4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12" xfId="0" applyFill="1" applyBorder="1" applyAlignment="1">
      <alignment horizontal="center"/>
    </xf>
    <xf numFmtId="165" fontId="0" fillId="4" borderId="12" xfId="0" applyNumberFormat="1" applyFill="1" applyBorder="1" applyAlignment="1">
      <alignment horizontal="center"/>
    </xf>
    <xf numFmtId="14" fontId="0" fillId="4" borderId="12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4" borderId="17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0" fontId="7" fillId="4" borderId="1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4" borderId="1" xfId="0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68"/>
  <sheetViews>
    <sheetView tabSelected="1" zoomScale="85" zoomScaleNormal="85" workbookViewId="0">
      <selection activeCell="H11" sqref="H11"/>
    </sheetView>
  </sheetViews>
  <sheetFormatPr defaultRowHeight="15" x14ac:dyDescent="0.25"/>
  <cols>
    <col min="1" max="1" width="3.85546875" style="1" customWidth="1"/>
    <col min="2" max="2" width="16" style="1" customWidth="1"/>
    <col min="3" max="3" width="17.285156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7.28515625" style="1" customWidth="1"/>
    <col min="16" max="16" width="15.14062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44" t="s">
        <v>76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1:19" ht="15.75" thickBot="1" x14ac:dyDescent="0.3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  <c r="R3" s="12"/>
    </row>
    <row r="5" spans="1:19" x14ac:dyDescent="0.25">
      <c r="B5" s="42" t="s">
        <v>83</v>
      </c>
      <c r="C5" s="57"/>
      <c r="D5" s="57"/>
      <c r="E5" s="57"/>
      <c r="F5" s="43"/>
      <c r="H5" s="42" t="s">
        <v>82</v>
      </c>
      <c r="I5" s="43"/>
      <c r="K5" s="42" t="s">
        <v>8</v>
      </c>
      <c r="L5" s="57"/>
      <c r="M5" s="57"/>
      <c r="N5" s="43"/>
      <c r="P5" s="4" t="s">
        <v>74</v>
      </c>
    </row>
    <row r="6" spans="1:19" ht="29.25" customHeight="1" x14ac:dyDescent="0.25">
      <c r="B6" s="3" t="s">
        <v>159</v>
      </c>
      <c r="C6" s="3" t="s">
        <v>160</v>
      </c>
      <c r="D6" s="3" t="s">
        <v>161</v>
      </c>
      <c r="E6" s="3" t="s">
        <v>162</v>
      </c>
      <c r="F6" s="3" t="s">
        <v>163</v>
      </c>
      <c r="H6" s="2" t="s">
        <v>197</v>
      </c>
      <c r="I6" s="2" t="s">
        <v>200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2.7</v>
      </c>
      <c r="D7" s="2">
        <v>3</v>
      </c>
      <c r="E7" s="2">
        <v>3</v>
      </c>
      <c r="F7" s="2">
        <v>3</v>
      </c>
      <c r="H7" s="2">
        <v>5</v>
      </c>
      <c r="I7" s="2">
        <v>4.9000000000000004</v>
      </c>
      <c r="K7" s="2">
        <v>12</v>
      </c>
      <c r="L7" s="2">
        <v>13.5</v>
      </c>
      <c r="M7" s="2"/>
      <c r="N7" s="2">
        <v>6</v>
      </c>
      <c r="P7" s="2">
        <v>39</v>
      </c>
    </row>
    <row r="9" spans="1:19" x14ac:dyDescent="0.25">
      <c r="B9" s="52" t="s">
        <v>22</v>
      </c>
      <c r="C9" s="52"/>
      <c r="E9" s="9" t="s">
        <v>67</v>
      </c>
      <c r="G9" s="68"/>
      <c r="H9" s="68"/>
    </row>
    <row r="10" spans="1:19" x14ac:dyDescent="0.25">
      <c r="B10" s="53">
        <f>SUM(B7:F7,H7:I7,K7:N7,P7)</f>
        <v>94.1</v>
      </c>
      <c r="C10" s="53"/>
      <c r="E10" s="55">
        <v>4</v>
      </c>
      <c r="G10" s="69"/>
      <c r="H10" s="69"/>
    </row>
    <row r="11" spans="1:19" x14ac:dyDescent="0.25">
      <c r="B11" s="53"/>
      <c r="C11" s="53"/>
      <c r="E11" s="56"/>
      <c r="G11" s="69"/>
      <c r="H11" s="69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44" t="s">
        <v>77</v>
      </c>
      <c r="C14" s="45"/>
      <c r="D14" s="45"/>
      <c r="E14" s="45"/>
      <c r="F14" s="45"/>
      <c r="G14" s="45"/>
      <c r="H14" s="46"/>
    </row>
    <row r="15" spans="1:19" ht="15.75" thickBot="1" x14ac:dyDescent="0.3">
      <c r="B15" s="47"/>
      <c r="C15" s="48"/>
      <c r="D15" s="48"/>
      <c r="E15" s="48"/>
      <c r="F15" s="48"/>
      <c r="G15" s="48"/>
      <c r="H15" s="49"/>
    </row>
    <row r="17" spans="1:19" x14ac:dyDescent="0.25">
      <c r="B17" s="50" t="s">
        <v>90</v>
      </c>
      <c r="C17" s="50"/>
      <c r="D17" s="50"/>
      <c r="E17" s="50"/>
      <c r="F17" s="50"/>
      <c r="H17" s="42" t="s">
        <v>96</v>
      </c>
      <c r="I17" s="57"/>
      <c r="J17" s="43"/>
      <c r="L17" s="52" t="s">
        <v>22</v>
      </c>
      <c r="M17" s="52"/>
      <c r="O17" s="9" t="s">
        <v>67</v>
      </c>
      <c r="P17" s="34"/>
    </row>
    <row r="18" spans="1:19" ht="48.75" customHeight="1" x14ac:dyDescent="0.25">
      <c r="B18" s="3" t="s">
        <v>143</v>
      </c>
      <c r="C18" s="3" t="s">
        <v>144</v>
      </c>
      <c r="D18" s="3" t="s">
        <v>145</v>
      </c>
      <c r="E18" s="3" t="s">
        <v>91</v>
      </c>
      <c r="F18" s="3" t="s">
        <v>92</v>
      </c>
      <c r="H18" s="3" t="s">
        <v>93</v>
      </c>
      <c r="I18" s="2" t="s">
        <v>95</v>
      </c>
      <c r="J18" s="3" t="s">
        <v>94</v>
      </c>
      <c r="L18" s="53">
        <f>SUM(B19:F19,H19:J19)</f>
        <v>85</v>
      </c>
      <c r="M18" s="53"/>
      <c r="O18" s="54">
        <v>4.5</v>
      </c>
    </row>
    <row r="19" spans="1:19" x14ac:dyDescent="0.25">
      <c r="B19" s="2">
        <v>7</v>
      </c>
      <c r="C19" s="2">
        <v>6.5</v>
      </c>
      <c r="D19" s="2">
        <v>8</v>
      </c>
      <c r="E19" s="2">
        <v>8</v>
      </c>
      <c r="F19" s="2">
        <v>6.5</v>
      </c>
      <c r="H19" s="2">
        <v>3</v>
      </c>
      <c r="I19" s="2">
        <v>26.5</v>
      </c>
      <c r="J19" s="2">
        <v>19.5</v>
      </c>
      <c r="L19" s="53"/>
      <c r="M19" s="53"/>
      <c r="O19" s="54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44" t="s">
        <v>79</v>
      </c>
      <c r="C23" s="45"/>
      <c r="D23" s="45"/>
      <c r="E23" s="45"/>
      <c r="F23" s="45"/>
      <c r="G23" s="45"/>
      <c r="H23" s="45"/>
      <c r="I23" s="45"/>
      <c r="J23" s="45"/>
      <c r="K23" s="45"/>
      <c r="L23" s="46"/>
      <c r="N23" s="53" t="s">
        <v>214</v>
      </c>
      <c r="O23" s="53"/>
      <c r="Q23" s="7"/>
      <c r="R23" s="7"/>
      <c r="S23" s="7"/>
    </row>
    <row r="24" spans="1:19" ht="15.75" customHeight="1" thickBot="1" x14ac:dyDescent="0.3">
      <c r="B24" s="47"/>
      <c r="C24" s="48"/>
      <c r="D24" s="48"/>
      <c r="E24" s="48"/>
      <c r="F24" s="48"/>
      <c r="G24" s="48"/>
      <c r="H24" s="48"/>
      <c r="I24" s="48"/>
      <c r="J24" s="48"/>
      <c r="K24" s="48"/>
      <c r="L24" s="49"/>
      <c r="N24" s="53"/>
      <c r="O24" s="53"/>
      <c r="Q24" s="7"/>
      <c r="R24" s="7"/>
      <c r="S24" s="7"/>
    </row>
    <row r="26" spans="1:19" x14ac:dyDescent="0.25">
      <c r="B26" s="50" t="s">
        <v>8</v>
      </c>
      <c r="C26" s="50"/>
      <c r="D26" s="50"/>
      <c r="F26" s="50" t="s">
        <v>195</v>
      </c>
      <c r="G26" s="50"/>
      <c r="H26" s="50"/>
      <c r="I26" s="50"/>
      <c r="J26" s="7"/>
      <c r="K26" s="42" t="s">
        <v>116</v>
      </c>
      <c r="L26" s="43"/>
      <c r="N26" s="9" t="s">
        <v>212</v>
      </c>
      <c r="O26" s="9" t="s">
        <v>67</v>
      </c>
    </row>
    <row r="27" spans="1:19" x14ac:dyDescent="0.25">
      <c r="B27" s="14" t="s">
        <v>201</v>
      </c>
      <c r="C27" s="14" t="s">
        <v>211</v>
      </c>
      <c r="D27" s="2" t="s">
        <v>11</v>
      </c>
      <c r="F27" s="2" t="s">
        <v>191</v>
      </c>
      <c r="G27" s="2" t="s">
        <v>193</v>
      </c>
      <c r="H27" s="2" t="s">
        <v>192</v>
      </c>
      <c r="I27" s="2" t="s">
        <v>194</v>
      </c>
      <c r="K27" s="14" t="s">
        <v>73</v>
      </c>
      <c r="L27" s="2" t="s">
        <v>115</v>
      </c>
      <c r="N27" s="60">
        <f>(K29/30*0.4*5)+(B29/25*0.3*5)+(0.3*F29)</f>
        <v>4.9399999999999995</v>
      </c>
      <c r="O27" s="54">
        <v>5</v>
      </c>
    </row>
    <row r="28" spans="1:19" x14ac:dyDescent="0.25">
      <c r="B28" s="2">
        <v>13</v>
      </c>
      <c r="C28" s="2">
        <v>10</v>
      </c>
      <c r="D28" s="2">
        <v>1</v>
      </c>
      <c r="F28" s="2">
        <v>5</v>
      </c>
      <c r="G28" s="2">
        <v>5</v>
      </c>
      <c r="H28" s="2">
        <v>4.5</v>
      </c>
      <c r="I28" s="2">
        <v>5</v>
      </c>
      <c r="K28" s="2">
        <v>20</v>
      </c>
      <c r="L28" s="2">
        <v>10</v>
      </c>
      <c r="N28" s="61"/>
      <c r="O28" s="54"/>
    </row>
    <row r="29" spans="1:19" x14ac:dyDescent="0.25">
      <c r="B29" s="51">
        <f>SUM(B28:D28)</f>
        <v>24</v>
      </c>
      <c r="C29" s="51"/>
      <c r="D29" s="51"/>
      <c r="F29" s="51">
        <v>5</v>
      </c>
      <c r="G29" s="51"/>
      <c r="H29" s="51"/>
      <c r="I29" s="51"/>
      <c r="K29" s="51">
        <f>SUM(K28:L28)</f>
        <v>30</v>
      </c>
      <c r="L29" s="51"/>
      <c r="N29" s="34"/>
    </row>
    <row r="31" spans="1:19" ht="15.75" thickBo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.75" thickBot="1" x14ac:dyDescent="0.3"/>
    <row r="33" spans="2:15" x14ac:dyDescent="0.25">
      <c r="B33" s="44" t="s">
        <v>78</v>
      </c>
      <c r="C33" s="45"/>
      <c r="D33" s="45"/>
      <c r="E33" s="45"/>
      <c r="F33" s="45"/>
      <c r="G33" s="45"/>
      <c r="H33" s="45"/>
      <c r="I33" s="46"/>
    </row>
    <row r="34" spans="2:15" ht="15.75" thickBot="1" x14ac:dyDescent="0.3">
      <c r="B34" s="47"/>
      <c r="C34" s="48"/>
      <c r="D34" s="48"/>
      <c r="E34" s="48"/>
      <c r="F34" s="48"/>
      <c r="G34" s="48"/>
      <c r="H34" s="48"/>
      <c r="I34" s="49"/>
    </row>
    <row r="36" spans="2:15" x14ac:dyDescent="0.25">
      <c r="B36" s="50" t="s">
        <v>97</v>
      </c>
      <c r="C36" s="50"/>
      <c r="D36" s="7"/>
      <c r="E36" s="50" t="s">
        <v>131</v>
      </c>
      <c r="F36" s="50"/>
      <c r="G36" s="50"/>
      <c r="H36" s="7"/>
    </row>
    <row r="37" spans="2:15" ht="15" customHeight="1" x14ac:dyDescent="0.25">
      <c r="B37" s="2" t="s">
        <v>6</v>
      </c>
      <c r="C37" s="2" t="s">
        <v>7</v>
      </c>
      <c r="E37" s="3" t="s">
        <v>98</v>
      </c>
      <c r="F37" s="3" t="s">
        <v>99</v>
      </c>
      <c r="G37" s="2" t="s">
        <v>213</v>
      </c>
      <c r="O37" s="7"/>
    </row>
    <row r="38" spans="2:15" x14ac:dyDescent="0.25">
      <c r="B38" s="2">
        <v>17</v>
      </c>
      <c r="C38" s="2">
        <v>20</v>
      </c>
      <c r="E38" s="2">
        <f>C54</f>
        <v>25</v>
      </c>
      <c r="F38" s="2">
        <f>G46</f>
        <v>29</v>
      </c>
      <c r="G38" s="2">
        <v>2</v>
      </c>
      <c r="O38" s="7"/>
    </row>
    <row r="41" spans="2:15" ht="21.75" customHeight="1" x14ac:dyDescent="0.25">
      <c r="B41" s="58" t="s">
        <v>114</v>
      </c>
      <c r="C41" s="59"/>
      <c r="F41" s="53" t="s">
        <v>99</v>
      </c>
      <c r="G41" s="53"/>
      <c r="I41" s="9" t="s">
        <v>22</v>
      </c>
      <c r="J41" s="11"/>
      <c r="L41" s="11"/>
    </row>
    <row r="42" spans="2:15" x14ac:dyDescent="0.25">
      <c r="B42" s="2" t="s">
        <v>100</v>
      </c>
      <c r="C42" s="2">
        <v>2</v>
      </c>
      <c r="F42" s="2" t="s">
        <v>111</v>
      </c>
      <c r="G42" s="2">
        <v>9</v>
      </c>
      <c r="I42" s="2">
        <f>SUM(B38:C38,E38:G38)</f>
        <v>93</v>
      </c>
      <c r="J42" s="7"/>
      <c r="L42" s="7"/>
    </row>
    <row r="43" spans="2:15" x14ac:dyDescent="0.25">
      <c r="B43" s="2" t="s">
        <v>101</v>
      </c>
      <c r="C43" s="2">
        <v>2</v>
      </c>
      <c r="F43" s="2" t="s">
        <v>112</v>
      </c>
      <c r="G43" s="2">
        <v>10</v>
      </c>
      <c r="I43" s="7"/>
      <c r="J43" s="7"/>
    </row>
    <row r="44" spans="2:15" x14ac:dyDescent="0.25">
      <c r="B44" s="2" t="s">
        <v>102</v>
      </c>
      <c r="C44" s="2">
        <v>3</v>
      </c>
      <c r="F44" s="2" t="s">
        <v>113</v>
      </c>
      <c r="G44" s="2">
        <v>10</v>
      </c>
      <c r="I44" s="52" t="s">
        <v>67</v>
      </c>
    </row>
    <row r="45" spans="2:15" x14ac:dyDescent="0.25">
      <c r="B45" s="2" t="s">
        <v>103</v>
      </c>
      <c r="C45" s="2">
        <v>4</v>
      </c>
      <c r="I45" s="52"/>
    </row>
    <row r="46" spans="2:15" x14ac:dyDescent="0.25">
      <c r="B46" s="2" t="s">
        <v>104</v>
      </c>
      <c r="C46" s="2">
        <v>4</v>
      </c>
      <c r="F46" s="2" t="s">
        <v>48</v>
      </c>
      <c r="G46" s="2">
        <f>SUM(G42:G44)</f>
        <v>29</v>
      </c>
      <c r="I46" s="13">
        <v>5</v>
      </c>
    </row>
    <row r="47" spans="2:15" x14ac:dyDescent="0.25">
      <c r="B47" s="2" t="s">
        <v>105</v>
      </c>
      <c r="C47" s="2"/>
    </row>
    <row r="48" spans="2:15" x14ac:dyDescent="0.25">
      <c r="B48" s="2" t="s">
        <v>106</v>
      </c>
      <c r="C48" s="2">
        <v>2</v>
      </c>
      <c r="I48" s="34"/>
    </row>
    <row r="49" spans="1:19" x14ac:dyDescent="0.25">
      <c r="B49" s="2" t="s">
        <v>107</v>
      </c>
      <c r="C49" s="2">
        <v>2</v>
      </c>
    </row>
    <row r="50" spans="1:19" x14ac:dyDescent="0.25">
      <c r="B50" s="2" t="s">
        <v>108</v>
      </c>
      <c r="C50" s="2">
        <v>2</v>
      </c>
    </row>
    <row r="51" spans="1:19" x14ac:dyDescent="0.25">
      <c r="B51" s="2" t="s">
        <v>109</v>
      </c>
      <c r="C51" s="2">
        <v>4</v>
      </c>
    </row>
    <row r="52" spans="1:19" x14ac:dyDescent="0.25">
      <c r="B52" s="2" t="s">
        <v>110</v>
      </c>
      <c r="C52" s="2"/>
    </row>
    <row r="54" spans="1:19" x14ac:dyDescent="0.25">
      <c r="B54" s="2" t="s">
        <v>16</v>
      </c>
      <c r="C54" s="2">
        <f>SUM(C42:C52)</f>
        <v>25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ht="15" customHeight="1" x14ac:dyDescent="0.25">
      <c r="B58" s="44" t="s">
        <v>80</v>
      </c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6"/>
    </row>
    <row r="59" spans="1:19" ht="15.75" customHeight="1" thickBot="1" x14ac:dyDescent="0.3">
      <c r="B59" s="47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9"/>
    </row>
    <row r="61" spans="1:19" x14ac:dyDescent="0.25">
      <c r="B61" s="50" t="s">
        <v>63</v>
      </c>
      <c r="C61" s="50"/>
      <c r="D61" s="50"/>
      <c r="E61" s="50"/>
      <c r="F61" s="50"/>
      <c r="G61" s="50"/>
      <c r="H61" s="50"/>
      <c r="I61" s="50"/>
      <c r="J61" s="50"/>
      <c r="K61" s="50"/>
      <c r="M61" s="50" t="s">
        <v>89</v>
      </c>
      <c r="N61" s="50"/>
      <c r="O61" s="50"/>
      <c r="P61" s="50"/>
      <c r="R61" s="50" t="s">
        <v>64</v>
      </c>
      <c r="S61" s="50"/>
    </row>
    <row r="62" spans="1:19" x14ac:dyDescent="0.25">
      <c r="B62" s="2" t="s">
        <v>49</v>
      </c>
      <c r="C62" s="2" t="s">
        <v>51</v>
      </c>
      <c r="D62" s="2" t="s">
        <v>53</v>
      </c>
      <c r="E62" s="2" t="s">
        <v>84</v>
      </c>
      <c r="F62" s="2" t="s">
        <v>62</v>
      </c>
      <c r="G62" s="2" t="s">
        <v>55</v>
      </c>
      <c r="H62" s="2" t="s">
        <v>56</v>
      </c>
      <c r="I62" s="2" t="s">
        <v>81</v>
      </c>
      <c r="J62" s="2" t="s">
        <v>196</v>
      </c>
      <c r="K62" s="2" t="s">
        <v>85</v>
      </c>
      <c r="M62" s="2" t="s">
        <v>69</v>
      </c>
      <c r="N62" s="2" t="s">
        <v>70</v>
      </c>
      <c r="O62" s="2" t="s">
        <v>86</v>
      </c>
      <c r="P62" s="2" t="s">
        <v>71</v>
      </c>
      <c r="R62" s="2" t="s">
        <v>87</v>
      </c>
      <c r="S62" s="2" t="s">
        <v>88</v>
      </c>
    </row>
    <row r="63" spans="1:19" x14ac:dyDescent="0.25">
      <c r="B63" s="2">
        <v>2</v>
      </c>
      <c r="C63" s="2">
        <v>2</v>
      </c>
      <c r="D63" s="2">
        <v>2</v>
      </c>
      <c r="E63" s="2">
        <v>2</v>
      </c>
      <c r="F63" s="2" t="s">
        <v>178</v>
      </c>
      <c r="G63" s="2" t="s">
        <v>178</v>
      </c>
      <c r="H63" s="2">
        <v>2</v>
      </c>
      <c r="I63" s="2">
        <v>2</v>
      </c>
      <c r="J63" s="2">
        <v>2</v>
      </c>
      <c r="K63" s="2">
        <v>2</v>
      </c>
      <c r="M63" s="2">
        <v>5</v>
      </c>
      <c r="N63" s="2">
        <v>5</v>
      </c>
      <c r="O63" s="2">
        <v>10</v>
      </c>
      <c r="P63" s="2">
        <v>20</v>
      </c>
      <c r="R63" s="2">
        <v>25</v>
      </c>
      <c r="S63" s="2">
        <v>7.5</v>
      </c>
    </row>
    <row r="66" spans="2:8" x14ac:dyDescent="0.25">
      <c r="B66" s="52" t="s">
        <v>22</v>
      </c>
      <c r="C66" s="52"/>
      <c r="E66" s="9" t="s">
        <v>67</v>
      </c>
      <c r="G66" s="35" t="s">
        <v>210</v>
      </c>
      <c r="H66" s="11"/>
    </row>
    <row r="67" spans="2:8" x14ac:dyDescent="0.25">
      <c r="B67" s="53">
        <f>_xlfn.CEILING.MATH(SUM(B63:K63,M63:P63,R63:S63,G67))</f>
        <v>98</v>
      </c>
      <c r="C67" s="53"/>
      <c r="E67" s="54">
        <v>5</v>
      </c>
      <c r="G67" s="53">
        <v>9</v>
      </c>
      <c r="H67" s="7"/>
    </row>
    <row r="68" spans="2:8" x14ac:dyDescent="0.25">
      <c r="B68" s="53"/>
      <c r="C68" s="53"/>
      <c r="E68" s="54"/>
      <c r="G68" s="53"/>
      <c r="H68" s="7"/>
    </row>
  </sheetData>
  <mergeCells count="37">
    <mergeCell ref="O18:O19"/>
    <mergeCell ref="B14:H15"/>
    <mergeCell ref="K5:N5"/>
    <mergeCell ref="B2:P3"/>
    <mergeCell ref="I44:I45"/>
    <mergeCell ref="F41:G41"/>
    <mergeCell ref="B41:C41"/>
    <mergeCell ref="L18:M19"/>
    <mergeCell ref="B5:F5"/>
    <mergeCell ref="H5:I5"/>
    <mergeCell ref="N23:O24"/>
    <mergeCell ref="B36:C36"/>
    <mergeCell ref="L17:M17"/>
    <mergeCell ref="N27:N28"/>
    <mergeCell ref="O27:O28"/>
    <mergeCell ref="B66:C66"/>
    <mergeCell ref="B67:C68"/>
    <mergeCell ref="B9:C9"/>
    <mergeCell ref="B10:C11"/>
    <mergeCell ref="G67:G68"/>
    <mergeCell ref="E67:E68"/>
    <mergeCell ref="E10:E11"/>
    <mergeCell ref="B17:F17"/>
    <mergeCell ref="H17:J17"/>
    <mergeCell ref="F26:I26"/>
    <mergeCell ref="K26:L26"/>
    <mergeCell ref="B23:L24"/>
    <mergeCell ref="B26:D26"/>
    <mergeCell ref="K29:L29"/>
    <mergeCell ref="R61:S61"/>
    <mergeCell ref="B33:I34"/>
    <mergeCell ref="B61:K61"/>
    <mergeCell ref="B58:S59"/>
    <mergeCell ref="M61:P61"/>
    <mergeCell ref="F29:I29"/>
    <mergeCell ref="B29:D29"/>
    <mergeCell ref="E36:G3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25" zoomScale="85" zoomScaleNormal="85" workbookViewId="0">
      <selection activeCell="I16" sqref="I16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44" t="s">
        <v>117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1:19" ht="15.75" thickBot="1" x14ac:dyDescent="0.3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  <c r="R3" s="12"/>
    </row>
    <row r="5" spans="1:19" x14ac:dyDescent="0.25">
      <c r="B5" s="50" t="s">
        <v>18</v>
      </c>
      <c r="C5" s="50"/>
      <c r="D5" s="50"/>
      <c r="E5" s="50"/>
      <c r="F5" s="50"/>
      <c r="G5" s="50"/>
      <c r="I5" s="4" t="s">
        <v>28</v>
      </c>
      <c r="K5" s="42" t="s">
        <v>8</v>
      </c>
      <c r="L5" s="57"/>
      <c r="M5" s="57"/>
      <c r="N5" s="43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52" t="s">
        <v>22</v>
      </c>
      <c r="C9" s="52"/>
      <c r="E9" s="9" t="s">
        <v>67</v>
      </c>
    </row>
    <row r="10" spans="1:19" x14ac:dyDescent="0.25">
      <c r="B10" s="53">
        <f>_xlfn.CEILING.MATH(SUM(B7:G7,I7,K7:N7,P7),1,1)</f>
        <v>110</v>
      </c>
      <c r="C10" s="53"/>
      <c r="E10" s="55">
        <v>4</v>
      </c>
    </row>
    <row r="11" spans="1:19" x14ac:dyDescent="0.25">
      <c r="B11" s="53"/>
      <c r="C11" s="53"/>
      <c r="E11" s="56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44" t="s">
        <v>118</v>
      </c>
      <c r="C14" s="45"/>
      <c r="D14" s="45"/>
      <c r="E14" s="45"/>
      <c r="F14" s="45"/>
      <c r="G14" s="45"/>
      <c r="H14" s="46"/>
    </row>
    <row r="15" spans="1:19" ht="15.75" thickBot="1" x14ac:dyDescent="0.3">
      <c r="B15" s="47"/>
      <c r="C15" s="48"/>
      <c r="D15" s="48"/>
      <c r="E15" s="48"/>
      <c r="F15" s="48"/>
      <c r="G15" s="48"/>
      <c r="H15" s="49"/>
    </row>
    <row r="17" spans="1:19" x14ac:dyDescent="0.25">
      <c r="B17" s="50" t="s">
        <v>12</v>
      </c>
      <c r="C17" s="50"/>
      <c r="D17" s="50"/>
      <c r="F17" s="50" t="s">
        <v>8</v>
      </c>
      <c r="G17" s="50"/>
      <c r="H17" s="50"/>
      <c r="J17" s="52" t="s">
        <v>22</v>
      </c>
      <c r="K17" s="52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53">
        <f>SUM(B19:D19,F19:H19)</f>
        <v>93</v>
      </c>
      <c r="K18" s="53"/>
      <c r="M18" s="54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53"/>
      <c r="K19" s="53"/>
      <c r="M19" s="54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44" t="s">
        <v>119</v>
      </c>
      <c r="C23" s="45"/>
      <c r="D23" s="45"/>
      <c r="E23" s="45"/>
      <c r="F23" s="45"/>
      <c r="G23" s="45"/>
      <c r="H23" s="45"/>
      <c r="I23" s="45"/>
      <c r="J23" s="45"/>
      <c r="K23" s="46"/>
    </row>
    <row r="24" spans="1:19" ht="15.75" thickBot="1" x14ac:dyDescent="0.3">
      <c r="B24" s="47"/>
      <c r="C24" s="48"/>
      <c r="D24" s="48"/>
      <c r="E24" s="48"/>
      <c r="F24" s="48"/>
      <c r="G24" s="48"/>
      <c r="H24" s="48"/>
      <c r="I24" s="48"/>
      <c r="J24" s="48"/>
      <c r="K24" s="49"/>
    </row>
    <row r="26" spans="1:19" x14ac:dyDescent="0.25">
      <c r="B26" s="50" t="s">
        <v>17</v>
      </c>
      <c r="C26" s="50"/>
      <c r="E26" s="42" t="s">
        <v>21</v>
      </c>
      <c r="F26" s="57"/>
      <c r="G26" s="43"/>
      <c r="I26" s="50" t="s">
        <v>20</v>
      </c>
      <c r="J26" s="50"/>
      <c r="K26" s="50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62">
        <f>SUM(B28:C28,E28:G28,I28:K28)</f>
        <v>36</v>
      </c>
      <c r="N27" s="7"/>
      <c r="O27" s="54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62"/>
      <c r="N28" s="7"/>
      <c r="O28" s="54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44" t="s">
        <v>120</v>
      </c>
      <c r="C32" s="45"/>
      <c r="D32" s="45"/>
      <c r="E32" s="45"/>
      <c r="F32" s="45"/>
      <c r="G32" s="45"/>
      <c r="H32" s="45"/>
      <c r="I32" s="46"/>
    </row>
    <row r="33" spans="2:15" ht="15.75" thickBot="1" x14ac:dyDescent="0.3">
      <c r="B33" s="47"/>
      <c r="C33" s="48"/>
      <c r="D33" s="48"/>
      <c r="E33" s="48"/>
      <c r="F33" s="48"/>
      <c r="G33" s="48"/>
      <c r="H33" s="48"/>
      <c r="I33" s="49"/>
    </row>
    <row r="35" spans="2:15" x14ac:dyDescent="0.25">
      <c r="B35" s="50" t="s">
        <v>31</v>
      </c>
      <c r="C35" s="50"/>
      <c r="D35" s="50"/>
      <c r="F35" s="50" t="s">
        <v>12</v>
      </c>
      <c r="G35" s="50"/>
      <c r="H35" s="50"/>
      <c r="I35" s="50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58" t="s">
        <v>35</v>
      </c>
      <c r="C40" s="59"/>
      <c r="F40" s="53" t="s">
        <v>36</v>
      </c>
      <c r="G40" s="53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52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52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44" t="s">
        <v>121</v>
      </c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6"/>
    </row>
    <row r="59" spans="1:19" ht="15.75" thickBot="1" x14ac:dyDescent="0.3">
      <c r="B59" s="47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9"/>
    </row>
    <row r="61" spans="1:19" x14ac:dyDescent="0.25">
      <c r="B61" s="50" t="s">
        <v>63</v>
      </c>
      <c r="C61" s="50"/>
      <c r="D61" s="50"/>
      <c r="E61" s="50"/>
      <c r="F61" s="50"/>
      <c r="G61" s="50"/>
      <c r="H61" s="50"/>
      <c r="I61" s="50"/>
      <c r="J61" s="50"/>
      <c r="K61" s="50"/>
      <c r="M61" s="50" t="s">
        <v>68</v>
      </c>
      <c r="N61" s="50"/>
      <c r="O61" s="50"/>
      <c r="Q61" s="50" t="s">
        <v>64</v>
      </c>
      <c r="R61" s="50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52" t="s">
        <v>22</v>
      </c>
      <c r="C66" s="52"/>
      <c r="E66" s="9" t="s">
        <v>67</v>
      </c>
    </row>
    <row r="67" spans="1:19" x14ac:dyDescent="0.25">
      <c r="B67" s="53">
        <f xml:space="preserve"> SUM(B63:K63,M63:O63,Q63:R63)</f>
        <v>85.5</v>
      </c>
      <c r="C67" s="53"/>
      <c r="E67" s="54">
        <v>4.5</v>
      </c>
    </row>
    <row r="68" spans="1:19" x14ac:dyDescent="0.25">
      <c r="B68" s="53"/>
      <c r="C68" s="53"/>
      <c r="E68" s="54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44" t="s">
        <v>122</v>
      </c>
      <c r="C72" s="45"/>
      <c r="D72" s="45"/>
      <c r="E72" s="45"/>
      <c r="F72" s="45"/>
      <c r="G72" s="45"/>
      <c r="H72" s="45"/>
      <c r="I72" s="46"/>
    </row>
    <row r="73" spans="1:19" ht="15.75" thickBot="1" x14ac:dyDescent="0.3">
      <c r="B73" s="47"/>
      <c r="C73" s="48"/>
      <c r="D73" s="48"/>
      <c r="E73" s="48"/>
      <c r="F73" s="48"/>
      <c r="G73" s="48"/>
      <c r="H73" s="48"/>
      <c r="I73" s="49"/>
    </row>
    <row r="75" spans="1:19" x14ac:dyDescent="0.25">
      <c r="B75" s="4" t="s">
        <v>123</v>
      </c>
      <c r="C75" s="4" t="s">
        <v>124</v>
      </c>
      <c r="D75" s="4" t="s">
        <v>125</v>
      </c>
      <c r="E75" s="4" t="s">
        <v>126</v>
      </c>
      <c r="F75" s="4" t="s">
        <v>127</v>
      </c>
      <c r="G75" s="4" t="s">
        <v>128</v>
      </c>
      <c r="H75" s="4" t="s">
        <v>129</v>
      </c>
      <c r="I75" s="4" t="s">
        <v>130</v>
      </c>
      <c r="K75" s="52" t="s">
        <v>22</v>
      </c>
      <c r="L75" s="52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53">
        <f>SUM(B76:I76)</f>
        <v>96</v>
      </c>
      <c r="L76" s="53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2:P3"/>
    <mergeCell ref="B5:G5"/>
    <mergeCell ref="K5:N5"/>
    <mergeCell ref="B9:C9"/>
    <mergeCell ref="B10:C11"/>
    <mergeCell ref="E10:E11"/>
    <mergeCell ref="M27:M28"/>
    <mergeCell ref="O27:O28"/>
    <mergeCell ref="B14:H15"/>
    <mergeCell ref="B17:D17"/>
    <mergeCell ref="F17:H17"/>
    <mergeCell ref="J17:K17"/>
    <mergeCell ref="J18:K19"/>
    <mergeCell ref="M18:M19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41"/>
  <sheetViews>
    <sheetView workbookViewId="0">
      <selection activeCell="K17" sqref="K17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132</v>
      </c>
      <c r="D2" s="15" t="s">
        <v>133</v>
      </c>
      <c r="E2" s="15" t="s">
        <v>167</v>
      </c>
      <c r="F2" s="15" t="s">
        <v>179</v>
      </c>
    </row>
    <row r="3" spans="2:6" x14ac:dyDescent="0.25">
      <c r="B3" s="18" t="b">
        <v>1</v>
      </c>
      <c r="C3" s="25" t="s">
        <v>77</v>
      </c>
      <c r="D3" s="20">
        <v>45763</v>
      </c>
      <c r="E3" s="21" t="s">
        <v>134</v>
      </c>
      <c r="F3" s="19" t="s">
        <v>168</v>
      </c>
    </row>
    <row r="4" spans="2:6" x14ac:dyDescent="0.25">
      <c r="B4" s="18" t="b">
        <v>1</v>
      </c>
      <c r="C4" s="24" t="s">
        <v>77</v>
      </c>
      <c r="D4" s="23">
        <v>45812</v>
      </c>
      <c r="E4" s="36" t="s">
        <v>135</v>
      </c>
      <c r="F4" s="22" t="s">
        <v>169</v>
      </c>
    </row>
    <row r="5" spans="2:6" x14ac:dyDescent="0.25">
      <c r="B5" s="37" t="b">
        <v>0</v>
      </c>
      <c r="C5" s="38" t="s">
        <v>77</v>
      </c>
      <c r="D5" s="39">
        <v>45817</v>
      </c>
      <c r="E5" s="40" t="s">
        <v>136</v>
      </c>
      <c r="F5" s="41" t="s">
        <v>137</v>
      </c>
    </row>
    <row r="6" spans="2:6" x14ac:dyDescent="0.25">
      <c r="C6" s="26"/>
    </row>
    <row r="7" spans="2:6" x14ac:dyDescent="0.25">
      <c r="B7" s="18" t="b">
        <v>1</v>
      </c>
      <c r="C7" s="24" t="s">
        <v>77</v>
      </c>
      <c r="D7" s="23">
        <v>45729</v>
      </c>
      <c r="E7" s="22" t="s">
        <v>100</v>
      </c>
      <c r="F7" s="22" t="s">
        <v>138</v>
      </c>
    </row>
    <row r="8" spans="2:6" x14ac:dyDescent="0.25">
      <c r="B8" s="18" t="b">
        <v>1</v>
      </c>
      <c r="C8" s="24" t="s">
        <v>77</v>
      </c>
      <c r="D8" s="23">
        <v>45743</v>
      </c>
      <c r="E8" s="22" t="s">
        <v>101</v>
      </c>
      <c r="F8" s="22" t="s">
        <v>139</v>
      </c>
    </row>
    <row r="9" spans="2:6" x14ac:dyDescent="0.25">
      <c r="B9" s="18" t="b">
        <v>1</v>
      </c>
      <c r="C9" s="24" t="s">
        <v>77</v>
      </c>
      <c r="D9" s="23">
        <v>45757</v>
      </c>
      <c r="E9" s="22" t="s">
        <v>102</v>
      </c>
      <c r="F9" s="22" t="s">
        <v>140</v>
      </c>
    </row>
    <row r="10" spans="2:6" x14ac:dyDescent="0.25">
      <c r="B10" s="18" t="b">
        <v>1</v>
      </c>
      <c r="C10" s="24" t="s">
        <v>77</v>
      </c>
      <c r="D10" s="23">
        <v>45785</v>
      </c>
      <c r="E10" s="22" t="s">
        <v>103</v>
      </c>
      <c r="F10" s="22" t="s">
        <v>141</v>
      </c>
    </row>
    <row r="11" spans="2:6" x14ac:dyDescent="0.25">
      <c r="B11" s="18" t="b">
        <v>1</v>
      </c>
      <c r="C11" s="24" t="s">
        <v>77</v>
      </c>
      <c r="D11" s="23">
        <v>45799</v>
      </c>
      <c r="E11" s="22" t="s">
        <v>104</v>
      </c>
      <c r="F11" s="22" t="s">
        <v>142</v>
      </c>
    </row>
    <row r="12" spans="2:6" x14ac:dyDescent="0.25">
      <c r="C12" s="26"/>
    </row>
    <row r="13" spans="2:6" x14ac:dyDescent="0.25">
      <c r="B13" s="18" t="b">
        <v>1</v>
      </c>
      <c r="C13" s="24" t="s">
        <v>146</v>
      </c>
      <c r="D13" s="23">
        <v>45728</v>
      </c>
      <c r="E13" s="22" t="s">
        <v>84</v>
      </c>
      <c r="F13" s="22" t="s">
        <v>147</v>
      </c>
    </row>
    <row r="14" spans="2:6" x14ac:dyDescent="0.25">
      <c r="B14" s="18" t="b">
        <v>1</v>
      </c>
      <c r="C14" s="24" t="s">
        <v>146</v>
      </c>
      <c r="D14" s="23">
        <v>45747</v>
      </c>
      <c r="E14" s="22" t="s">
        <v>148</v>
      </c>
      <c r="F14" s="22" t="s">
        <v>152</v>
      </c>
    </row>
    <row r="15" spans="2:6" x14ac:dyDescent="0.25">
      <c r="B15" s="18" t="b">
        <v>1</v>
      </c>
      <c r="C15" s="24" t="s">
        <v>146</v>
      </c>
      <c r="D15" s="23">
        <v>45784</v>
      </c>
      <c r="E15" s="22" t="s">
        <v>149</v>
      </c>
      <c r="F15" s="22" t="s">
        <v>150</v>
      </c>
    </row>
    <row r="16" spans="2:6" x14ac:dyDescent="0.25">
      <c r="B16" s="18" t="b">
        <v>1</v>
      </c>
      <c r="C16" s="24" t="s">
        <v>146</v>
      </c>
      <c r="D16" s="23">
        <v>45806</v>
      </c>
      <c r="E16" s="22" t="s">
        <v>85</v>
      </c>
      <c r="F16" s="22" t="s">
        <v>151</v>
      </c>
    </row>
    <row r="17" spans="2:6" x14ac:dyDescent="0.25">
      <c r="B17" s="18" t="b">
        <v>1</v>
      </c>
      <c r="C17" s="24" t="s">
        <v>146</v>
      </c>
      <c r="D17" s="23">
        <v>45817</v>
      </c>
      <c r="E17" s="22" t="s">
        <v>154</v>
      </c>
      <c r="F17" s="24" t="s">
        <v>153</v>
      </c>
    </row>
    <row r="18" spans="2:6" x14ac:dyDescent="0.25">
      <c r="B18" s="18" t="b">
        <v>1</v>
      </c>
      <c r="C18" s="24" t="s">
        <v>146</v>
      </c>
      <c r="D18" s="23">
        <v>45819</v>
      </c>
      <c r="E18" s="22" t="s">
        <v>156</v>
      </c>
      <c r="F18" s="24" t="s">
        <v>155</v>
      </c>
    </row>
    <row r="19" spans="2:6" x14ac:dyDescent="0.25">
      <c r="C19" s="26"/>
      <c r="D19" s="17"/>
    </row>
    <row r="20" spans="2:6" x14ac:dyDescent="0.25">
      <c r="B20" s="18" t="b">
        <v>1</v>
      </c>
      <c r="C20" s="24" t="s">
        <v>146</v>
      </c>
      <c r="D20" s="23">
        <v>45820</v>
      </c>
      <c r="E20" s="22" t="s">
        <v>157</v>
      </c>
    </row>
    <row r="21" spans="2:6" x14ac:dyDescent="0.25">
      <c r="B21" s="18" t="b">
        <v>1</v>
      </c>
      <c r="C21" s="24" t="s">
        <v>146</v>
      </c>
      <c r="D21" s="23">
        <v>45820</v>
      </c>
      <c r="E21" s="22" t="s">
        <v>158</v>
      </c>
    </row>
    <row r="22" spans="2:6" x14ac:dyDescent="0.25">
      <c r="C22" s="26"/>
      <c r="D22" s="17"/>
    </row>
    <row r="23" spans="2:6" x14ac:dyDescent="0.25">
      <c r="B23" s="18" t="b">
        <v>1</v>
      </c>
      <c r="C23" s="24" t="s">
        <v>76</v>
      </c>
      <c r="D23" s="23">
        <v>45728</v>
      </c>
      <c r="E23" s="22" t="s">
        <v>165</v>
      </c>
      <c r="F23" s="22" t="s">
        <v>170</v>
      </c>
    </row>
    <row r="24" spans="2:6" x14ac:dyDescent="0.25">
      <c r="B24" s="18" t="b">
        <v>1</v>
      </c>
      <c r="C24" s="24" t="s">
        <v>76</v>
      </c>
      <c r="D24" s="23">
        <v>45742</v>
      </c>
      <c r="E24" s="22" t="s">
        <v>165</v>
      </c>
      <c r="F24" s="22" t="s">
        <v>171</v>
      </c>
    </row>
    <row r="25" spans="2:6" x14ac:dyDescent="0.25">
      <c r="B25" s="18" t="b">
        <v>1</v>
      </c>
      <c r="C25" s="24" t="s">
        <v>76</v>
      </c>
      <c r="D25" s="23">
        <v>45756</v>
      </c>
      <c r="E25" s="22" t="s">
        <v>165</v>
      </c>
      <c r="F25" s="22" t="s">
        <v>172</v>
      </c>
    </row>
    <row r="26" spans="2:6" x14ac:dyDescent="0.25">
      <c r="B26" s="18" t="b">
        <v>1</v>
      </c>
      <c r="C26" s="24" t="s">
        <v>76</v>
      </c>
      <c r="D26" s="23">
        <v>45770</v>
      </c>
      <c r="E26" s="22" t="s">
        <v>164</v>
      </c>
      <c r="F26" s="24" t="s">
        <v>176</v>
      </c>
    </row>
    <row r="27" spans="2:6" x14ac:dyDescent="0.25">
      <c r="B27" s="18" t="b">
        <v>1</v>
      </c>
      <c r="C27" s="24" t="s">
        <v>76</v>
      </c>
      <c r="D27" s="23">
        <v>45784</v>
      </c>
      <c r="E27" s="22" t="s">
        <v>165</v>
      </c>
      <c r="F27" s="22" t="s">
        <v>173</v>
      </c>
    </row>
    <row r="28" spans="2:6" x14ac:dyDescent="0.25">
      <c r="B28" s="18" t="b">
        <v>1</v>
      </c>
      <c r="C28" s="24" t="s">
        <v>76</v>
      </c>
      <c r="D28" s="23">
        <v>45798</v>
      </c>
      <c r="E28" s="22" t="s">
        <v>165</v>
      </c>
      <c r="F28" s="22" t="s">
        <v>174</v>
      </c>
    </row>
    <row r="29" spans="2:6" x14ac:dyDescent="0.25">
      <c r="B29" s="18" t="b">
        <v>1</v>
      </c>
      <c r="C29" s="24" t="s">
        <v>76</v>
      </c>
      <c r="D29" s="23">
        <v>45812</v>
      </c>
      <c r="E29" s="22" t="s">
        <v>164</v>
      </c>
      <c r="F29" s="24" t="s">
        <v>202</v>
      </c>
    </row>
    <row r="30" spans="2:6" x14ac:dyDescent="0.25">
      <c r="C30" s="26"/>
    </row>
    <row r="31" spans="2:6" x14ac:dyDescent="0.25">
      <c r="B31" s="18" t="b">
        <v>1</v>
      </c>
      <c r="C31" s="24" t="s">
        <v>76</v>
      </c>
      <c r="D31" s="23">
        <v>45764</v>
      </c>
      <c r="E31" s="22" t="s">
        <v>134</v>
      </c>
      <c r="F31" s="22" t="s">
        <v>177</v>
      </c>
    </row>
    <row r="32" spans="2:6" x14ac:dyDescent="0.25">
      <c r="B32" s="18" t="b">
        <v>1</v>
      </c>
      <c r="C32" s="24" t="s">
        <v>76</v>
      </c>
      <c r="D32" s="23">
        <v>45815</v>
      </c>
      <c r="E32" s="22" t="s">
        <v>203</v>
      </c>
    </row>
    <row r="33" spans="2:6" x14ac:dyDescent="0.25">
      <c r="B33" s="18" t="b">
        <v>1</v>
      </c>
      <c r="C33" s="24" t="s">
        <v>76</v>
      </c>
      <c r="D33" s="23">
        <v>45814</v>
      </c>
      <c r="E33" s="22" t="s">
        <v>135</v>
      </c>
      <c r="F33" s="22" t="s">
        <v>208</v>
      </c>
    </row>
    <row r="35" spans="2:6" x14ac:dyDescent="0.25">
      <c r="B35" s="18" t="b">
        <v>1</v>
      </c>
      <c r="C35" s="24" t="s">
        <v>78</v>
      </c>
      <c r="D35" s="23">
        <v>45767</v>
      </c>
      <c r="E35" s="22" t="s">
        <v>166</v>
      </c>
      <c r="F35" s="22" t="s">
        <v>175</v>
      </c>
    </row>
    <row r="36" spans="2:6" x14ac:dyDescent="0.25">
      <c r="B36" s="18" t="b">
        <v>1</v>
      </c>
      <c r="C36" s="24" t="s">
        <v>78</v>
      </c>
      <c r="D36" s="23">
        <v>45775</v>
      </c>
      <c r="E36" s="22" t="s">
        <v>134</v>
      </c>
    </row>
    <row r="37" spans="2:6" x14ac:dyDescent="0.25">
      <c r="B37" s="18" t="b">
        <v>1</v>
      </c>
      <c r="C37" s="24" t="s">
        <v>78</v>
      </c>
      <c r="D37" s="23">
        <v>45794</v>
      </c>
      <c r="E37" s="22" t="s">
        <v>199</v>
      </c>
      <c r="F37" s="22" t="s">
        <v>198</v>
      </c>
    </row>
    <row r="39" spans="2:6" x14ac:dyDescent="0.25">
      <c r="B39" s="18" t="b">
        <v>1</v>
      </c>
      <c r="C39" s="24" t="s">
        <v>79</v>
      </c>
      <c r="D39" s="23">
        <v>45784</v>
      </c>
      <c r="E39" s="22" t="s">
        <v>209</v>
      </c>
      <c r="F39" s="22" t="s">
        <v>205</v>
      </c>
    </row>
    <row r="40" spans="2:6" x14ac:dyDescent="0.25">
      <c r="B40" s="18" t="b">
        <v>1</v>
      </c>
      <c r="C40" s="24" t="s">
        <v>79</v>
      </c>
      <c r="D40" s="23">
        <v>45798</v>
      </c>
      <c r="E40" s="22" t="s">
        <v>204</v>
      </c>
      <c r="F40" s="22" t="s">
        <v>205</v>
      </c>
    </row>
    <row r="41" spans="2:6" x14ac:dyDescent="0.25">
      <c r="B41" s="18" t="b">
        <v>1</v>
      </c>
      <c r="C41" s="24" t="s">
        <v>79</v>
      </c>
      <c r="D41" s="23">
        <v>45805</v>
      </c>
      <c r="E41" s="22" t="s">
        <v>207</v>
      </c>
      <c r="F41" s="22" t="s"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workbookViewId="0">
      <selection activeCell="F27" sqref="F27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63" t="s">
        <v>188</v>
      </c>
      <c r="C2" s="64"/>
      <c r="D2" s="65"/>
      <c r="F2" s="63" t="s">
        <v>189</v>
      </c>
      <c r="G2" s="64"/>
      <c r="H2" s="65"/>
      <c r="J2" s="63" t="s">
        <v>190</v>
      </c>
      <c r="K2" s="64"/>
      <c r="L2" s="65"/>
    </row>
    <row r="3" spans="2:12" ht="15.75" thickBot="1" x14ac:dyDescent="0.3">
      <c r="B3" s="29" t="s">
        <v>132</v>
      </c>
      <c r="C3" s="30" t="s">
        <v>181</v>
      </c>
      <c r="D3" s="31" t="s">
        <v>180</v>
      </c>
      <c r="F3" s="29" t="s">
        <v>132</v>
      </c>
      <c r="G3" s="30" t="s">
        <v>181</v>
      </c>
      <c r="H3" s="31" t="s">
        <v>180</v>
      </c>
      <c r="J3" s="29" t="s">
        <v>132</v>
      </c>
      <c r="K3" s="30" t="s">
        <v>181</v>
      </c>
      <c r="L3" s="31" t="s">
        <v>180</v>
      </c>
    </row>
    <row r="4" spans="2:12" x14ac:dyDescent="0.25">
      <c r="B4" s="32" t="s">
        <v>117</v>
      </c>
      <c r="C4" s="14">
        <v>4</v>
      </c>
      <c r="D4" s="14">
        <v>4</v>
      </c>
      <c r="F4" s="32" t="s">
        <v>76</v>
      </c>
      <c r="G4" s="14">
        <v>5</v>
      </c>
      <c r="H4" s="14">
        <v>4</v>
      </c>
      <c r="J4" s="32" t="s">
        <v>183</v>
      </c>
      <c r="K4" s="14">
        <v>4</v>
      </c>
      <c r="L4" s="14"/>
    </row>
    <row r="5" spans="2:12" x14ac:dyDescent="0.25">
      <c r="B5" s="33" t="s">
        <v>118</v>
      </c>
      <c r="C5" s="2">
        <v>6</v>
      </c>
      <c r="D5" s="2">
        <v>5</v>
      </c>
      <c r="F5" s="33" t="s">
        <v>79</v>
      </c>
      <c r="G5" s="2">
        <v>4</v>
      </c>
      <c r="H5" s="2">
        <v>5</v>
      </c>
      <c r="J5" s="33" t="s">
        <v>184</v>
      </c>
      <c r="K5" s="2">
        <v>4</v>
      </c>
      <c r="L5" s="2"/>
    </row>
    <row r="6" spans="2:12" x14ac:dyDescent="0.25">
      <c r="B6" s="33" t="s">
        <v>119</v>
      </c>
      <c r="C6" s="2">
        <v>4</v>
      </c>
      <c r="D6" s="2">
        <v>4</v>
      </c>
      <c r="F6" s="33" t="s">
        <v>77</v>
      </c>
      <c r="G6" s="2">
        <v>5</v>
      </c>
      <c r="H6" s="2">
        <v>4.5</v>
      </c>
      <c r="J6" s="33" t="s">
        <v>185</v>
      </c>
      <c r="K6" s="2">
        <v>5</v>
      </c>
      <c r="L6" s="2"/>
    </row>
    <row r="7" spans="2:12" x14ac:dyDescent="0.25">
      <c r="B7" s="33" t="s">
        <v>120</v>
      </c>
      <c r="C7" s="2">
        <v>4</v>
      </c>
      <c r="D7" s="2">
        <v>4</v>
      </c>
      <c r="F7" s="33" t="s">
        <v>78</v>
      </c>
      <c r="G7" s="2">
        <v>5</v>
      </c>
      <c r="H7" s="2">
        <v>5</v>
      </c>
      <c r="J7" s="33" t="s">
        <v>186</v>
      </c>
      <c r="K7" s="2">
        <v>5</v>
      </c>
      <c r="L7" s="2"/>
    </row>
    <row r="8" spans="2:12" x14ac:dyDescent="0.25">
      <c r="B8" s="33" t="s">
        <v>121</v>
      </c>
      <c r="C8" s="2">
        <v>10</v>
      </c>
      <c r="D8" s="2">
        <v>4.5</v>
      </c>
      <c r="F8" s="33" t="s">
        <v>80</v>
      </c>
      <c r="G8" s="2">
        <v>11</v>
      </c>
      <c r="H8" s="2">
        <v>5</v>
      </c>
      <c r="J8" s="33" t="s">
        <v>187</v>
      </c>
      <c r="K8" s="2">
        <v>12</v>
      </c>
      <c r="L8" s="2"/>
    </row>
    <row r="9" spans="2:12" x14ac:dyDescent="0.25">
      <c r="B9" s="33" t="s">
        <v>122</v>
      </c>
      <c r="C9" s="2">
        <v>2</v>
      </c>
      <c r="D9" s="2">
        <v>5</v>
      </c>
      <c r="F9" s="27"/>
      <c r="G9" s="1"/>
      <c r="H9" s="1"/>
      <c r="J9" s="27"/>
      <c r="K9" s="1"/>
      <c r="L9" s="1"/>
    </row>
    <row r="10" spans="2:12" ht="15.75" thickBot="1" x14ac:dyDescent="0.3"/>
    <row r="11" spans="2:12" ht="15.75" thickBot="1" x14ac:dyDescent="0.3">
      <c r="B11" s="66" t="s">
        <v>182</v>
      </c>
      <c r="C11" s="67"/>
      <c r="D11" s="28">
        <f>(D4*C4+D5*C5+D6*C6+D7*C7+D8*C8+D9*C9)/30</f>
        <v>4.4333333333333336</v>
      </c>
      <c r="F11" s="66" t="s">
        <v>182</v>
      </c>
      <c r="G11" s="67"/>
      <c r="H11" s="28">
        <f>(H4*G4+H5*G5+H6*G6+H7*G7+H8*G8)/30</f>
        <v>4.75</v>
      </c>
      <c r="J11" s="66" t="s">
        <v>182</v>
      </c>
      <c r="K11" s="67"/>
      <c r="L11" s="28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II-semestr-25L</vt:lpstr>
      <vt:lpstr>I-semestr-24Z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Konieczna Kinga (STUD)</cp:lastModifiedBy>
  <dcterms:created xsi:type="dcterms:W3CDTF">2024-12-02T17:36:21Z</dcterms:created>
  <dcterms:modified xsi:type="dcterms:W3CDTF">2025-06-23T09:44:46Z</dcterms:modified>
</cp:coreProperties>
</file>