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do\Desktop\IoT-studies\"/>
    </mc:Choice>
  </mc:AlternateContent>
  <xr:revisionPtr revIDLastSave="0" documentId="13_ncr:1_{0BB201D0-AF96-4BBA-AE1A-A92AE39289F6}" xr6:coauthVersionLast="47" xr6:coauthVersionMax="47" xr10:uidLastSave="{00000000-0000-0000-0000-000000000000}"/>
  <bookViews>
    <workbookView xWindow="-120" yWindow="-120" windowWidth="25440" windowHeight="15390" xr2:uid="{F85F5544-1FE8-4920-A5D4-192A98B113BD}"/>
  </bookViews>
  <sheets>
    <sheet name="III-semestr-25Z" sheetId="5" r:id="rId1"/>
    <sheet name="II-semestr-25L" sheetId="1" r:id="rId2"/>
    <sheet name="I-semestr-24Z" sheetId="2" r:id="rId3"/>
    <sheet name="Terminy 25L" sheetId="3" state="hidden" r:id="rId4"/>
    <sheet name="Terminy 25Z" sheetId="8" r:id="rId5"/>
    <sheet name="Ostateczne-oceny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5" l="1"/>
  <c r="B10" i="5"/>
  <c r="L18" i="1"/>
  <c r="I42" i="1"/>
  <c r="B67" i="1"/>
  <c r="B29" i="1"/>
  <c r="G46" i="1"/>
  <c r="F38" i="1" s="1"/>
  <c r="K29" i="1"/>
  <c r="L11" i="4"/>
  <c r="H11" i="4"/>
  <c r="D11" i="4"/>
  <c r="C54" i="1"/>
  <c r="E38" i="1" s="1"/>
  <c r="K76" i="2"/>
  <c r="B67" i="2"/>
  <c r="C54" i="2"/>
  <c r="G52" i="2"/>
  <c r="H37" i="2" s="1"/>
  <c r="I41" i="2" s="1"/>
  <c r="D37" i="2"/>
  <c r="M27" i="2"/>
  <c r="J18" i="2"/>
  <c r="B10" i="2"/>
  <c r="N27" i="1" l="1"/>
  <c r="B10" i="1"/>
</calcChain>
</file>

<file path=xl/sharedStrings.xml><?xml version="1.0" encoding="utf-8"?>
<sst xmlns="http://schemas.openxmlformats.org/spreadsheetml/2006/main" count="527" uniqueCount="316">
  <si>
    <t>1. Krypto</t>
  </si>
  <si>
    <t>2. Kwadraty łacińskie</t>
  </si>
  <si>
    <t>3. Boole</t>
  </si>
  <si>
    <t>4. Permutacje</t>
  </si>
  <si>
    <t>5. Rekurencja</t>
  </si>
  <si>
    <t>6. Grafy</t>
  </si>
  <si>
    <t>KW1</t>
  </si>
  <si>
    <t>KW2</t>
  </si>
  <si>
    <t>Ćwiczenia</t>
  </si>
  <si>
    <t>KC1</t>
  </si>
  <si>
    <t>KC2</t>
  </si>
  <si>
    <t>Aktywność</t>
  </si>
  <si>
    <t>Laboratoria</t>
  </si>
  <si>
    <t>T2</t>
  </si>
  <si>
    <t>T3</t>
  </si>
  <si>
    <t>T4</t>
  </si>
  <si>
    <t>Suma</t>
  </si>
  <si>
    <t>Wykłady [9+8 pkt]</t>
  </si>
  <si>
    <t>Projekty małe [6*2,5 pkt]</t>
  </si>
  <si>
    <t>Aktywność [4 pkt]</t>
  </si>
  <si>
    <t>Laboratoria [3*5 pkt]</t>
  </si>
  <si>
    <t>Ćwiczenia [9+9+4 pkt]</t>
  </si>
  <si>
    <t>Suma pkt:</t>
  </si>
  <si>
    <t>4. Faktoryzacja</t>
  </si>
  <si>
    <t>KC1 [14 pkt]</t>
  </si>
  <si>
    <t>KC2 [14 pkt]</t>
  </si>
  <si>
    <t>zeszyt.online [5 pkt]</t>
  </si>
  <si>
    <t>Aktywność [8 pkt]</t>
  </si>
  <si>
    <t>Projekt duży [9 pkt]</t>
  </si>
  <si>
    <t>Projekt [10 pkt]</t>
  </si>
  <si>
    <t>Praca na zajęciach [7 pkt]</t>
  </si>
  <si>
    <t>Wykłady [20+20+10 pkt]</t>
  </si>
  <si>
    <t>Zal. ind. 1 [6 pkt]</t>
  </si>
  <si>
    <t>Zal. ind. 2 [10 pkt]</t>
  </si>
  <si>
    <t>Projekt [24 pkt]</t>
  </si>
  <si>
    <t>Aktywność na wykładach:</t>
  </si>
  <si>
    <t>Pkt za laby:</t>
  </si>
  <si>
    <t>Laby [10 pkt]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</si>
  <si>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</si>
  <si>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</si>
  <si>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</si>
  <si>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</si>
  <si>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</si>
  <si>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</si>
  <si>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</si>
  <si>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</si>
  <si>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</si>
  <si>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</si>
  <si>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Suma:</t>
  </si>
  <si>
    <t>W2</t>
  </si>
  <si>
    <t>W3</t>
  </si>
  <si>
    <t>W4</t>
  </si>
  <si>
    <t>W5</t>
  </si>
  <si>
    <t>W6</t>
  </si>
  <si>
    <t>W7</t>
  </si>
  <si>
    <t>W9</t>
  </si>
  <si>
    <t>W10</t>
  </si>
  <si>
    <t>W11</t>
  </si>
  <si>
    <t>W12</t>
  </si>
  <si>
    <t>W13</t>
  </si>
  <si>
    <t>W14</t>
  </si>
  <si>
    <t>Kolokwium [26 pkt]</t>
  </si>
  <si>
    <t>W8</t>
  </si>
  <si>
    <t>Warsztaty [10 * 2 pkt]</t>
  </si>
  <si>
    <t>Egzamin</t>
  </si>
  <si>
    <t>Ustny [20 pkt]</t>
  </si>
  <si>
    <t>Pisemny [20 pkt]</t>
  </si>
  <si>
    <t>Ocena:</t>
  </si>
  <si>
    <t>Projekt [10+10+20 pkt]</t>
  </si>
  <si>
    <t>Prezentacja 1</t>
  </si>
  <si>
    <t>Prezentacja 2</t>
  </si>
  <si>
    <t>Dokumentacja</t>
  </si>
  <si>
    <t>PD [5 pkt]</t>
  </si>
  <si>
    <t>Zadaniowy</t>
  </si>
  <si>
    <t>Egzamin [65 pkt]</t>
  </si>
  <si>
    <t>Lab. kontrolne [48 pkt]</t>
  </si>
  <si>
    <t>MAT3</t>
  </si>
  <si>
    <t>SYSY</t>
  </si>
  <si>
    <t>POTEC</t>
  </si>
  <si>
    <t>FIZ1</t>
  </si>
  <si>
    <t>PBL2</t>
  </si>
  <si>
    <t>W15</t>
  </si>
  <si>
    <t>Projekt duży [5+5 pkt]</t>
  </si>
  <si>
    <t>Projekty małe [14 pkt]</t>
  </si>
  <si>
    <t>OPP1</t>
  </si>
  <si>
    <t>OPP2</t>
  </si>
  <si>
    <t>Prez. końcowa</t>
  </si>
  <si>
    <t>Ustny [30 pkt]</t>
  </si>
  <si>
    <t>Pisemny [10 pkt]</t>
  </si>
  <si>
    <t>Projekt [5+5+10+20 pkt]</t>
  </si>
  <si>
    <t>Laboratoria [5*8 pkt]</t>
  </si>
  <si>
    <t>4. Projektowanie filtrów cyfrowych</t>
  </si>
  <si>
    <t>5. Symulacja sygnału losowego</t>
  </si>
  <si>
    <t>Aktywność [5 pkt]</t>
  </si>
  <si>
    <t>KC2 [30 pkt]</t>
  </si>
  <si>
    <t>KC1 [30 pkt]</t>
  </si>
  <si>
    <t>Ćwiczenia [min. 25 pkt z KC1 + KC2]</t>
  </si>
  <si>
    <t>Wykłady [20 + 20 pkt]</t>
  </si>
  <si>
    <t>Laby</t>
  </si>
  <si>
    <t>Projekty</t>
  </si>
  <si>
    <t>LAB1</t>
  </si>
  <si>
    <t>LAB2</t>
  </si>
  <si>
    <t>LAB3</t>
  </si>
  <si>
    <t>LAB4</t>
  </si>
  <si>
    <t>LAB5</t>
  </si>
  <si>
    <t>LAB7</t>
  </si>
  <si>
    <t>LAB8</t>
  </si>
  <si>
    <t>LAB10</t>
  </si>
  <si>
    <t>LAB11</t>
  </si>
  <si>
    <t>LAB12</t>
  </si>
  <si>
    <t>LAB14</t>
  </si>
  <si>
    <t>PROJ1</t>
  </si>
  <si>
    <t>PROJ2</t>
  </si>
  <si>
    <t>PROJ3</t>
  </si>
  <si>
    <t>Laby [14*2 pkt]</t>
  </si>
  <si>
    <t>Teoretyczny</t>
  </si>
  <si>
    <t>Egzamin [20+10 pkt]</t>
  </si>
  <si>
    <t>MAT1</t>
  </si>
  <si>
    <t>MAT2</t>
  </si>
  <si>
    <t>PELP1</t>
  </si>
  <si>
    <t>POPRO</t>
  </si>
  <si>
    <t>PBL1</t>
  </si>
  <si>
    <t>MADI</t>
  </si>
  <si>
    <t>Zajęcia 1 [10 pkt]</t>
  </si>
  <si>
    <t>Zajęcia 2 [15 pkt]</t>
  </si>
  <si>
    <t>Zajęcia 3 [15 pkt]</t>
  </si>
  <si>
    <t>Zajęcia 4 [13 pkt]</t>
  </si>
  <si>
    <t>Zajęcia 5 [12 pkt]</t>
  </si>
  <si>
    <t>Zajęcia 6 [15 pkt]</t>
  </si>
  <si>
    <t>Zajęcia 7 [15 pkt]</t>
  </si>
  <si>
    <t>Zajęcia 8 [5 pkt]</t>
  </si>
  <si>
    <t>Laboratoria i projekty</t>
  </si>
  <si>
    <t>Przedmiot</t>
  </si>
  <si>
    <t>Termin</t>
  </si>
  <si>
    <t>Kolokwium 1</t>
  </si>
  <si>
    <t>Kolokwium 2</t>
  </si>
  <si>
    <t>Kolokwium 1 + 2</t>
  </si>
  <si>
    <t>Poprawa całości (obu)</t>
  </si>
  <si>
    <t>Reprezentacja ortogonalna sygnałów</t>
  </si>
  <si>
    <t>Analiza częstotliwościowa sygnałów ciągłych</t>
  </si>
  <si>
    <t xml:space="preserve"> Próbkowanie i kwantyzacja sygnałów</t>
  </si>
  <si>
    <t>Projektowanie filtrów cyfrowych</t>
  </si>
  <si>
    <t>Symulacja sygnału losowego</t>
  </si>
  <si>
    <t>1. Reprezentacja ortogonalna sygnałów</t>
  </si>
  <si>
    <t>2. Analiza częstotliwosciowa sygnałów ciągłych</t>
  </si>
  <si>
    <t>3. Próbkowanie i kwantyzacja sygnałów</t>
  </si>
  <si>
    <t>PBL</t>
  </si>
  <si>
    <t>Ocena Postępów Pracy - Identyfikacja problemu i badania</t>
  </si>
  <si>
    <t>PR1</t>
  </si>
  <si>
    <t>PR2</t>
  </si>
  <si>
    <t>Prezentacja (pierwszego) projektu</t>
  </si>
  <si>
    <t>Projekt: Ocena Postępów Pracy (OPP2)</t>
  </si>
  <si>
    <t>Prezentacja produktu - Synteza, HMW i ideacja</t>
  </si>
  <si>
    <t>Raport końcowy projektu</t>
  </si>
  <si>
    <t>Raport</t>
  </si>
  <si>
    <t>Prezentacja końcowa</t>
  </si>
  <si>
    <t>PR K</t>
  </si>
  <si>
    <t>Egzamin pisemny</t>
  </si>
  <si>
    <t>Egzamin ustny</t>
  </si>
  <si>
    <t>1. Grupy symetrii [2 pkt]</t>
  </si>
  <si>
    <t>2. Grupy modulo [3 pkt]</t>
  </si>
  <si>
    <t>3. Macierze i wyznaczniki [3 pkt]</t>
  </si>
  <si>
    <t>4. Met. najmn. kwadratów [3 pkt]</t>
  </si>
  <si>
    <t>5. Kody Hamminga [3 pkt]</t>
  </si>
  <si>
    <t>Duży Projekt</t>
  </si>
  <si>
    <t>Mały Projekt</t>
  </si>
  <si>
    <t>Projekt #1</t>
  </si>
  <si>
    <t>Co?</t>
  </si>
  <si>
    <t>Podstawy, ortogonalizacja; Szereg i transformata Fouriera; Splot; Systemy liniowe, próbkowanie</t>
  </si>
  <si>
    <t>Filtry; Transformata Z, różniczkowanie, filtracji cd.</t>
  </si>
  <si>
    <t>Grupy symetrii</t>
  </si>
  <si>
    <t>Grupy modulo</t>
  </si>
  <si>
    <t>Macierze i wyznaczniki</t>
  </si>
  <si>
    <t>Metoda najmniejszych kwadratów</t>
  </si>
  <si>
    <t>Kody Hamminga</t>
  </si>
  <si>
    <t>Dekoder - wyświetlacz 7-segmentowy</t>
  </si>
  <si>
    <t>RSA</t>
  </si>
  <si>
    <t>Arytmetyka modularna; Grupy i ciała; Macierze i wyznaczniki</t>
  </si>
  <si>
    <t>-</t>
  </si>
  <si>
    <t>Z czego?</t>
  </si>
  <si>
    <t>Ocena</t>
  </si>
  <si>
    <t>ECTS</t>
  </si>
  <si>
    <t>Średnia skumulowana:</t>
  </si>
  <si>
    <t>J. obcy</t>
  </si>
  <si>
    <t>FIZ2</t>
  </si>
  <si>
    <t>UKEL</t>
  </si>
  <si>
    <t>PTB</t>
  </si>
  <si>
    <t>PBL3</t>
  </si>
  <si>
    <t>I semestr (24Z)</t>
  </si>
  <si>
    <t>II semestr (25L)</t>
  </si>
  <si>
    <t>III semestr (25Z)</t>
  </si>
  <si>
    <t>LAB1 (γ)</t>
  </si>
  <si>
    <t>LAB3 (Lepkość)</t>
  </si>
  <si>
    <t>LAB2 (Interferencja)</t>
  </si>
  <si>
    <t>LAB4 (Magnetyzm)</t>
  </si>
  <si>
    <t>Laboratoria [ocena]</t>
  </si>
  <si>
    <t>W16</t>
  </si>
  <si>
    <t>1. RSA</t>
  </si>
  <si>
    <t>Sieć sortująca</t>
  </si>
  <si>
    <t>Projekt #2</t>
  </si>
  <si>
    <t>6. Zliczanie orbit</t>
  </si>
  <si>
    <t>Kolokwium [15 pkt]</t>
  </si>
  <si>
    <t>Zliczanie orbit</t>
  </si>
  <si>
    <t>Praca domowa</t>
  </si>
  <si>
    <t>Poprawa kolosa</t>
  </si>
  <si>
    <t>Mechanika</t>
  </si>
  <si>
    <t>Wahadło odwrócone</t>
  </si>
  <si>
    <t>Projekt</t>
  </si>
  <si>
    <t>Przekształcenia wektorowe, liniowe, itd..</t>
  </si>
  <si>
    <t>Kolos</t>
  </si>
  <si>
    <t>Extra</t>
  </si>
  <si>
    <t>Mini-projekt [10 pkt]</t>
  </si>
  <si>
    <t>Średnia:</t>
  </si>
  <si>
    <t>Bonus</t>
  </si>
  <si>
    <t>W = (E/30)*0,4*5 + (C/25)*0,3*5 + 0,3L</t>
  </si>
  <si>
    <t>Lab1</t>
  </si>
  <si>
    <t>Lab2</t>
  </si>
  <si>
    <t>Lab3</t>
  </si>
  <si>
    <t>Lab4</t>
  </si>
  <si>
    <t>Lab5</t>
  </si>
  <si>
    <t>Lab6</t>
  </si>
  <si>
    <t>11 grudnia</t>
  </si>
  <si>
    <t>6 listopada</t>
  </si>
  <si>
    <t>19 listopada</t>
  </si>
  <si>
    <t>3 grudnia</t>
  </si>
  <si>
    <t>18 grudnia</t>
  </si>
  <si>
    <t>15 stycznia</t>
  </si>
  <si>
    <t>Badanie właściwości sygnałów z modulacjami cyfrowymi</t>
  </si>
  <si>
    <t>Badanie kanału propagacyjnego</t>
  </si>
  <si>
    <t>Badanie podstawowych elementów toru radiowego</t>
  </si>
  <si>
    <t>Badanie anten</t>
  </si>
  <si>
    <t>Badanie sygnałów CDMA</t>
  </si>
  <si>
    <t>Badanie sygnałów OFDM</t>
  </si>
  <si>
    <t>15 października</t>
  </si>
  <si>
    <t>Ćwiczenia 1</t>
  </si>
  <si>
    <t>22 października</t>
  </si>
  <si>
    <t>29 października</t>
  </si>
  <si>
    <t>17 grudnia</t>
  </si>
  <si>
    <t>Ćwiczenia 4</t>
  </si>
  <si>
    <t>Ćwiczenia 2</t>
  </si>
  <si>
    <t>Ćwiczenia 3</t>
  </si>
  <si>
    <t>Pomiary: obiekty i miary</t>
  </si>
  <si>
    <t>Analiza sygnałów w dziedzinach czasu i częstotliwości</t>
  </si>
  <si>
    <t>Generatory sygnałowe i analizatory obwodów</t>
  </si>
  <si>
    <t>Pomiary sygnałów CDMA i OFDM. Przykład bilansu łącza radiowego</t>
  </si>
  <si>
    <t>Godziny</t>
  </si>
  <si>
    <t xml:space="preserve">14:15-16:10 </t>
  </si>
  <si>
    <t xml:space="preserve">14:15-16:50 </t>
  </si>
  <si>
    <t>12:00-15:00</t>
  </si>
  <si>
    <t>14:00-17:00</t>
  </si>
  <si>
    <t>8:00-11:00</t>
  </si>
  <si>
    <t>20 października</t>
  </si>
  <si>
    <t>14:15-17:00</t>
  </si>
  <si>
    <t>Sala</t>
  </si>
  <si>
    <t>DS400</t>
  </si>
  <si>
    <t>17 listopada</t>
  </si>
  <si>
    <t>24 listopada</t>
  </si>
  <si>
    <t>15 grudnia</t>
  </si>
  <si>
    <t>12 stycznia</t>
  </si>
  <si>
    <t>K1</t>
  </si>
  <si>
    <t>K2</t>
  </si>
  <si>
    <t>Kolokwia [2*25 pkt]</t>
  </si>
  <si>
    <t>Laboratoria [5*5 pkt]</t>
  </si>
  <si>
    <t>Projekty [25 pkt]</t>
  </si>
  <si>
    <t>1. Kolosy: minimum 11 pkt z każdego</t>
  </si>
  <si>
    <t>2. Labki: minimum 2 pkt z każdego</t>
  </si>
  <si>
    <t>3. Labki: minimum 13 pkt łącznie</t>
  </si>
  <si>
    <t>4. Projekty: minimum 13 pkt łącznie</t>
  </si>
  <si>
    <t>ZALICZENIE</t>
  </si>
  <si>
    <t>5. SUMA &gt; 51 pkt</t>
  </si>
  <si>
    <t>Ćwiczenia [4*1,5 pkt]</t>
  </si>
  <si>
    <t>C1</t>
  </si>
  <si>
    <t>C2</t>
  </si>
  <si>
    <t>C3</t>
  </si>
  <si>
    <t>C4</t>
  </si>
  <si>
    <t>Laboratoria [6*4 pkt]</t>
  </si>
  <si>
    <t>Kolokwia [2*15 pkt]</t>
  </si>
  <si>
    <t>Egzamin [40 pkt]</t>
  </si>
  <si>
    <t>K1 [12 pkt]</t>
  </si>
  <si>
    <t>K2 [12 pkt]</t>
  </si>
  <si>
    <t>Aktywność [2 pkt]</t>
  </si>
  <si>
    <t>Egzamin [30 + 20 pkt]</t>
  </si>
  <si>
    <t>W1</t>
  </si>
  <si>
    <t>Zad 1</t>
  </si>
  <si>
    <t>Zad 2</t>
  </si>
  <si>
    <t>Zad 3</t>
  </si>
  <si>
    <t>Zad 4</t>
  </si>
  <si>
    <t>Zad 5</t>
  </si>
  <si>
    <t>Zad 6</t>
  </si>
  <si>
    <t>Etap 1</t>
  </si>
  <si>
    <t>Etap 2</t>
  </si>
  <si>
    <t>Etap 3</t>
  </si>
  <si>
    <t>Prezentacja</t>
  </si>
  <si>
    <t>Etap 1 [3 + 2 pkt]</t>
  </si>
  <si>
    <t>Etap 2 [6 + 4 pkt]</t>
  </si>
  <si>
    <t>Etap 3 [6 + 4 pkt]</t>
  </si>
  <si>
    <t>18/19 listopada</t>
  </si>
  <si>
    <t>Projekt - etap 1</t>
  </si>
  <si>
    <t>16/17 grudnia</t>
  </si>
  <si>
    <t>Projekt - etap 2</t>
  </si>
  <si>
    <t>30 stycznia</t>
  </si>
  <si>
    <t>Projekt - prezentacja finalna</t>
  </si>
  <si>
    <t>Warsztaty [15 * 3 pkt]</t>
  </si>
  <si>
    <t>Egzamin [30 pkt]</t>
  </si>
  <si>
    <t>Projekt [25 pkt]</t>
  </si>
  <si>
    <t>ANG</t>
  </si>
  <si>
    <t>Testy cząstkowe</t>
  </si>
  <si>
    <t>Starter Unit</t>
  </si>
  <si>
    <t>4+</t>
  </si>
  <si>
    <t>1. Warsztaty: minimum 50 %</t>
  </si>
  <si>
    <t>2. Projekt: minimum 50 %</t>
  </si>
  <si>
    <t>3. Egzamin: minimum 50 %</t>
  </si>
  <si>
    <t>1. Ćwiczenia: minimum 12 pkt</t>
  </si>
  <si>
    <t>2. Egzamin: minimum 26 pkt</t>
  </si>
  <si>
    <t>1. Całość: minimum 51 pkt</t>
  </si>
  <si>
    <t>2. Egzamin: minimum 21 pkt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</si>
</sst>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415]d\ mmmm\ yyyy;@"/>
    <numFmt numFmtId="166" formatCode="[$-F800]dddd\,\ mmmm\ dd\,\ yyyy"/>
  </numFmts>
  <fonts count="9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EEDF4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4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2" xfId="0" applyFill="1" applyBorder="1" applyAlignment="1">
      <alignment horizontal="center"/>
    </xf>
    <xf numFmtId="165" fontId="0" fillId="4" borderId="12" xfId="0" applyNumberFormat="1" applyFill="1" applyBorder="1" applyAlignment="1">
      <alignment horizontal="center"/>
    </xf>
    <xf numFmtId="14" fontId="0" fillId="4" borderId="12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2" fontId="0" fillId="0" borderId="19" xfId="0" applyNumberFormat="1" applyBorder="1"/>
    <xf numFmtId="0" fontId="2" fillId="4" borderId="17" xfId="0" applyFont="1" applyFill="1" applyBorder="1" applyAlignment="1">
      <alignment horizontal="left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7" fillId="4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4" borderId="1" xfId="0" applyFont="1" applyFill="1" applyBorder="1" applyAlignment="1">
      <alignment horizontal="center"/>
    </xf>
    <xf numFmtId="165" fontId="7" fillId="4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165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165" fontId="0" fillId="0" borderId="12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EEDF4"/>
      <color rgb="FFFF8585"/>
      <color rgb="FFFDBF8B"/>
      <color rgb="FFFDAF6F"/>
      <color rgb="FFFFCC66"/>
      <color rgb="FFE3E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B1E6-87C0-4917-B2B5-BFB3BFC54144}">
  <sheetPr>
    <tabColor theme="5" tint="0.79998168889431442"/>
  </sheetPr>
  <dimension ref="A1:V52"/>
  <sheetViews>
    <sheetView tabSelected="1" topLeftCell="A3" workbookViewId="0">
      <selection activeCell="I30" sqref="I30"/>
    </sheetView>
  </sheetViews>
  <sheetFormatPr defaultRowHeight="15" x14ac:dyDescent="0.25"/>
  <cols>
    <col min="2" max="2" width="11.42578125" customWidth="1"/>
    <col min="3" max="3" width="12.28515625" customWidth="1"/>
    <col min="5" max="5" width="12.140625" customWidth="1"/>
    <col min="7" max="7" width="12.28515625" customWidth="1"/>
    <col min="8" max="8" width="11.42578125" customWidth="1"/>
    <col min="9" max="9" width="9.140625" customWidth="1"/>
    <col min="17" max="17" width="14.85546875" customWidth="1"/>
    <col min="18" max="18" width="9.140625" customWidth="1"/>
  </cols>
  <sheetData>
    <row r="1" spans="1:22" ht="15.75" thickBot="1" x14ac:dyDescent="0.3"/>
    <row r="2" spans="1:22" x14ac:dyDescent="0.25">
      <c r="B2" s="85" t="s">
        <v>185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7"/>
      <c r="R2" s="69" t="s">
        <v>268</v>
      </c>
      <c r="S2" s="69"/>
      <c r="T2" s="69"/>
      <c r="U2" s="69"/>
    </row>
    <row r="3" spans="1:22" ht="15.75" thickBot="1" x14ac:dyDescent="0.3"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90"/>
      <c r="R3" s="66" t="s">
        <v>264</v>
      </c>
      <c r="S3" s="67"/>
      <c r="T3" s="67"/>
      <c r="U3" s="68"/>
    </row>
    <row r="4" spans="1:22" x14ac:dyDescent="0.25">
      <c r="R4" s="66" t="s">
        <v>265</v>
      </c>
      <c r="S4" s="67"/>
      <c r="T4" s="67"/>
      <c r="U4" s="68"/>
    </row>
    <row r="5" spans="1:22" x14ac:dyDescent="0.25">
      <c r="B5" s="52" t="s">
        <v>261</v>
      </c>
      <c r="C5" s="52"/>
      <c r="E5" s="52" t="s">
        <v>262</v>
      </c>
      <c r="F5" s="52"/>
      <c r="G5" s="52"/>
      <c r="H5" s="52"/>
      <c r="I5" s="52"/>
      <c r="K5" s="52" t="s">
        <v>263</v>
      </c>
      <c r="L5" s="52"/>
      <c r="M5" s="52"/>
      <c r="N5" s="52"/>
      <c r="O5" s="52"/>
      <c r="P5" s="52"/>
      <c r="R5" s="66" t="s">
        <v>266</v>
      </c>
      <c r="S5" s="67"/>
      <c r="T5" s="67"/>
      <c r="U5" s="68"/>
    </row>
    <row r="6" spans="1:22" x14ac:dyDescent="0.25">
      <c r="B6" s="49" t="s">
        <v>259</v>
      </c>
      <c r="C6" s="49" t="s">
        <v>260</v>
      </c>
      <c r="E6" s="49" t="s">
        <v>215</v>
      </c>
      <c r="F6" s="49" t="s">
        <v>216</v>
      </c>
      <c r="G6" s="49" t="s">
        <v>217</v>
      </c>
      <c r="H6" s="49" t="s">
        <v>218</v>
      </c>
      <c r="I6" s="49" t="s">
        <v>219</v>
      </c>
      <c r="K6" s="49" t="s">
        <v>283</v>
      </c>
      <c r="L6" s="49" t="s">
        <v>284</v>
      </c>
      <c r="M6" s="49" t="s">
        <v>285</v>
      </c>
      <c r="N6" s="49" t="s">
        <v>286</v>
      </c>
      <c r="O6" s="49" t="s">
        <v>287</v>
      </c>
      <c r="P6" s="49" t="s">
        <v>288</v>
      </c>
      <c r="R6" s="66" t="s">
        <v>267</v>
      </c>
      <c r="S6" s="67"/>
      <c r="T6" s="67"/>
      <c r="U6" s="68"/>
    </row>
    <row r="7" spans="1:22" x14ac:dyDescent="0.25">
      <c r="B7" s="50"/>
      <c r="C7" s="50"/>
      <c r="E7" s="49"/>
      <c r="F7" s="49"/>
      <c r="G7" s="49"/>
      <c r="H7" s="49"/>
      <c r="I7" s="49"/>
      <c r="K7" s="50"/>
      <c r="L7" s="50"/>
      <c r="M7" s="50"/>
      <c r="N7" s="50"/>
      <c r="O7" s="50"/>
      <c r="P7" s="50"/>
      <c r="R7" s="66" t="s">
        <v>269</v>
      </c>
      <c r="S7" s="67"/>
      <c r="T7" s="67"/>
      <c r="U7" s="68"/>
    </row>
    <row r="9" spans="1:22" x14ac:dyDescent="0.25">
      <c r="B9" s="63" t="s">
        <v>22</v>
      </c>
      <c r="C9" s="63"/>
      <c r="D9" s="1"/>
      <c r="E9" s="9" t="s">
        <v>67</v>
      </c>
    </row>
    <row r="10" spans="1:22" x14ac:dyDescent="0.25">
      <c r="B10" s="53">
        <f>SUM(B7:C7,E7:I7,K7:P7)</f>
        <v>0</v>
      </c>
      <c r="C10" s="53"/>
      <c r="D10" s="1"/>
      <c r="E10" s="64"/>
    </row>
    <row r="11" spans="1:22" x14ac:dyDescent="0.25">
      <c r="B11" s="53"/>
      <c r="C11" s="53"/>
      <c r="D11" s="1"/>
      <c r="E11" s="65"/>
    </row>
    <row r="12" spans="1:22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15.75" thickBot="1" x14ac:dyDescent="0.3"/>
    <row r="14" spans="1:22" ht="15" customHeight="1" x14ac:dyDescent="0.25">
      <c r="B14" s="85" t="s">
        <v>186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7"/>
      <c r="S14" s="69" t="s">
        <v>268</v>
      </c>
      <c r="T14" s="69"/>
      <c r="U14" s="69"/>
      <c r="V14" s="69"/>
    </row>
    <row r="15" spans="1:22" ht="15.75" customHeight="1" thickBot="1" x14ac:dyDescent="0.3">
      <c r="B15" s="88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90"/>
      <c r="S15" s="66" t="s">
        <v>314</v>
      </c>
      <c r="T15" s="67"/>
      <c r="U15" s="67"/>
      <c r="V15" s="68"/>
    </row>
    <row r="16" spans="1:22" x14ac:dyDescent="0.25">
      <c r="S16" s="66" t="s">
        <v>315</v>
      </c>
      <c r="T16" s="67"/>
      <c r="U16" s="67"/>
      <c r="V16" s="68"/>
    </row>
    <row r="17" spans="1:22" x14ac:dyDescent="0.25">
      <c r="B17" s="52" t="s">
        <v>270</v>
      </c>
      <c r="C17" s="52"/>
      <c r="D17" s="52"/>
      <c r="E17" s="52"/>
      <c r="G17" s="52" t="s">
        <v>275</v>
      </c>
      <c r="H17" s="52"/>
      <c r="I17" s="52"/>
      <c r="J17" s="52"/>
      <c r="K17" s="52"/>
      <c r="L17" s="52"/>
      <c r="N17" s="52" t="s">
        <v>276</v>
      </c>
      <c r="O17" s="52"/>
      <c r="Q17" s="51" t="s">
        <v>277</v>
      </c>
    </row>
    <row r="18" spans="1:22" x14ac:dyDescent="0.25">
      <c r="B18" s="49" t="s">
        <v>271</v>
      </c>
      <c r="C18" s="49" t="s">
        <v>272</v>
      </c>
      <c r="D18" s="49" t="s">
        <v>273</v>
      </c>
      <c r="E18" s="49" t="s">
        <v>274</v>
      </c>
      <c r="G18" s="49" t="s">
        <v>215</v>
      </c>
      <c r="H18" s="49" t="s">
        <v>216</v>
      </c>
      <c r="I18" s="49" t="s">
        <v>217</v>
      </c>
      <c r="J18" s="49" t="s">
        <v>218</v>
      </c>
      <c r="K18" s="49" t="s">
        <v>219</v>
      </c>
      <c r="L18" s="49" t="s">
        <v>220</v>
      </c>
      <c r="N18" s="49" t="s">
        <v>259</v>
      </c>
      <c r="O18" s="49" t="s">
        <v>260</v>
      </c>
      <c r="Q18" s="61"/>
    </row>
    <row r="19" spans="1:22" x14ac:dyDescent="0.25">
      <c r="B19" s="49"/>
      <c r="C19" s="49"/>
      <c r="D19" s="49"/>
      <c r="E19" s="49"/>
      <c r="G19" s="49"/>
      <c r="H19" s="49"/>
      <c r="I19" s="49"/>
      <c r="J19" s="49"/>
      <c r="K19" s="49"/>
      <c r="L19" s="49"/>
      <c r="N19" s="49"/>
      <c r="O19" s="49"/>
      <c r="Q19" s="62"/>
    </row>
    <row r="21" spans="1:22" x14ac:dyDescent="0.25">
      <c r="B21" s="63" t="s">
        <v>22</v>
      </c>
      <c r="C21" s="63"/>
      <c r="D21" s="1"/>
      <c r="E21" s="9" t="s">
        <v>67</v>
      </c>
    </row>
    <row r="22" spans="1:22" x14ac:dyDescent="0.25">
      <c r="B22" s="53">
        <f>SUM(B19:E19,G19:L19,N19:O19,Q18)</f>
        <v>0</v>
      </c>
      <c r="C22" s="53"/>
      <c r="D22" s="1"/>
      <c r="E22" s="64"/>
    </row>
    <row r="23" spans="1:22" x14ac:dyDescent="0.25">
      <c r="B23" s="53"/>
      <c r="C23" s="53"/>
      <c r="D23" s="1"/>
      <c r="E23" s="65"/>
    </row>
    <row r="24" spans="1:22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5.75" thickBot="1" x14ac:dyDescent="0.3"/>
    <row r="26" spans="1:22" x14ac:dyDescent="0.25">
      <c r="B26" s="85" t="s">
        <v>184</v>
      </c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7"/>
      <c r="S26" s="69" t="s">
        <v>268</v>
      </c>
      <c r="T26" s="69"/>
      <c r="U26" s="69"/>
      <c r="V26" s="69"/>
    </row>
    <row r="27" spans="1:22" ht="15.75" thickBot="1" x14ac:dyDescent="0.3">
      <c r="B27" s="88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90"/>
      <c r="S27" s="66" t="s">
        <v>312</v>
      </c>
      <c r="T27" s="67"/>
      <c r="U27" s="67"/>
      <c r="V27" s="68"/>
    </row>
    <row r="28" spans="1:22" x14ac:dyDescent="0.25">
      <c r="S28" s="66" t="s">
        <v>313</v>
      </c>
      <c r="T28" s="67"/>
      <c r="U28" s="67"/>
      <c r="V28" s="68"/>
    </row>
    <row r="29" spans="1:22" x14ac:dyDescent="0.25">
      <c r="B29" s="54" t="s">
        <v>8</v>
      </c>
      <c r="C29" s="54"/>
      <c r="D29" s="54"/>
      <c r="E29" s="54"/>
      <c r="G29" s="52" t="s">
        <v>281</v>
      </c>
      <c r="H29" s="52"/>
    </row>
    <row r="30" spans="1:22" x14ac:dyDescent="0.25">
      <c r="B30" s="2" t="s">
        <v>278</v>
      </c>
      <c r="C30" s="2" t="s">
        <v>279</v>
      </c>
      <c r="D30" s="53" t="s">
        <v>280</v>
      </c>
      <c r="E30" s="53"/>
      <c r="G30" s="49" t="s">
        <v>73</v>
      </c>
      <c r="H30" s="49" t="s">
        <v>115</v>
      </c>
    </row>
    <row r="31" spans="1:22" x14ac:dyDescent="0.25">
      <c r="B31" s="2"/>
      <c r="C31" s="2"/>
      <c r="D31" s="53"/>
      <c r="E31" s="53"/>
      <c r="G31" s="49"/>
      <c r="H31" s="49"/>
    </row>
    <row r="32" spans="1:22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5.75" thickBot="1" x14ac:dyDescent="0.3"/>
    <row r="34" spans="1:22" x14ac:dyDescent="0.25">
      <c r="B34" s="85" t="s">
        <v>187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7"/>
      <c r="S34" s="69" t="s">
        <v>268</v>
      </c>
      <c r="T34" s="69"/>
      <c r="U34" s="69"/>
      <c r="V34" s="69"/>
    </row>
    <row r="35" spans="1:22" ht="15.75" thickBot="1" x14ac:dyDescent="0.3">
      <c r="B35" s="88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90"/>
      <c r="S35" s="66" t="s">
        <v>309</v>
      </c>
      <c r="T35" s="67"/>
      <c r="U35" s="67"/>
      <c r="V35" s="68"/>
    </row>
    <row r="36" spans="1:22" x14ac:dyDescent="0.25">
      <c r="S36" s="66" t="s">
        <v>310</v>
      </c>
      <c r="T36" s="67"/>
      <c r="U36" s="67"/>
      <c r="V36" s="68"/>
    </row>
    <row r="37" spans="1:22" x14ac:dyDescent="0.25">
      <c r="B37" s="52" t="s">
        <v>302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S37" s="66" t="s">
        <v>311</v>
      </c>
      <c r="T37" s="67"/>
      <c r="U37" s="67"/>
      <c r="V37" s="68"/>
    </row>
    <row r="38" spans="1:22" x14ac:dyDescent="0.25">
      <c r="B38" s="49" t="s">
        <v>282</v>
      </c>
      <c r="C38" s="49" t="s">
        <v>49</v>
      </c>
      <c r="D38" s="49" t="s">
        <v>50</v>
      </c>
      <c r="E38" s="49" t="s">
        <v>51</v>
      </c>
      <c r="F38" s="49" t="s">
        <v>52</v>
      </c>
      <c r="G38" s="49" t="s">
        <v>53</v>
      </c>
      <c r="H38" s="49" t="s">
        <v>54</v>
      </c>
      <c r="I38" s="49" t="s">
        <v>62</v>
      </c>
      <c r="J38" s="49" t="s">
        <v>55</v>
      </c>
      <c r="K38" s="49" t="s">
        <v>56</v>
      </c>
      <c r="L38" s="49" t="s">
        <v>57</v>
      </c>
      <c r="M38" s="49" t="s">
        <v>58</v>
      </c>
      <c r="N38" s="49" t="s">
        <v>59</v>
      </c>
      <c r="O38" s="49" t="s">
        <v>60</v>
      </c>
      <c r="P38" s="49" t="s">
        <v>81</v>
      </c>
    </row>
    <row r="39" spans="1:22" x14ac:dyDescent="0.25"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</row>
    <row r="41" spans="1:22" x14ac:dyDescent="0.25">
      <c r="B41" s="52" t="s">
        <v>304</v>
      </c>
      <c r="C41" s="52"/>
      <c r="D41" s="52"/>
      <c r="E41" s="52"/>
      <c r="F41" s="52"/>
      <c r="G41" s="52"/>
      <c r="I41" s="52" t="s">
        <v>303</v>
      </c>
      <c r="J41" s="52"/>
    </row>
    <row r="42" spans="1:22" x14ac:dyDescent="0.25">
      <c r="B42" s="91" t="s">
        <v>293</v>
      </c>
      <c r="C42" s="91"/>
      <c r="D42" s="91" t="s">
        <v>294</v>
      </c>
      <c r="E42" s="91"/>
      <c r="F42" s="91" t="s">
        <v>295</v>
      </c>
      <c r="G42" s="91"/>
      <c r="I42" s="91"/>
      <c r="J42" s="91"/>
    </row>
    <row r="43" spans="1:22" s="1" customFormat="1" x14ac:dyDescent="0.25">
      <c r="B43" s="2" t="s">
        <v>154</v>
      </c>
      <c r="C43" s="2" t="s">
        <v>292</v>
      </c>
      <c r="D43" s="2" t="s">
        <v>154</v>
      </c>
      <c r="E43" s="2" t="s">
        <v>292</v>
      </c>
      <c r="F43" s="2" t="s">
        <v>154</v>
      </c>
      <c r="G43" s="2" t="s">
        <v>292</v>
      </c>
      <c r="I43" s="91"/>
      <c r="J43" s="91"/>
    </row>
    <row r="44" spans="1:22" x14ac:dyDescent="0.25">
      <c r="B44" s="50"/>
      <c r="C44" s="50"/>
      <c r="D44" s="50"/>
      <c r="E44" s="50"/>
      <c r="F44" s="50"/>
      <c r="G44" s="50"/>
      <c r="I44" s="91"/>
      <c r="J44" s="91"/>
    </row>
    <row r="45" spans="1:22" ht="15.75" thickBo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5.75" thickBot="1" x14ac:dyDescent="0.3"/>
    <row r="47" spans="1:22" x14ac:dyDescent="0.25">
      <c r="B47" s="85" t="s">
        <v>305</v>
      </c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</row>
    <row r="48" spans="1:22" ht="15.75" thickBot="1" x14ac:dyDescent="0.3">
      <c r="B48" s="88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90"/>
    </row>
    <row r="50" spans="2:8" x14ac:dyDescent="0.25">
      <c r="B50" s="52" t="s">
        <v>306</v>
      </c>
      <c r="C50" s="52"/>
      <c r="D50" s="52"/>
      <c r="E50" s="52"/>
      <c r="F50" s="52"/>
      <c r="G50" s="52"/>
      <c r="H50" s="52"/>
    </row>
    <row r="51" spans="2:8" s="16" customFormat="1" x14ac:dyDescent="0.25">
      <c r="B51" s="49" t="s">
        <v>307</v>
      </c>
    </row>
    <row r="52" spans="2:8" s="16" customFormat="1" x14ac:dyDescent="0.25">
      <c r="B52" s="49" t="s">
        <v>308</v>
      </c>
    </row>
  </sheetData>
  <mergeCells count="46">
    <mergeCell ref="B47:Q48"/>
    <mergeCell ref="B50:H50"/>
    <mergeCell ref="S34:V34"/>
    <mergeCell ref="S35:V35"/>
    <mergeCell ref="S36:V36"/>
    <mergeCell ref="S37:V37"/>
    <mergeCell ref="R2:U2"/>
    <mergeCell ref="B42:C42"/>
    <mergeCell ref="D42:E42"/>
    <mergeCell ref="F42:G42"/>
    <mergeCell ref="B41:G41"/>
    <mergeCell ref="I41:J41"/>
    <mergeCell ref="I42:J44"/>
    <mergeCell ref="S26:V26"/>
    <mergeCell ref="S27:V27"/>
    <mergeCell ref="S28:V28"/>
    <mergeCell ref="S14:V14"/>
    <mergeCell ref="S15:V15"/>
    <mergeCell ref="S16:V16"/>
    <mergeCell ref="R6:U6"/>
    <mergeCell ref="R5:U5"/>
    <mergeCell ref="R4:U4"/>
    <mergeCell ref="R3:U3"/>
    <mergeCell ref="B17:E17"/>
    <mergeCell ref="G17:L17"/>
    <mergeCell ref="N17:O17"/>
    <mergeCell ref="B14:Q15"/>
    <mergeCell ref="B9:C9"/>
    <mergeCell ref="B10:C11"/>
    <mergeCell ref="E10:E11"/>
    <mergeCell ref="R7:U7"/>
    <mergeCell ref="B2:P3"/>
    <mergeCell ref="B5:C5"/>
    <mergeCell ref="E5:I5"/>
    <mergeCell ref="K5:P5"/>
    <mergeCell ref="Q18:Q19"/>
    <mergeCell ref="B21:C21"/>
    <mergeCell ref="B22:C23"/>
    <mergeCell ref="E22:E23"/>
    <mergeCell ref="B26:Q27"/>
    <mergeCell ref="B37:P37"/>
    <mergeCell ref="D30:E30"/>
    <mergeCell ref="B29:E29"/>
    <mergeCell ref="D31:E31"/>
    <mergeCell ref="G29:H29"/>
    <mergeCell ref="B34:Q3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6BD6-21E5-4E44-BF61-9A65607E6D85}">
  <sheetPr>
    <tabColor theme="9" tint="0.79998168889431442"/>
  </sheetPr>
  <dimension ref="A1:S68"/>
  <sheetViews>
    <sheetView topLeftCell="A8" zoomScale="85" zoomScaleNormal="85" workbookViewId="0">
      <selection activeCell="A12" sqref="A12:Q12"/>
    </sheetView>
  </sheetViews>
  <sheetFormatPr defaultRowHeight="15" x14ac:dyDescent="0.25"/>
  <cols>
    <col min="1" max="1" width="3.85546875" style="1" customWidth="1"/>
    <col min="2" max="2" width="16" style="1" customWidth="1"/>
    <col min="3" max="3" width="17.28515625" style="1" customWidth="1"/>
    <col min="4" max="4" width="16" style="1" customWidth="1"/>
    <col min="5" max="5" width="16.28515625" style="1" customWidth="1"/>
    <col min="6" max="6" width="16.85546875" style="1" customWidth="1"/>
    <col min="7" max="7" width="17.7109375" style="1" customWidth="1"/>
    <col min="8" max="8" width="16.7109375" style="1" customWidth="1"/>
    <col min="9" max="9" width="17.140625" style="1" customWidth="1"/>
    <col min="10" max="10" width="12.85546875" style="1" customWidth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7.28515625" style="1" customWidth="1"/>
    <col min="16" max="16" width="15.140625" style="1" customWidth="1"/>
    <col min="17" max="17" width="12.28515625" style="1" customWidth="1"/>
    <col min="18" max="18" width="13.85546875" style="1" customWidth="1"/>
    <col min="19" max="19" width="14.28515625" style="1" customWidth="1"/>
    <col min="20" max="16384" width="9.140625" style="1"/>
  </cols>
  <sheetData>
    <row r="1" spans="1:19" ht="15.75" thickBot="1" x14ac:dyDescent="0.3"/>
    <row r="2" spans="1:19" x14ac:dyDescent="0.25">
      <c r="B2" s="55" t="s">
        <v>76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1:19" ht="15.75" thickBot="1" x14ac:dyDescent="0.3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60"/>
      <c r="R3" s="12"/>
    </row>
    <row r="5" spans="1:19" x14ac:dyDescent="0.25">
      <c r="B5" s="70" t="s">
        <v>83</v>
      </c>
      <c r="C5" s="74"/>
      <c r="D5" s="74"/>
      <c r="E5" s="74"/>
      <c r="F5" s="71"/>
      <c r="H5" s="70" t="s">
        <v>82</v>
      </c>
      <c r="I5" s="71"/>
      <c r="K5" s="70" t="s">
        <v>8</v>
      </c>
      <c r="L5" s="74"/>
      <c r="M5" s="74"/>
      <c r="N5" s="71"/>
      <c r="P5" s="4" t="s">
        <v>74</v>
      </c>
    </row>
    <row r="6" spans="1:19" ht="29.25" customHeight="1" x14ac:dyDescent="0.25">
      <c r="B6" s="3" t="s">
        <v>159</v>
      </c>
      <c r="C6" s="3" t="s">
        <v>160</v>
      </c>
      <c r="D6" s="3" t="s">
        <v>161</v>
      </c>
      <c r="E6" s="3" t="s">
        <v>162</v>
      </c>
      <c r="F6" s="3" t="s">
        <v>163</v>
      </c>
      <c r="H6" s="2" t="s">
        <v>197</v>
      </c>
      <c r="I6" s="2" t="s">
        <v>200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2.7</v>
      </c>
      <c r="D7" s="2">
        <v>3</v>
      </c>
      <c r="E7" s="2">
        <v>3</v>
      </c>
      <c r="F7" s="2">
        <v>3</v>
      </c>
      <c r="H7" s="2">
        <v>5</v>
      </c>
      <c r="I7" s="2">
        <v>4.9000000000000004</v>
      </c>
      <c r="K7" s="2">
        <v>12</v>
      </c>
      <c r="L7" s="2">
        <v>13.5</v>
      </c>
      <c r="M7" s="2">
        <v>5</v>
      </c>
      <c r="N7" s="2">
        <v>6</v>
      </c>
      <c r="P7" s="2">
        <v>39</v>
      </c>
    </row>
    <row r="9" spans="1:19" x14ac:dyDescent="0.25">
      <c r="B9" s="63" t="s">
        <v>22</v>
      </c>
      <c r="C9" s="63"/>
      <c r="E9" s="9" t="s">
        <v>67</v>
      </c>
      <c r="G9" s="11"/>
      <c r="H9" s="11"/>
    </row>
    <row r="10" spans="1:19" x14ac:dyDescent="0.25">
      <c r="B10" s="53">
        <f>SUM(B7:F7,H7:I7,K7:N7,P7)</f>
        <v>99.1</v>
      </c>
      <c r="C10" s="53"/>
      <c r="E10" s="64">
        <v>4</v>
      </c>
      <c r="G10" s="7"/>
      <c r="H10" s="7"/>
    </row>
    <row r="11" spans="1:19" x14ac:dyDescent="0.25">
      <c r="B11" s="53"/>
      <c r="C11" s="53"/>
      <c r="E11" s="65"/>
      <c r="G11" s="7"/>
      <c r="H11" s="7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x14ac:dyDescent="0.25">
      <c r="B14" s="55" t="s">
        <v>77</v>
      </c>
      <c r="C14" s="56"/>
      <c r="D14" s="56"/>
      <c r="E14" s="56"/>
      <c r="F14" s="56"/>
      <c r="G14" s="56"/>
      <c r="H14" s="57"/>
    </row>
    <row r="15" spans="1:19" ht="15.75" thickBot="1" x14ac:dyDescent="0.3">
      <c r="B15" s="58"/>
      <c r="C15" s="59"/>
      <c r="D15" s="59"/>
      <c r="E15" s="59"/>
      <c r="F15" s="59"/>
      <c r="G15" s="59"/>
      <c r="H15" s="60"/>
    </row>
    <row r="17" spans="1:19" x14ac:dyDescent="0.25">
      <c r="B17" s="54" t="s">
        <v>90</v>
      </c>
      <c r="C17" s="54"/>
      <c r="D17" s="54"/>
      <c r="E17" s="54"/>
      <c r="F17" s="54"/>
      <c r="H17" s="70" t="s">
        <v>96</v>
      </c>
      <c r="I17" s="74"/>
      <c r="J17" s="71"/>
      <c r="L17" s="63" t="s">
        <v>22</v>
      </c>
      <c r="M17" s="63"/>
      <c r="O17" s="9" t="s">
        <v>67</v>
      </c>
      <c r="P17" s="34"/>
    </row>
    <row r="18" spans="1:19" ht="48.75" customHeight="1" x14ac:dyDescent="0.25">
      <c r="B18" s="3" t="s">
        <v>143</v>
      </c>
      <c r="C18" s="3" t="s">
        <v>144</v>
      </c>
      <c r="D18" s="3" t="s">
        <v>145</v>
      </c>
      <c r="E18" s="3" t="s">
        <v>91</v>
      </c>
      <c r="F18" s="3" t="s">
        <v>92</v>
      </c>
      <c r="H18" s="3" t="s">
        <v>93</v>
      </c>
      <c r="I18" s="2" t="s">
        <v>95</v>
      </c>
      <c r="J18" s="3" t="s">
        <v>94</v>
      </c>
      <c r="L18" s="53">
        <f>SUM(B19:F19,H19:J19)</f>
        <v>85</v>
      </c>
      <c r="M18" s="53"/>
      <c r="O18" s="73">
        <v>4.5</v>
      </c>
    </row>
    <row r="19" spans="1:19" x14ac:dyDescent="0.25">
      <c r="B19" s="2">
        <v>7</v>
      </c>
      <c r="C19" s="2">
        <v>6.5</v>
      </c>
      <c r="D19" s="2">
        <v>8</v>
      </c>
      <c r="E19" s="2">
        <v>8</v>
      </c>
      <c r="F19" s="2">
        <v>6.5</v>
      </c>
      <c r="H19" s="2">
        <v>3</v>
      </c>
      <c r="I19" s="2">
        <v>26.5</v>
      </c>
      <c r="J19" s="2">
        <v>19.5</v>
      </c>
      <c r="L19" s="53"/>
      <c r="M19" s="53"/>
      <c r="O19" s="73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ht="15" customHeight="1" x14ac:dyDescent="0.25">
      <c r="B23" s="55" t="s">
        <v>79</v>
      </c>
      <c r="C23" s="56"/>
      <c r="D23" s="56"/>
      <c r="E23" s="56"/>
      <c r="F23" s="56"/>
      <c r="G23" s="56"/>
      <c r="H23" s="56"/>
      <c r="I23" s="56"/>
      <c r="J23" s="56"/>
      <c r="K23" s="56"/>
      <c r="L23" s="57"/>
      <c r="N23" s="53" t="s">
        <v>214</v>
      </c>
      <c r="O23" s="53"/>
      <c r="Q23" s="7"/>
      <c r="R23" s="7"/>
      <c r="S23" s="7"/>
    </row>
    <row r="24" spans="1:19" ht="15.75" customHeight="1" thickBot="1" x14ac:dyDescent="0.3"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60"/>
      <c r="N24" s="53"/>
      <c r="O24" s="53"/>
      <c r="Q24" s="7"/>
      <c r="R24" s="7"/>
      <c r="S24" s="7"/>
    </row>
    <row r="26" spans="1:19" x14ac:dyDescent="0.25">
      <c r="B26" s="54" t="s">
        <v>8</v>
      </c>
      <c r="C26" s="54"/>
      <c r="D26" s="54"/>
      <c r="F26" s="54" t="s">
        <v>195</v>
      </c>
      <c r="G26" s="54"/>
      <c r="H26" s="54"/>
      <c r="I26" s="54"/>
      <c r="J26" s="7"/>
      <c r="K26" s="70" t="s">
        <v>116</v>
      </c>
      <c r="L26" s="71"/>
      <c r="N26" s="9" t="s">
        <v>212</v>
      </c>
      <c r="O26" s="9" t="s">
        <v>67</v>
      </c>
    </row>
    <row r="27" spans="1:19" x14ac:dyDescent="0.25">
      <c r="B27" s="14" t="s">
        <v>201</v>
      </c>
      <c r="C27" s="14" t="s">
        <v>211</v>
      </c>
      <c r="D27" s="2" t="s">
        <v>11</v>
      </c>
      <c r="F27" s="2" t="s">
        <v>191</v>
      </c>
      <c r="G27" s="2" t="s">
        <v>193</v>
      </c>
      <c r="H27" s="2" t="s">
        <v>192</v>
      </c>
      <c r="I27" s="2" t="s">
        <v>194</v>
      </c>
      <c r="K27" s="14" t="s">
        <v>73</v>
      </c>
      <c r="L27" s="2" t="s">
        <v>115</v>
      </c>
      <c r="N27" s="77">
        <f>(K29/30*0.4*5)+(B29/25*0.3*5)+(0.3*F29)</f>
        <v>4.9399999999999995</v>
      </c>
      <c r="O27" s="73">
        <v>5</v>
      </c>
    </row>
    <row r="28" spans="1:19" x14ac:dyDescent="0.25">
      <c r="B28" s="2">
        <v>13</v>
      </c>
      <c r="C28" s="2">
        <v>10</v>
      </c>
      <c r="D28" s="2">
        <v>1</v>
      </c>
      <c r="F28" s="2">
        <v>5</v>
      </c>
      <c r="G28" s="2">
        <v>5</v>
      </c>
      <c r="H28" s="2">
        <v>4.5</v>
      </c>
      <c r="I28" s="2">
        <v>5</v>
      </c>
      <c r="K28" s="2">
        <v>20</v>
      </c>
      <c r="L28" s="2">
        <v>10</v>
      </c>
      <c r="N28" s="78"/>
      <c r="O28" s="73"/>
    </row>
    <row r="29" spans="1:19" x14ac:dyDescent="0.25">
      <c r="B29" s="72">
        <f>SUM(B28:D28)</f>
        <v>24</v>
      </c>
      <c r="C29" s="72"/>
      <c r="D29" s="72"/>
      <c r="F29" s="72">
        <v>5</v>
      </c>
      <c r="G29" s="72"/>
      <c r="H29" s="72"/>
      <c r="I29" s="72"/>
      <c r="K29" s="72">
        <f>SUM(K28:L28)</f>
        <v>30</v>
      </c>
      <c r="L29" s="72"/>
      <c r="N29" s="34"/>
    </row>
    <row r="31" spans="1:19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5.75" thickBot="1" x14ac:dyDescent="0.3"/>
    <row r="33" spans="2:15" x14ac:dyDescent="0.25">
      <c r="B33" s="55" t="s">
        <v>78</v>
      </c>
      <c r="C33" s="56"/>
      <c r="D33" s="56"/>
      <c r="E33" s="56"/>
      <c r="F33" s="56"/>
      <c r="G33" s="56"/>
      <c r="H33" s="56"/>
      <c r="I33" s="57"/>
    </row>
    <row r="34" spans="2:15" ht="15.75" thickBot="1" x14ac:dyDescent="0.3">
      <c r="B34" s="58"/>
      <c r="C34" s="59"/>
      <c r="D34" s="59"/>
      <c r="E34" s="59"/>
      <c r="F34" s="59"/>
      <c r="G34" s="59"/>
      <c r="H34" s="59"/>
      <c r="I34" s="60"/>
    </row>
    <row r="36" spans="2:15" x14ac:dyDescent="0.25">
      <c r="B36" s="54" t="s">
        <v>97</v>
      </c>
      <c r="C36" s="54"/>
      <c r="D36" s="7"/>
      <c r="E36" s="54" t="s">
        <v>131</v>
      </c>
      <c r="F36" s="54"/>
      <c r="G36" s="54"/>
      <c r="H36" s="7"/>
    </row>
    <row r="37" spans="2:15" ht="15" customHeight="1" x14ac:dyDescent="0.25">
      <c r="B37" s="2" t="s">
        <v>6</v>
      </c>
      <c r="C37" s="2" t="s">
        <v>7</v>
      </c>
      <c r="E37" s="3" t="s">
        <v>98</v>
      </c>
      <c r="F37" s="3" t="s">
        <v>99</v>
      </c>
      <c r="G37" s="2" t="s">
        <v>213</v>
      </c>
      <c r="O37" s="7"/>
    </row>
    <row r="38" spans="2:15" x14ac:dyDescent="0.25">
      <c r="B38" s="2">
        <v>17</v>
      </c>
      <c r="C38" s="2">
        <v>20</v>
      </c>
      <c r="E38" s="2">
        <f>C54</f>
        <v>25</v>
      </c>
      <c r="F38" s="2">
        <f>G46</f>
        <v>29</v>
      </c>
      <c r="G38" s="2">
        <v>2</v>
      </c>
      <c r="O38" s="7"/>
    </row>
    <row r="41" spans="2:15" ht="21.75" customHeight="1" x14ac:dyDescent="0.25">
      <c r="B41" s="75" t="s">
        <v>114</v>
      </c>
      <c r="C41" s="76"/>
      <c r="F41" s="53" t="s">
        <v>99</v>
      </c>
      <c r="G41" s="53"/>
      <c r="I41" s="9" t="s">
        <v>22</v>
      </c>
      <c r="J41" s="11"/>
      <c r="L41" s="11"/>
    </row>
    <row r="42" spans="2:15" x14ac:dyDescent="0.25">
      <c r="B42" s="2" t="s">
        <v>100</v>
      </c>
      <c r="C42" s="2">
        <v>2</v>
      </c>
      <c r="F42" s="2" t="s">
        <v>111</v>
      </c>
      <c r="G42" s="2">
        <v>9</v>
      </c>
      <c r="I42" s="2">
        <f>SUM(B38:C38,E38:G38)</f>
        <v>93</v>
      </c>
      <c r="J42" s="7"/>
      <c r="L42" s="7"/>
    </row>
    <row r="43" spans="2:15" x14ac:dyDescent="0.25">
      <c r="B43" s="2" t="s">
        <v>101</v>
      </c>
      <c r="C43" s="2">
        <v>2</v>
      </c>
      <c r="F43" s="2" t="s">
        <v>112</v>
      </c>
      <c r="G43" s="2">
        <v>10</v>
      </c>
      <c r="I43" s="7"/>
      <c r="J43" s="7"/>
    </row>
    <row r="44" spans="2:15" x14ac:dyDescent="0.25">
      <c r="B44" s="2" t="s">
        <v>102</v>
      </c>
      <c r="C44" s="2">
        <v>3</v>
      </c>
      <c r="F44" s="2" t="s">
        <v>113</v>
      </c>
      <c r="G44" s="2">
        <v>10</v>
      </c>
      <c r="I44" s="63" t="s">
        <v>67</v>
      </c>
    </row>
    <row r="45" spans="2:15" x14ac:dyDescent="0.25">
      <c r="B45" s="2" t="s">
        <v>103</v>
      </c>
      <c r="C45" s="2">
        <v>4</v>
      </c>
      <c r="I45" s="63"/>
    </row>
    <row r="46" spans="2:15" x14ac:dyDescent="0.25">
      <c r="B46" s="2" t="s">
        <v>104</v>
      </c>
      <c r="C46" s="2">
        <v>4</v>
      </c>
      <c r="F46" s="2" t="s">
        <v>48</v>
      </c>
      <c r="G46" s="2">
        <f>SUM(G42:G44)</f>
        <v>29</v>
      </c>
      <c r="I46" s="13">
        <v>5</v>
      </c>
    </row>
    <row r="47" spans="2:15" x14ac:dyDescent="0.25">
      <c r="B47" s="2" t="s">
        <v>105</v>
      </c>
      <c r="C47" s="2"/>
    </row>
    <row r="48" spans="2:15" x14ac:dyDescent="0.25">
      <c r="B48" s="2" t="s">
        <v>106</v>
      </c>
      <c r="C48" s="2">
        <v>2</v>
      </c>
      <c r="I48" s="34"/>
    </row>
    <row r="49" spans="1:19" x14ac:dyDescent="0.25">
      <c r="B49" s="2" t="s">
        <v>107</v>
      </c>
      <c r="C49" s="2">
        <v>2</v>
      </c>
    </row>
    <row r="50" spans="1:19" x14ac:dyDescent="0.25">
      <c r="B50" s="2" t="s">
        <v>108</v>
      </c>
      <c r="C50" s="2">
        <v>2</v>
      </c>
    </row>
    <row r="51" spans="1:19" x14ac:dyDescent="0.25">
      <c r="B51" s="2" t="s">
        <v>109</v>
      </c>
      <c r="C51" s="2">
        <v>4</v>
      </c>
    </row>
    <row r="52" spans="1:19" x14ac:dyDescent="0.25">
      <c r="B52" s="2" t="s">
        <v>110</v>
      </c>
      <c r="C52" s="2"/>
    </row>
    <row r="54" spans="1:19" x14ac:dyDescent="0.25">
      <c r="B54" s="2" t="s">
        <v>16</v>
      </c>
      <c r="C54" s="2">
        <f>SUM(C42:C52)</f>
        <v>25</v>
      </c>
    </row>
    <row r="56" spans="1:19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thickBot="1" x14ac:dyDescent="0.3"/>
    <row r="58" spans="1:19" ht="15" customHeight="1" x14ac:dyDescent="0.25">
      <c r="B58" s="55" t="s">
        <v>80</v>
      </c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7"/>
    </row>
    <row r="59" spans="1:19" ht="15.75" customHeight="1" thickBot="1" x14ac:dyDescent="0.3">
      <c r="B59" s="58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60"/>
    </row>
    <row r="61" spans="1:19" x14ac:dyDescent="0.25">
      <c r="B61" s="54" t="s">
        <v>63</v>
      </c>
      <c r="C61" s="54"/>
      <c r="D61" s="54"/>
      <c r="E61" s="54"/>
      <c r="F61" s="54"/>
      <c r="G61" s="54"/>
      <c r="H61" s="54"/>
      <c r="I61" s="54"/>
      <c r="J61" s="54"/>
      <c r="K61" s="54"/>
      <c r="M61" s="54" t="s">
        <v>89</v>
      </c>
      <c r="N61" s="54"/>
      <c r="O61" s="54"/>
      <c r="P61" s="54"/>
      <c r="R61" s="54" t="s">
        <v>64</v>
      </c>
      <c r="S61" s="54"/>
    </row>
    <row r="62" spans="1:19" x14ac:dyDescent="0.25">
      <c r="B62" s="2" t="s">
        <v>49</v>
      </c>
      <c r="C62" s="2" t="s">
        <v>51</v>
      </c>
      <c r="D62" s="2" t="s">
        <v>53</v>
      </c>
      <c r="E62" s="2" t="s">
        <v>84</v>
      </c>
      <c r="F62" s="2" t="s">
        <v>62</v>
      </c>
      <c r="G62" s="2" t="s">
        <v>55</v>
      </c>
      <c r="H62" s="2" t="s">
        <v>56</v>
      </c>
      <c r="I62" s="2" t="s">
        <v>81</v>
      </c>
      <c r="J62" s="2" t="s">
        <v>196</v>
      </c>
      <c r="K62" s="2" t="s">
        <v>85</v>
      </c>
      <c r="M62" s="2" t="s">
        <v>69</v>
      </c>
      <c r="N62" s="2" t="s">
        <v>70</v>
      </c>
      <c r="O62" s="2" t="s">
        <v>86</v>
      </c>
      <c r="P62" s="2" t="s">
        <v>71</v>
      </c>
      <c r="R62" s="2" t="s">
        <v>87</v>
      </c>
      <c r="S62" s="2" t="s">
        <v>88</v>
      </c>
    </row>
    <row r="63" spans="1:19" x14ac:dyDescent="0.25">
      <c r="B63" s="2">
        <v>2</v>
      </c>
      <c r="C63" s="2">
        <v>2</v>
      </c>
      <c r="D63" s="2">
        <v>2</v>
      </c>
      <c r="E63" s="2">
        <v>2</v>
      </c>
      <c r="F63" s="2" t="s">
        <v>178</v>
      </c>
      <c r="G63" s="2" t="s">
        <v>178</v>
      </c>
      <c r="H63" s="2">
        <v>2</v>
      </c>
      <c r="I63" s="2">
        <v>2</v>
      </c>
      <c r="J63" s="2">
        <v>2</v>
      </c>
      <c r="K63" s="2">
        <v>2</v>
      </c>
      <c r="M63" s="2">
        <v>5</v>
      </c>
      <c r="N63" s="2">
        <v>5</v>
      </c>
      <c r="O63" s="2">
        <v>10</v>
      </c>
      <c r="P63" s="2">
        <v>20</v>
      </c>
      <c r="R63" s="2">
        <v>25</v>
      </c>
      <c r="S63" s="2">
        <v>7.5</v>
      </c>
    </row>
    <row r="66" spans="2:8" x14ac:dyDescent="0.25">
      <c r="B66" s="63" t="s">
        <v>22</v>
      </c>
      <c r="C66" s="63"/>
      <c r="E66" s="9" t="s">
        <v>67</v>
      </c>
      <c r="G66" s="35" t="s">
        <v>210</v>
      </c>
      <c r="H66" s="11"/>
    </row>
    <row r="67" spans="2:8" x14ac:dyDescent="0.25">
      <c r="B67" s="53">
        <f>_xlfn.CEILING.MATH(SUM(B63:K63,M63:P63,R63:S63,G67))</f>
        <v>98</v>
      </c>
      <c r="C67" s="53"/>
      <c r="E67" s="73">
        <v>5</v>
      </c>
      <c r="G67" s="53">
        <v>9</v>
      </c>
      <c r="H67" s="7"/>
    </row>
    <row r="68" spans="2:8" x14ac:dyDescent="0.25">
      <c r="B68" s="53"/>
      <c r="C68" s="53"/>
      <c r="E68" s="73"/>
      <c r="G68" s="53"/>
      <c r="H68" s="7"/>
    </row>
  </sheetData>
  <mergeCells count="37">
    <mergeCell ref="O18:O19"/>
    <mergeCell ref="B14:H15"/>
    <mergeCell ref="K5:N5"/>
    <mergeCell ref="B2:P3"/>
    <mergeCell ref="I44:I45"/>
    <mergeCell ref="F41:G41"/>
    <mergeCell ref="B41:C41"/>
    <mergeCell ref="L18:M19"/>
    <mergeCell ref="B5:F5"/>
    <mergeCell ref="H5:I5"/>
    <mergeCell ref="N23:O24"/>
    <mergeCell ref="B36:C36"/>
    <mergeCell ref="L17:M17"/>
    <mergeCell ref="N27:N28"/>
    <mergeCell ref="O27:O28"/>
    <mergeCell ref="H17:J17"/>
    <mergeCell ref="B66:C66"/>
    <mergeCell ref="B67:C68"/>
    <mergeCell ref="B9:C9"/>
    <mergeCell ref="B10:C11"/>
    <mergeCell ref="G67:G68"/>
    <mergeCell ref="E67:E68"/>
    <mergeCell ref="E10:E11"/>
    <mergeCell ref="B17:F17"/>
    <mergeCell ref="F26:I26"/>
    <mergeCell ref="K26:L26"/>
    <mergeCell ref="B23:L24"/>
    <mergeCell ref="B26:D26"/>
    <mergeCell ref="K29:L29"/>
    <mergeCell ref="R61:S61"/>
    <mergeCell ref="B33:I34"/>
    <mergeCell ref="B61:K61"/>
    <mergeCell ref="B58:S59"/>
    <mergeCell ref="M61:P61"/>
    <mergeCell ref="F29:I29"/>
    <mergeCell ref="B29:D29"/>
    <mergeCell ref="E36:G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6A30-E1AA-4069-A4C8-FC0BE8204C56}">
  <sheetPr>
    <tabColor theme="9" tint="0.79998168889431442"/>
  </sheetPr>
  <dimension ref="A1:S78"/>
  <sheetViews>
    <sheetView topLeftCell="A45" zoomScale="85" zoomScaleNormal="85" workbookViewId="0">
      <selection activeCell="I10" sqref="I10"/>
    </sheetView>
  </sheetViews>
  <sheetFormatPr defaultRowHeight="15" x14ac:dyDescent="0.25"/>
  <cols>
    <col min="1" max="1" width="3.85546875" style="1" customWidth="1"/>
    <col min="2" max="2" width="16" style="1" customWidth="1"/>
    <col min="3" max="3" width="16.5703125" style="1" customWidth="1"/>
    <col min="4" max="4" width="16" style="1" customWidth="1"/>
    <col min="5" max="5" width="16.28515625" style="1" customWidth="1"/>
    <col min="6" max="6" width="16.85546875" style="1" customWidth="1"/>
    <col min="7" max="7" width="16.5703125" style="1" customWidth="1"/>
    <col min="8" max="8" width="16.7109375" style="1" customWidth="1"/>
    <col min="9" max="9" width="17.140625" style="1" customWidth="1"/>
    <col min="10" max="10" width="9.140625" style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6.5703125" style="1" customWidth="1"/>
    <col min="16" max="16" width="15.85546875" style="1" customWidth="1"/>
    <col min="17" max="17" width="12.28515625" style="1" customWidth="1"/>
    <col min="18" max="18" width="13.85546875" style="1" customWidth="1"/>
    <col min="19" max="16384" width="9.140625" style="1"/>
  </cols>
  <sheetData>
    <row r="1" spans="1:19" ht="15.75" thickBot="1" x14ac:dyDescent="0.3"/>
    <row r="2" spans="1:19" x14ac:dyDescent="0.25">
      <c r="B2" s="55" t="s">
        <v>117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1:19" ht="15.75" thickBot="1" x14ac:dyDescent="0.3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60"/>
      <c r="R3" s="12"/>
    </row>
    <row r="5" spans="1:19" x14ac:dyDescent="0.25">
      <c r="B5" s="54" t="s">
        <v>18</v>
      </c>
      <c r="C5" s="54"/>
      <c r="D5" s="54"/>
      <c r="E5" s="54"/>
      <c r="F5" s="54"/>
      <c r="G5" s="54"/>
      <c r="I5" s="4" t="s">
        <v>28</v>
      </c>
      <c r="K5" s="70" t="s">
        <v>8</v>
      </c>
      <c r="L5" s="74"/>
      <c r="M5" s="74"/>
      <c r="N5" s="71"/>
      <c r="P5" s="4" t="s">
        <v>74</v>
      </c>
    </row>
    <row r="6" spans="1:19" ht="29.25" customHeight="1" x14ac:dyDescent="0.25">
      <c r="B6" s="2" t="s">
        <v>0</v>
      </c>
      <c r="C6" s="3" t="s">
        <v>1</v>
      </c>
      <c r="D6" s="2" t="s">
        <v>2</v>
      </c>
      <c r="E6" s="2" t="s">
        <v>3</v>
      </c>
      <c r="F6" s="2" t="s">
        <v>4</v>
      </c>
      <c r="G6" s="2" t="s">
        <v>5</v>
      </c>
      <c r="I6" s="2" t="s">
        <v>23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2.5</v>
      </c>
      <c r="D7" s="2">
        <v>2.5</v>
      </c>
      <c r="E7" s="2">
        <v>2.5</v>
      </c>
      <c r="F7" s="2">
        <v>2.5</v>
      </c>
      <c r="G7" s="2">
        <v>2.25</v>
      </c>
      <c r="I7" s="2">
        <v>8.5</v>
      </c>
      <c r="K7" s="2">
        <v>10.5</v>
      </c>
      <c r="L7" s="2">
        <v>7</v>
      </c>
      <c r="M7" s="2">
        <v>5</v>
      </c>
      <c r="N7" s="2">
        <v>8</v>
      </c>
      <c r="P7" s="2">
        <v>56</v>
      </c>
    </row>
    <row r="9" spans="1:19" x14ac:dyDescent="0.25">
      <c r="B9" s="63" t="s">
        <v>22</v>
      </c>
      <c r="C9" s="63"/>
      <c r="E9" s="9" t="s">
        <v>67</v>
      </c>
    </row>
    <row r="10" spans="1:19" x14ac:dyDescent="0.25">
      <c r="B10" s="53">
        <f>_xlfn.CEILING.MATH(SUM(B7:G7,I7,K7:N7,P7),1,1)</f>
        <v>110</v>
      </c>
      <c r="C10" s="53"/>
      <c r="E10" s="64">
        <v>4</v>
      </c>
    </row>
    <row r="11" spans="1:19" x14ac:dyDescent="0.25">
      <c r="B11" s="53"/>
      <c r="C11" s="53"/>
      <c r="E11" s="65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x14ac:dyDescent="0.25">
      <c r="B14" s="55" t="s">
        <v>118</v>
      </c>
      <c r="C14" s="56"/>
      <c r="D14" s="56"/>
      <c r="E14" s="56"/>
      <c r="F14" s="56"/>
      <c r="G14" s="56"/>
      <c r="H14" s="57"/>
    </row>
    <row r="15" spans="1:19" ht="15.75" thickBot="1" x14ac:dyDescent="0.3">
      <c r="B15" s="58"/>
      <c r="C15" s="59"/>
      <c r="D15" s="59"/>
      <c r="E15" s="59"/>
      <c r="F15" s="59"/>
      <c r="G15" s="59"/>
      <c r="H15" s="60"/>
    </row>
    <row r="17" spans="1:19" x14ac:dyDescent="0.25">
      <c r="B17" s="54" t="s">
        <v>12</v>
      </c>
      <c r="C17" s="54"/>
      <c r="D17" s="54"/>
      <c r="F17" s="54" t="s">
        <v>8</v>
      </c>
      <c r="G17" s="54"/>
      <c r="H17" s="54"/>
      <c r="J17" s="63" t="s">
        <v>22</v>
      </c>
      <c r="K17" s="63"/>
      <c r="M17" s="9" t="s">
        <v>67</v>
      </c>
    </row>
    <row r="18" spans="1:19" ht="33.75" customHeight="1" x14ac:dyDescent="0.25">
      <c r="B18" s="3" t="s">
        <v>75</v>
      </c>
      <c r="C18" s="3" t="s">
        <v>30</v>
      </c>
      <c r="D18" s="2" t="s">
        <v>29</v>
      </c>
      <c r="F18" s="2" t="s">
        <v>61</v>
      </c>
      <c r="G18" s="2" t="s">
        <v>26</v>
      </c>
      <c r="H18" s="2" t="s">
        <v>19</v>
      </c>
      <c r="J18" s="53">
        <f>SUM(B19:D19,F19:H19)</f>
        <v>93</v>
      </c>
      <c r="K18" s="53"/>
      <c r="M18" s="73">
        <v>5</v>
      </c>
    </row>
    <row r="19" spans="1:19" x14ac:dyDescent="0.25">
      <c r="B19" s="2">
        <v>46</v>
      </c>
      <c r="C19" s="2">
        <v>7</v>
      </c>
      <c r="D19" s="2">
        <v>9</v>
      </c>
      <c r="F19" s="2">
        <v>22</v>
      </c>
      <c r="G19" s="2">
        <v>5</v>
      </c>
      <c r="H19" s="2">
        <v>4</v>
      </c>
      <c r="J19" s="53"/>
      <c r="K19" s="53"/>
      <c r="M19" s="73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x14ac:dyDescent="0.25">
      <c r="B23" s="55" t="s">
        <v>119</v>
      </c>
      <c r="C23" s="56"/>
      <c r="D23" s="56"/>
      <c r="E23" s="56"/>
      <c r="F23" s="56"/>
      <c r="G23" s="56"/>
      <c r="H23" s="56"/>
      <c r="I23" s="56"/>
      <c r="J23" s="56"/>
      <c r="K23" s="57"/>
    </row>
    <row r="24" spans="1:19" ht="15.75" thickBot="1" x14ac:dyDescent="0.3">
      <c r="B24" s="58"/>
      <c r="C24" s="59"/>
      <c r="D24" s="59"/>
      <c r="E24" s="59"/>
      <c r="F24" s="59"/>
      <c r="G24" s="59"/>
      <c r="H24" s="59"/>
      <c r="I24" s="59"/>
      <c r="J24" s="59"/>
      <c r="K24" s="60"/>
    </row>
    <row r="26" spans="1:19" x14ac:dyDescent="0.25">
      <c r="B26" s="54" t="s">
        <v>17</v>
      </c>
      <c r="C26" s="54"/>
      <c r="E26" s="70" t="s">
        <v>21</v>
      </c>
      <c r="F26" s="74"/>
      <c r="G26" s="71"/>
      <c r="I26" s="54" t="s">
        <v>20</v>
      </c>
      <c r="J26" s="54"/>
      <c r="K26" s="54"/>
      <c r="M26" s="10" t="s">
        <v>22</v>
      </c>
      <c r="N26" s="7"/>
      <c r="O26" s="9" t="s">
        <v>67</v>
      </c>
      <c r="P26" s="7"/>
    </row>
    <row r="27" spans="1:19" x14ac:dyDescent="0.25">
      <c r="B27" s="2" t="s">
        <v>6</v>
      </c>
      <c r="C27" s="2" t="s">
        <v>7</v>
      </c>
      <c r="E27" s="2" t="s">
        <v>9</v>
      </c>
      <c r="F27" s="2" t="s">
        <v>10</v>
      </c>
      <c r="G27" s="2" t="s">
        <v>11</v>
      </c>
      <c r="I27" s="2" t="s">
        <v>13</v>
      </c>
      <c r="J27" s="2" t="s">
        <v>14</v>
      </c>
      <c r="K27" s="2" t="s">
        <v>15</v>
      </c>
      <c r="M27" s="79">
        <f>SUM(B28:C28,E28:G28,I28:K28)</f>
        <v>36</v>
      </c>
      <c r="N27" s="7"/>
      <c r="O27" s="73">
        <v>4</v>
      </c>
      <c r="P27" s="8"/>
    </row>
    <row r="28" spans="1:19" x14ac:dyDescent="0.25">
      <c r="B28" s="2">
        <v>8</v>
      </c>
      <c r="C28" s="2">
        <v>6</v>
      </c>
      <c r="E28" s="5">
        <v>3.5</v>
      </c>
      <c r="F28" s="2">
        <v>7</v>
      </c>
      <c r="G28" s="2">
        <v>0</v>
      </c>
      <c r="I28" s="2">
        <v>3.8</v>
      </c>
      <c r="J28" s="2">
        <v>4.5</v>
      </c>
      <c r="K28" s="2">
        <v>3.2</v>
      </c>
      <c r="M28" s="79"/>
      <c r="N28" s="7"/>
      <c r="O28" s="73"/>
      <c r="P28" s="8"/>
    </row>
    <row r="30" spans="1:19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.75" thickBot="1" x14ac:dyDescent="0.3"/>
    <row r="32" spans="1:19" x14ac:dyDescent="0.25">
      <c r="B32" s="55" t="s">
        <v>120</v>
      </c>
      <c r="C32" s="56"/>
      <c r="D32" s="56"/>
      <c r="E32" s="56"/>
      <c r="F32" s="56"/>
      <c r="G32" s="56"/>
      <c r="H32" s="56"/>
      <c r="I32" s="57"/>
    </row>
    <row r="33" spans="2:15" ht="15.75" thickBot="1" x14ac:dyDescent="0.3">
      <c r="B33" s="58"/>
      <c r="C33" s="59"/>
      <c r="D33" s="59"/>
      <c r="E33" s="59"/>
      <c r="F33" s="59"/>
      <c r="G33" s="59"/>
      <c r="H33" s="59"/>
      <c r="I33" s="60"/>
    </row>
    <row r="35" spans="2:15" x14ac:dyDescent="0.25">
      <c r="B35" s="54" t="s">
        <v>31</v>
      </c>
      <c r="C35" s="54"/>
      <c r="D35" s="54"/>
      <c r="F35" s="54" t="s">
        <v>12</v>
      </c>
      <c r="G35" s="54"/>
      <c r="H35" s="54"/>
      <c r="I35" s="54"/>
      <c r="N35" s="7"/>
      <c r="O35" s="7"/>
    </row>
    <row r="36" spans="2:15" ht="15" customHeight="1" x14ac:dyDescent="0.25">
      <c r="B36" s="2" t="s">
        <v>6</v>
      </c>
      <c r="C36" s="2" t="s">
        <v>7</v>
      </c>
      <c r="D36" s="2" t="s">
        <v>11</v>
      </c>
      <c r="F36" s="3" t="s">
        <v>32</v>
      </c>
      <c r="G36" s="3" t="s">
        <v>33</v>
      </c>
      <c r="H36" s="2" t="s">
        <v>37</v>
      </c>
      <c r="I36" s="2" t="s">
        <v>34</v>
      </c>
      <c r="N36" s="7"/>
      <c r="O36" s="7"/>
    </row>
    <row r="37" spans="2:15" x14ac:dyDescent="0.25">
      <c r="B37" s="2">
        <v>10</v>
      </c>
      <c r="C37" s="2">
        <v>6.5</v>
      </c>
      <c r="D37" s="2">
        <f>C54</f>
        <v>9.8000000000000007</v>
      </c>
      <c r="F37" s="2">
        <v>5</v>
      </c>
      <c r="G37" s="2">
        <v>8</v>
      </c>
      <c r="H37" s="2">
        <f>G52</f>
        <v>8.4</v>
      </c>
      <c r="I37" s="2">
        <v>22.5</v>
      </c>
      <c r="N37" s="7"/>
      <c r="O37" s="7"/>
    </row>
    <row r="40" spans="2:15" ht="30.75" customHeight="1" x14ac:dyDescent="0.25">
      <c r="B40" s="75" t="s">
        <v>35</v>
      </c>
      <c r="C40" s="76"/>
      <c r="F40" s="53" t="s">
        <v>36</v>
      </c>
      <c r="G40" s="53"/>
      <c r="I40" s="9" t="s">
        <v>22</v>
      </c>
      <c r="J40" s="11"/>
      <c r="L40" s="11"/>
    </row>
    <row r="41" spans="2:15" x14ac:dyDescent="0.25">
      <c r="B41" s="2" t="s">
        <v>49</v>
      </c>
      <c r="C41" s="2">
        <v>1</v>
      </c>
      <c r="F41" s="2" t="s">
        <v>38</v>
      </c>
      <c r="G41" s="2">
        <v>0.81</v>
      </c>
      <c r="I41" s="2">
        <f>SUM(B37:D37,F37:I37)</f>
        <v>70.199999999999989</v>
      </c>
      <c r="J41" s="7"/>
      <c r="L41" s="7"/>
    </row>
    <row r="42" spans="2:15" x14ac:dyDescent="0.25">
      <c r="B42" s="2" t="s">
        <v>50</v>
      </c>
      <c r="C42" s="2">
        <v>0.83</v>
      </c>
      <c r="F42" s="2" t="s">
        <v>39</v>
      </c>
      <c r="G42" s="2">
        <v>0.65</v>
      </c>
      <c r="I42" s="7"/>
      <c r="J42" s="7"/>
    </row>
    <row r="43" spans="2:15" x14ac:dyDescent="0.25">
      <c r="B43" s="2" t="s">
        <v>51</v>
      </c>
      <c r="C43" s="2">
        <v>0.75</v>
      </c>
      <c r="F43" s="2" t="s">
        <v>40</v>
      </c>
      <c r="G43" s="2">
        <v>0.44</v>
      </c>
      <c r="I43" s="63" t="s">
        <v>67</v>
      </c>
    </row>
    <row r="44" spans="2:15" x14ac:dyDescent="0.25">
      <c r="B44" s="2" t="s">
        <v>52</v>
      </c>
      <c r="C44" s="2">
        <v>0.5</v>
      </c>
      <c r="F44" s="2" t="s">
        <v>41</v>
      </c>
      <c r="G44" s="2">
        <v>1</v>
      </c>
      <c r="I44" s="63"/>
    </row>
    <row r="45" spans="2:15" x14ac:dyDescent="0.25">
      <c r="B45" s="2" t="s">
        <v>53</v>
      </c>
      <c r="C45" s="2">
        <v>1</v>
      </c>
      <c r="F45" s="2" t="s">
        <v>42</v>
      </c>
      <c r="G45" s="2">
        <v>1</v>
      </c>
      <c r="I45" s="13">
        <v>4</v>
      </c>
    </row>
    <row r="46" spans="2:15" x14ac:dyDescent="0.25">
      <c r="B46" s="2" t="s">
        <v>54</v>
      </c>
      <c r="C46" s="2">
        <v>0.75</v>
      </c>
      <c r="F46" s="2" t="s">
        <v>43</v>
      </c>
      <c r="G46" s="2">
        <v>1</v>
      </c>
    </row>
    <row r="47" spans="2:15" x14ac:dyDescent="0.25">
      <c r="B47" s="2" t="s">
        <v>55</v>
      </c>
      <c r="C47" s="2">
        <v>0.83</v>
      </c>
      <c r="F47" s="2" t="s">
        <v>44</v>
      </c>
      <c r="G47" s="2">
        <v>1</v>
      </c>
    </row>
    <row r="48" spans="2:15" x14ac:dyDescent="0.25">
      <c r="B48" s="2" t="s">
        <v>56</v>
      </c>
      <c r="C48" s="2">
        <v>0.5</v>
      </c>
      <c r="F48" s="2" t="s">
        <v>45</v>
      </c>
      <c r="G48" s="2">
        <v>1</v>
      </c>
    </row>
    <row r="49" spans="1:19" x14ac:dyDescent="0.25">
      <c r="B49" s="2" t="s">
        <v>57</v>
      </c>
      <c r="C49" s="2">
        <v>1</v>
      </c>
      <c r="F49" s="2" t="s">
        <v>46</v>
      </c>
      <c r="G49" s="2">
        <v>1</v>
      </c>
    </row>
    <row r="50" spans="1:19" x14ac:dyDescent="0.25">
      <c r="B50" s="2" t="s">
        <v>58</v>
      </c>
      <c r="C50" s="2">
        <v>0.76</v>
      </c>
      <c r="F50" s="2" t="s">
        <v>47</v>
      </c>
      <c r="G50" s="2">
        <v>0.5</v>
      </c>
    </row>
    <row r="51" spans="1:19" x14ac:dyDescent="0.25">
      <c r="B51" s="2" t="s">
        <v>59</v>
      </c>
      <c r="C51" s="2">
        <v>1</v>
      </c>
    </row>
    <row r="52" spans="1:19" x14ac:dyDescent="0.25">
      <c r="B52" s="2" t="s">
        <v>60</v>
      </c>
      <c r="C52" s="2">
        <v>0.88</v>
      </c>
      <c r="F52" s="2" t="s">
        <v>48</v>
      </c>
      <c r="G52" s="2">
        <f>SUM(G41:G50)</f>
        <v>8.4</v>
      </c>
    </row>
    <row r="54" spans="1:19" x14ac:dyDescent="0.25">
      <c r="B54" s="2" t="s">
        <v>16</v>
      </c>
      <c r="C54" s="2">
        <f>SUM(C41:C52)</f>
        <v>9.8000000000000007</v>
      </c>
    </row>
    <row r="56" spans="1:19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thickBot="1" x14ac:dyDescent="0.3"/>
    <row r="58" spans="1:19" x14ac:dyDescent="0.25">
      <c r="B58" s="55" t="s">
        <v>121</v>
      </c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7"/>
    </row>
    <row r="59" spans="1:19" ht="15.75" thickBot="1" x14ac:dyDescent="0.3">
      <c r="B59" s="58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60"/>
    </row>
    <row r="61" spans="1:19" x14ac:dyDescent="0.25">
      <c r="B61" s="54" t="s">
        <v>63</v>
      </c>
      <c r="C61" s="54"/>
      <c r="D61" s="54"/>
      <c r="E61" s="54"/>
      <c r="F61" s="54"/>
      <c r="G61" s="54"/>
      <c r="H61" s="54"/>
      <c r="I61" s="54"/>
      <c r="J61" s="54"/>
      <c r="K61" s="54"/>
      <c r="M61" s="54" t="s">
        <v>68</v>
      </c>
      <c r="N61" s="54"/>
      <c r="O61" s="54"/>
      <c r="Q61" s="54" t="s">
        <v>64</v>
      </c>
      <c r="R61" s="54"/>
    </row>
    <row r="62" spans="1:19" x14ac:dyDescent="0.25">
      <c r="B62" s="2" t="s">
        <v>51</v>
      </c>
      <c r="C62" s="2" t="s">
        <v>52</v>
      </c>
      <c r="D62" s="2" t="s">
        <v>53</v>
      </c>
      <c r="E62" s="2" t="s">
        <v>54</v>
      </c>
      <c r="F62" s="2" t="s">
        <v>62</v>
      </c>
      <c r="G62" s="2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M62" s="2" t="s">
        <v>69</v>
      </c>
      <c r="N62" s="2" t="s">
        <v>70</v>
      </c>
      <c r="O62" s="2" t="s">
        <v>71</v>
      </c>
      <c r="Q62" s="2" t="s">
        <v>65</v>
      </c>
      <c r="R62" s="2" t="s">
        <v>66</v>
      </c>
    </row>
    <row r="63" spans="1:19" x14ac:dyDescent="0.25">
      <c r="B63" s="2">
        <v>1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M63" s="2">
        <v>10</v>
      </c>
      <c r="N63" s="2">
        <v>9</v>
      </c>
      <c r="O63" s="2">
        <v>18</v>
      </c>
      <c r="Q63" s="2">
        <v>15</v>
      </c>
      <c r="R63" s="2">
        <v>14.5</v>
      </c>
    </row>
    <row r="66" spans="1:19" x14ac:dyDescent="0.25">
      <c r="B66" s="63" t="s">
        <v>22</v>
      </c>
      <c r="C66" s="63"/>
      <c r="E66" s="9" t="s">
        <v>67</v>
      </c>
    </row>
    <row r="67" spans="1:19" x14ac:dyDescent="0.25">
      <c r="B67" s="53">
        <f xml:space="preserve"> SUM(B63:K63,M63:O63,Q63:R63)</f>
        <v>85.5</v>
      </c>
      <c r="C67" s="53"/>
      <c r="E67" s="73">
        <v>4.5</v>
      </c>
    </row>
    <row r="68" spans="1:19" x14ac:dyDescent="0.25">
      <c r="B68" s="53"/>
      <c r="C68" s="53"/>
      <c r="E68" s="73"/>
    </row>
    <row r="70" spans="1:19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thickBot="1" x14ac:dyDescent="0.3"/>
    <row r="72" spans="1:19" x14ac:dyDescent="0.25">
      <c r="B72" s="55" t="s">
        <v>122</v>
      </c>
      <c r="C72" s="56"/>
      <c r="D72" s="56"/>
      <c r="E72" s="56"/>
      <c r="F72" s="56"/>
      <c r="G72" s="56"/>
      <c r="H72" s="56"/>
      <c r="I72" s="57"/>
    </row>
    <row r="73" spans="1:19" ht="15.75" thickBot="1" x14ac:dyDescent="0.3">
      <c r="B73" s="58"/>
      <c r="C73" s="59"/>
      <c r="D73" s="59"/>
      <c r="E73" s="59"/>
      <c r="F73" s="59"/>
      <c r="G73" s="59"/>
      <c r="H73" s="59"/>
      <c r="I73" s="60"/>
    </row>
    <row r="75" spans="1:19" x14ac:dyDescent="0.25">
      <c r="B75" s="4" t="s">
        <v>123</v>
      </c>
      <c r="C75" s="4" t="s">
        <v>124</v>
      </c>
      <c r="D75" s="4" t="s">
        <v>125</v>
      </c>
      <c r="E75" s="4" t="s">
        <v>126</v>
      </c>
      <c r="F75" s="4" t="s">
        <v>127</v>
      </c>
      <c r="G75" s="4" t="s">
        <v>128</v>
      </c>
      <c r="H75" s="4" t="s">
        <v>129</v>
      </c>
      <c r="I75" s="4" t="s">
        <v>130</v>
      </c>
      <c r="K75" s="63" t="s">
        <v>22</v>
      </c>
      <c r="L75" s="63"/>
      <c r="N75" s="9" t="s">
        <v>67</v>
      </c>
    </row>
    <row r="76" spans="1:19" x14ac:dyDescent="0.25">
      <c r="B76" s="2">
        <v>11</v>
      </c>
      <c r="C76" s="2">
        <v>15</v>
      </c>
      <c r="D76" s="2">
        <v>13</v>
      </c>
      <c r="E76" s="2">
        <v>12</v>
      </c>
      <c r="F76" s="2">
        <v>12</v>
      </c>
      <c r="G76" s="2">
        <v>14</v>
      </c>
      <c r="H76" s="2">
        <v>14</v>
      </c>
      <c r="I76" s="2">
        <v>5</v>
      </c>
      <c r="K76" s="53">
        <f>SUM(B76:I76)</f>
        <v>96</v>
      </c>
      <c r="L76" s="53"/>
      <c r="N76" s="13">
        <v>5</v>
      </c>
    </row>
    <row r="78" spans="1:19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</sheetData>
  <mergeCells count="34">
    <mergeCell ref="B2:P3"/>
    <mergeCell ref="B5:G5"/>
    <mergeCell ref="K5:N5"/>
    <mergeCell ref="B9:C9"/>
    <mergeCell ref="B10:C11"/>
    <mergeCell ref="E10:E11"/>
    <mergeCell ref="M27:M28"/>
    <mergeCell ref="O27:O28"/>
    <mergeCell ref="B14:H15"/>
    <mergeCell ref="B17:D17"/>
    <mergeCell ref="F17:H17"/>
    <mergeCell ref="J17:K17"/>
    <mergeCell ref="J18:K19"/>
    <mergeCell ref="M18:M19"/>
    <mergeCell ref="I43:I44"/>
    <mergeCell ref="B23:K24"/>
    <mergeCell ref="B26:C26"/>
    <mergeCell ref="E26:G26"/>
    <mergeCell ref="I26:K26"/>
    <mergeCell ref="B32:I33"/>
    <mergeCell ref="B35:D35"/>
    <mergeCell ref="F35:I35"/>
    <mergeCell ref="B40:C40"/>
    <mergeCell ref="F40:G40"/>
    <mergeCell ref="B72:I73"/>
    <mergeCell ref="K75:L75"/>
    <mergeCell ref="K76:L76"/>
    <mergeCell ref="B58:R59"/>
    <mergeCell ref="B61:K61"/>
    <mergeCell ref="M61:O61"/>
    <mergeCell ref="Q61:R61"/>
    <mergeCell ref="B66:C66"/>
    <mergeCell ref="B67:C68"/>
    <mergeCell ref="E67:E6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BBB-B59A-4C0E-8304-D0FA810EECB4}">
  <sheetPr>
    <tabColor theme="0" tint="-0.14999847407452621"/>
  </sheetPr>
  <dimension ref="B1:F41"/>
  <sheetViews>
    <sheetView workbookViewId="0">
      <selection activeCell="B2" sqref="B2:F4"/>
    </sheetView>
  </sheetViews>
  <sheetFormatPr defaultRowHeight="15" x14ac:dyDescent="0.25"/>
  <cols>
    <col min="3" max="3" width="11.85546875" style="16" customWidth="1"/>
    <col min="4" max="4" width="16.28515625" style="16" customWidth="1"/>
    <col min="5" max="5" width="16.5703125" style="16" customWidth="1"/>
    <col min="6" max="6" width="97" style="16" customWidth="1"/>
  </cols>
  <sheetData>
    <row r="1" spans="2:6" ht="15.75" thickBot="1" x14ac:dyDescent="0.3"/>
    <row r="2" spans="2:6" ht="15.75" thickBot="1" x14ac:dyDescent="0.3">
      <c r="C2" s="15" t="s">
        <v>132</v>
      </c>
      <c r="D2" s="15" t="s">
        <v>133</v>
      </c>
      <c r="E2" s="15" t="s">
        <v>167</v>
      </c>
      <c r="F2" s="15" t="s">
        <v>179</v>
      </c>
    </row>
    <row r="3" spans="2:6" x14ac:dyDescent="0.25">
      <c r="B3" s="18" t="b">
        <v>1</v>
      </c>
      <c r="C3" s="25" t="s">
        <v>77</v>
      </c>
      <c r="D3" s="20">
        <v>45763</v>
      </c>
      <c r="E3" s="21" t="s">
        <v>134</v>
      </c>
      <c r="F3" s="19" t="s">
        <v>168</v>
      </c>
    </row>
    <row r="4" spans="2:6" x14ac:dyDescent="0.25">
      <c r="B4" s="18" t="b">
        <v>1</v>
      </c>
      <c r="C4" s="24" t="s">
        <v>77</v>
      </c>
      <c r="D4" s="23">
        <v>45812</v>
      </c>
      <c r="E4" s="36" t="s">
        <v>135</v>
      </c>
      <c r="F4" s="22" t="s">
        <v>169</v>
      </c>
    </row>
    <row r="5" spans="2:6" x14ac:dyDescent="0.25">
      <c r="B5" s="37" t="b">
        <v>0</v>
      </c>
      <c r="C5" s="38" t="s">
        <v>77</v>
      </c>
      <c r="D5" s="39">
        <v>45817</v>
      </c>
      <c r="E5" s="40" t="s">
        <v>136</v>
      </c>
      <c r="F5" s="41" t="s">
        <v>137</v>
      </c>
    </row>
    <row r="6" spans="2:6" x14ac:dyDescent="0.25">
      <c r="C6" s="26"/>
    </row>
    <row r="7" spans="2:6" x14ac:dyDescent="0.25">
      <c r="B7" s="18" t="b">
        <v>1</v>
      </c>
      <c r="C7" s="24" t="s">
        <v>77</v>
      </c>
      <c r="D7" s="23">
        <v>45729</v>
      </c>
      <c r="E7" s="22" t="s">
        <v>100</v>
      </c>
      <c r="F7" s="22" t="s">
        <v>138</v>
      </c>
    </row>
    <row r="8" spans="2:6" x14ac:dyDescent="0.25">
      <c r="B8" s="18" t="b">
        <v>1</v>
      </c>
      <c r="C8" s="24" t="s">
        <v>77</v>
      </c>
      <c r="D8" s="23">
        <v>45743</v>
      </c>
      <c r="E8" s="22" t="s">
        <v>101</v>
      </c>
      <c r="F8" s="22" t="s">
        <v>139</v>
      </c>
    </row>
    <row r="9" spans="2:6" x14ac:dyDescent="0.25">
      <c r="B9" s="18" t="b">
        <v>1</v>
      </c>
      <c r="C9" s="24" t="s">
        <v>77</v>
      </c>
      <c r="D9" s="23">
        <v>45757</v>
      </c>
      <c r="E9" s="22" t="s">
        <v>102</v>
      </c>
      <c r="F9" s="22" t="s">
        <v>140</v>
      </c>
    </row>
    <row r="10" spans="2:6" x14ac:dyDescent="0.25">
      <c r="B10" s="18" t="b">
        <v>1</v>
      </c>
      <c r="C10" s="24" t="s">
        <v>77</v>
      </c>
      <c r="D10" s="23">
        <v>45785</v>
      </c>
      <c r="E10" s="22" t="s">
        <v>103</v>
      </c>
      <c r="F10" s="22" t="s">
        <v>141</v>
      </c>
    </row>
    <row r="11" spans="2:6" x14ac:dyDescent="0.25">
      <c r="B11" s="18" t="b">
        <v>1</v>
      </c>
      <c r="C11" s="24" t="s">
        <v>77</v>
      </c>
      <c r="D11" s="23">
        <v>45799</v>
      </c>
      <c r="E11" s="22" t="s">
        <v>104</v>
      </c>
      <c r="F11" s="22" t="s">
        <v>142</v>
      </c>
    </row>
    <row r="12" spans="2:6" x14ac:dyDescent="0.25">
      <c r="C12" s="26"/>
    </row>
    <row r="13" spans="2:6" x14ac:dyDescent="0.25">
      <c r="B13" s="18" t="b">
        <v>1</v>
      </c>
      <c r="C13" s="24" t="s">
        <v>146</v>
      </c>
      <c r="D13" s="23">
        <v>45728</v>
      </c>
      <c r="E13" s="22" t="s">
        <v>84</v>
      </c>
      <c r="F13" s="22" t="s">
        <v>147</v>
      </c>
    </row>
    <row r="14" spans="2:6" x14ac:dyDescent="0.25">
      <c r="B14" s="18" t="b">
        <v>1</v>
      </c>
      <c r="C14" s="24" t="s">
        <v>146</v>
      </c>
      <c r="D14" s="23">
        <v>45747</v>
      </c>
      <c r="E14" s="22" t="s">
        <v>148</v>
      </c>
      <c r="F14" s="22" t="s">
        <v>152</v>
      </c>
    </row>
    <row r="15" spans="2:6" x14ac:dyDescent="0.25">
      <c r="B15" s="18" t="b">
        <v>1</v>
      </c>
      <c r="C15" s="24" t="s">
        <v>146</v>
      </c>
      <c r="D15" s="23">
        <v>45784</v>
      </c>
      <c r="E15" s="22" t="s">
        <v>149</v>
      </c>
      <c r="F15" s="22" t="s">
        <v>150</v>
      </c>
    </row>
    <row r="16" spans="2:6" x14ac:dyDescent="0.25">
      <c r="B16" s="18" t="b">
        <v>1</v>
      </c>
      <c r="C16" s="24" t="s">
        <v>146</v>
      </c>
      <c r="D16" s="23">
        <v>45806</v>
      </c>
      <c r="E16" s="22" t="s">
        <v>85</v>
      </c>
      <c r="F16" s="22" t="s">
        <v>151</v>
      </c>
    </row>
    <row r="17" spans="2:6" x14ac:dyDescent="0.25">
      <c r="B17" s="18" t="b">
        <v>1</v>
      </c>
      <c r="C17" s="24" t="s">
        <v>146</v>
      </c>
      <c r="D17" s="23">
        <v>45817</v>
      </c>
      <c r="E17" s="22" t="s">
        <v>154</v>
      </c>
      <c r="F17" s="24" t="s">
        <v>153</v>
      </c>
    </row>
    <row r="18" spans="2:6" x14ac:dyDescent="0.25">
      <c r="B18" s="18" t="b">
        <v>1</v>
      </c>
      <c r="C18" s="24" t="s">
        <v>146</v>
      </c>
      <c r="D18" s="23">
        <v>45819</v>
      </c>
      <c r="E18" s="22" t="s">
        <v>156</v>
      </c>
      <c r="F18" s="24" t="s">
        <v>155</v>
      </c>
    </row>
    <row r="19" spans="2:6" x14ac:dyDescent="0.25">
      <c r="C19" s="26"/>
      <c r="D19" s="17"/>
    </row>
    <row r="20" spans="2:6" x14ac:dyDescent="0.25">
      <c r="B20" s="18" t="b">
        <v>1</v>
      </c>
      <c r="C20" s="24" t="s">
        <v>146</v>
      </c>
      <c r="D20" s="23">
        <v>45820</v>
      </c>
      <c r="E20" s="22" t="s">
        <v>157</v>
      </c>
    </row>
    <row r="21" spans="2:6" x14ac:dyDescent="0.25">
      <c r="B21" s="18" t="b">
        <v>1</v>
      </c>
      <c r="C21" s="24" t="s">
        <v>146</v>
      </c>
      <c r="D21" s="23">
        <v>45820</v>
      </c>
      <c r="E21" s="22" t="s">
        <v>158</v>
      </c>
    </row>
    <row r="22" spans="2:6" x14ac:dyDescent="0.25">
      <c r="C22" s="26"/>
      <c r="D22" s="17"/>
    </row>
    <row r="23" spans="2:6" x14ac:dyDescent="0.25">
      <c r="B23" s="18" t="b">
        <v>1</v>
      </c>
      <c r="C23" s="24" t="s">
        <v>76</v>
      </c>
      <c r="D23" s="23">
        <v>45728</v>
      </c>
      <c r="E23" s="22" t="s">
        <v>165</v>
      </c>
      <c r="F23" s="22" t="s">
        <v>170</v>
      </c>
    </row>
    <row r="24" spans="2:6" x14ac:dyDescent="0.25">
      <c r="B24" s="18" t="b">
        <v>1</v>
      </c>
      <c r="C24" s="24" t="s">
        <v>76</v>
      </c>
      <c r="D24" s="23">
        <v>45742</v>
      </c>
      <c r="E24" s="22" t="s">
        <v>165</v>
      </c>
      <c r="F24" s="22" t="s">
        <v>171</v>
      </c>
    </row>
    <row r="25" spans="2:6" x14ac:dyDescent="0.25">
      <c r="B25" s="18" t="b">
        <v>1</v>
      </c>
      <c r="C25" s="24" t="s">
        <v>76</v>
      </c>
      <c r="D25" s="23">
        <v>45756</v>
      </c>
      <c r="E25" s="22" t="s">
        <v>165</v>
      </c>
      <c r="F25" s="22" t="s">
        <v>172</v>
      </c>
    </row>
    <row r="26" spans="2:6" x14ac:dyDescent="0.25">
      <c r="B26" s="18" t="b">
        <v>1</v>
      </c>
      <c r="C26" s="24" t="s">
        <v>76</v>
      </c>
      <c r="D26" s="23">
        <v>45770</v>
      </c>
      <c r="E26" s="22" t="s">
        <v>164</v>
      </c>
      <c r="F26" s="24" t="s">
        <v>176</v>
      </c>
    </row>
    <row r="27" spans="2:6" x14ac:dyDescent="0.25">
      <c r="B27" s="18" t="b">
        <v>1</v>
      </c>
      <c r="C27" s="24" t="s">
        <v>76</v>
      </c>
      <c r="D27" s="23">
        <v>45784</v>
      </c>
      <c r="E27" s="22" t="s">
        <v>165</v>
      </c>
      <c r="F27" s="22" t="s">
        <v>173</v>
      </c>
    </row>
    <row r="28" spans="2:6" x14ac:dyDescent="0.25">
      <c r="B28" s="18" t="b">
        <v>1</v>
      </c>
      <c r="C28" s="24" t="s">
        <v>76</v>
      </c>
      <c r="D28" s="23">
        <v>45798</v>
      </c>
      <c r="E28" s="22" t="s">
        <v>165</v>
      </c>
      <c r="F28" s="22" t="s">
        <v>174</v>
      </c>
    </row>
    <row r="29" spans="2:6" x14ac:dyDescent="0.25">
      <c r="B29" s="18" t="b">
        <v>1</v>
      </c>
      <c r="C29" s="24" t="s">
        <v>76</v>
      </c>
      <c r="D29" s="23">
        <v>45812</v>
      </c>
      <c r="E29" s="22" t="s">
        <v>164</v>
      </c>
      <c r="F29" s="24" t="s">
        <v>202</v>
      </c>
    </row>
    <row r="30" spans="2:6" x14ac:dyDescent="0.25">
      <c r="C30" s="26"/>
    </row>
    <row r="31" spans="2:6" x14ac:dyDescent="0.25">
      <c r="B31" s="18" t="b">
        <v>1</v>
      </c>
      <c r="C31" s="24" t="s">
        <v>76</v>
      </c>
      <c r="D31" s="23">
        <v>45764</v>
      </c>
      <c r="E31" s="22" t="s">
        <v>134</v>
      </c>
      <c r="F31" s="22" t="s">
        <v>177</v>
      </c>
    </row>
    <row r="32" spans="2:6" x14ac:dyDescent="0.25">
      <c r="B32" s="18" t="b">
        <v>1</v>
      </c>
      <c r="C32" s="24" t="s">
        <v>76</v>
      </c>
      <c r="D32" s="23">
        <v>45815</v>
      </c>
      <c r="E32" s="22" t="s">
        <v>203</v>
      </c>
    </row>
    <row r="33" spans="2:6" x14ac:dyDescent="0.25">
      <c r="B33" s="18" t="b">
        <v>1</v>
      </c>
      <c r="C33" s="24" t="s">
        <v>76</v>
      </c>
      <c r="D33" s="23">
        <v>45814</v>
      </c>
      <c r="E33" s="22" t="s">
        <v>135</v>
      </c>
      <c r="F33" s="22" t="s">
        <v>208</v>
      </c>
    </row>
    <row r="35" spans="2:6" x14ac:dyDescent="0.25">
      <c r="B35" s="18" t="b">
        <v>1</v>
      </c>
      <c r="C35" s="24" t="s">
        <v>78</v>
      </c>
      <c r="D35" s="23">
        <v>45767</v>
      </c>
      <c r="E35" s="22" t="s">
        <v>166</v>
      </c>
      <c r="F35" s="22" t="s">
        <v>175</v>
      </c>
    </row>
    <row r="36" spans="2:6" x14ac:dyDescent="0.25">
      <c r="B36" s="18" t="b">
        <v>1</v>
      </c>
      <c r="C36" s="24" t="s">
        <v>78</v>
      </c>
      <c r="D36" s="23">
        <v>45775</v>
      </c>
      <c r="E36" s="22" t="s">
        <v>134</v>
      </c>
    </row>
    <row r="37" spans="2:6" x14ac:dyDescent="0.25">
      <c r="B37" s="18" t="b">
        <v>1</v>
      </c>
      <c r="C37" s="24" t="s">
        <v>78</v>
      </c>
      <c r="D37" s="23">
        <v>45794</v>
      </c>
      <c r="E37" s="22" t="s">
        <v>199</v>
      </c>
      <c r="F37" s="22" t="s">
        <v>198</v>
      </c>
    </row>
    <row r="39" spans="2:6" x14ac:dyDescent="0.25">
      <c r="B39" s="18" t="b">
        <v>1</v>
      </c>
      <c r="C39" s="24" t="s">
        <v>79</v>
      </c>
      <c r="D39" s="23">
        <v>45784</v>
      </c>
      <c r="E39" s="22" t="s">
        <v>209</v>
      </c>
      <c r="F39" s="22" t="s">
        <v>205</v>
      </c>
    </row>
    <row r="40" spans="2:6" x14ac:dyDescent="0.25">
      <c r="B40" s="18" t="b">
        <v>1</v>
      </c>
      <c r="C40" s="24" t="s">
        <v>79</v>
      </c>
      <c r="D40" s="23">
        <v>45798</v>
      </c>
      <c r="E40" s="22" t="s">
        <v>204</v>
      </c>
      <c r="F40" s="22" t="s">
        <v>205</v>
      </c>
    </row>
    <row r="41" spans="2:6" x14ac:dyDescent="0.25">
      <c r="B41" s="18" t="b">
        <v>1</v>
      </c>
      <c r="C41" s="24" t="s">
        <v>79</v>
      </c>
      <c r="D41" s="23">
        <v>45805</v>
      </c>
      <c r="E41" s="22" t="s">
        <v>207</v>
      </c>
      <c r="F41" s="22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FAA5-236E-4DD4-8E6C-D46CD3E83407}">
  <sheetPr>
    <tabColor theme="0" tint="-0.14999847407452621"/>
  </sheetPr>
  <dimension ref="B1:H22"/>
  <sheetViews>
    <sheetView workbookViewId="0">
      <selection activeCell="F27" sqref="F27"/>
    </sheetView>
  </sheetViews>
  <sheetFormatPr defaultRowHeight="15" x14ac:dyDescent="0.25"/>
  <cols>
    <col min="3" max="3" width="10.140625" bestFit="1" customWidth="1"/>
    <col min="4" max="4" width="17.140625" style="1" customWidth="1"/>
    <col min="5" max="5" width="12.28515625" style="1" bestFit="1" customWidth="1"/>
    <col min="6" max="6" width="63.85546875" style="1" customWidth="1"/>
    <col min="7" max="7" width="12.140625" style="1" customWidth="1"/>
    <col min="8" max="8" width="9.140625" style="1"/>
  </cols>
  <sheetData>
    <row r="1" spans="2:8" ht="15.75" thickBot="1" x14ac:dyDescent="0.3"/>
    <row r="2" spans="2:8" ht="15.75" thickBot="1" x14ac:dyDescent="0.3">
      <c r="C2" s="15" t="s">
        <v>132</v>
      </c>
      <c r="D2" s="97" t="s">
        <v>133</v>
      </c>
      <c r="E2" s="97" t="s">
        <v>167</v>
      </c>
      <c r="F2" s="97" t="s">
        <v>179</v>
      </c>
      <c r="G2" s="97" t="s">
        <v>245</v>
      </c>
      <c r="H2" s="97" t="s">
        <v>253</v>
      </c>
    </row>
    <row r="3" spans="2:8" x14ac:dyDescent="0.25">
      <c r="B3" s="43" t="b">
        <v>1</v>
      </c>
      <c r="C3" s="94" t="s">
        <v>185</v>
      </c>
      <c r="D3" s="95" t="s">
        <v>251</v>
      </c>
      <c r="E3" s="96" t="s">
        <v>215</v>
      </c>
      <c r="F3" s="14"/>
      <c r="G3" s="14" t="s">
        <v>252</v>
      </c>
      <c r="H3" s="14" t="s">
        <v>254</v>
      </c>
    </row>
    <row r="4" spans="2:8" x14ac:dyDescent="0.25">
      <c r="B4" s="43" t="b">
        <v>0</v>
      </c>
      <c r="C4" s="46" t="s">
        <v>185</v>
      </c>
      <c r="D4" s="44" t="s">
        <v>255</v>
      </c>
      <c r="E4" s="45" t="s">
        <v>216</v>
      </c>
      <c r="F4" s="2"/>
      <c r="G4" s="2" t="s">
        <v>252</v>
      </c>
      <c r="H4" s="2">
        <v>536</v>
      </c>
    </row>
    <row r="5" spans="2:8" x14ac:dyDescent="0.25">
      <c r="B5" s="43" t="b">
        <v>0</v>
      </c>
      <c r="C5" s="46" t="s">
        <v>185</v>
      </c>
      <c r="D5" s="2" t="s">
        <v>256</v>
      </c>
      <c r="E5" s="2" t="s">
        <v>218</v>
      </c>
      <c r="F5" s="2"/>
      <c r="G5" s="2" t="s">
        <v>252</v>
      </c>
      <c r="H5" s="2" t="s">
        <v>254</v>
      </c>
    </row>
    <row r="6" spans="2:8" x14ac:dyDescent="0.25">
      <c r="B6" s="43" t="b">
        <v>0</v>
      </c>
      <c r="C6" s="46" t="s">
        <v>185</v>
      </c>
      <c r="D6" s="2" t="s">
        <v>257</v>
      </c>
      <c r="E6" s="2" t="s">
        <v>217</v>
      </c>
      <c r="F6" s="2"/>
      <c r="G6" s="2" t="s">
        <v>252</v>
      </c>
      <c r="H6" s="2">
        <v>536</v>
      </c>
    </row>
    <row r="7" spans="2:8" x14ac:dyDescent="0.25">
      <c r="B7" s="43" t="b">
        <v>0</v>
      </c>
      <c r="C7" s="46" t="s">
        <v>185</v>
      </c>
      <c r="D7" s="2" t="s">
        <v>258</v>
      </c>
      <c r="E7" s="2" t="s">
        <v>219</v>
      </c>
      <c r="F7" s="2"/>
      <c r="G7" s="2" t="s">
        <v>252</v>
      </c>
      <c r="H7" s="2" t="s">
        <v>254</v>
      </c>
    </row>
    <row r="9" spans="2:8" x14ac:dyDescent="0.25">
      <c r="B9" s="43" t="b">
        <v>1</v>
      </c>
      <c r="C9" s="46" t="s">
        <v>186</v>
      </c>
      <c r="D9" s="2" t="s">
        <v>233</v>
      </c>
      <c r="E9" s="42" t="s">
        <v>234</v>
      </c>
      <c r="F9" s="2" t="s">
        <v>241</v>
      </c>
      <c r="G9" s="2" t="s">
        <v>246</v>
      </c>
    </row>
    <row r="10" spans="2:8" x14ac:dyDescent="0.25">
      <c r="B10" s="43" t="b">
        <v>1</v>
      </c>
      <c r="C10" s="46" t="s">
        <v>186</v>
      </c>
      <c r="D10" s="2" t="s">
        <v>235</v>
      </c>
      <c r="E10" s="42" t="s">
        <v>239</v>
      </c>
      <c r="F10" s="2" t="s">
        <v>242</v>
      </c>
      <c r="G10" s="2" t="s">
        <v>246</v>
      </c>
    </row>
    <row r="11" spans="2:8" x14ac:dyDescent="0.25">
      <c r="B11" s="43" t="b">
        <v>0</v>
      </c>
      <c r="C11" s="46" t="s">
        <v>186</v>
      </c>
      <c r="D11" s="2" t="s">
        <v>236</v>
      </c>
      <c r="E11" s="42" t="s">
        <v>240</v>
      </c>
      <c r="F11" s="2" t="s">
        <v>243</v>
      </c>
      <c r="G11" s="2" t="s">
        <v>246</v>
      </c>
    </row>
    <row r="12" spans="2:8" x14ac:dyDescent="0.25">
      <c r="B12" s="43" t="b">
        <v>0</v>
      </c>
      <c r="C12" s="46" t="s">
        <v>186</v>
      </c>
      <c r="D12" s="47" t="s">
        <v>222</v>
      </c>
      <c r="E12" s="48" t="s">
        <v>215</v>
      </c>
      <c r="F12" s="2" t="s">
        <v>227</v>
      </c>
      <c r="G12" s="2" t="s">
        <v>248</v>
      </c>
    </row>
    <row r="13" spans="2:8" x14ac:dyDescent="0.25">
      <c r="B13" s="43" t="b">
        <v>0</v>
      </c>
      <c r="C13" s="46" t="s">
        <v>186</v>
      </c>
      <c r="D13" s="44" t="s">
        <v>223</v>
      </c>
      <c r="E13" s="48" t="s">
        <v>217</v>
      </c>
      <c r="F13" s="2" t="s">
        <v>229</v>
      </c>
      <c r="G13" s="2" t="s">
        <v>249</v>
      </c>
    </row>
    <row r="14" spans="2:8" x14ac:dyDescent="0.25">
      <c r="B14" s="43" t="b">
        <v>0</v>
      </c>
      <c r="C14" s="46" t="s">
        <v>186</v>
      </c>
      <c r="D14" s="44" t="s">
        <v>224</v>
      </c>
      <c r="E14" s="48" t="s">
        <v>216</v>
      </c>
      <c r="F14" s="2" t="s">
        <v>228</v>
      </c>
      <c r="G14" s="2" t="s">
        <v>249</v>
      </c>
    </row>
    <row r="15" spans="2:8" x14ac:dyDescent="0.25">
      <c r="B15" s="43" t="b">
        <v>0</v>
      </c>
      <c r="C15" s="46" t="s">
        <v>186</v>
      </c>
      <c r="D15" s="44" t="s">
        <v>221</v>
      </c>
      <c r="E15" s="48" t="s">
        <v>218</v>
      </c>
      <c r="F15" s="2" t="s">
        <v>230</v>
      </c>
      <c r="G15" s="2" t="s">
        <v>248</v>
      </c>
    </row>
    <row r="16" spans="2:8" x14ac:dyDescent="0.25">
      <c r="B16" s="43" t="b">
        <v>0</v>
      </c>
      <c r="C16" s="46" t="s">
        <v>186</v>
      </c>
      <c r="D16" s="2" t="s">
        <v>237</v>
      </c>
      <c r="E16" s="42" t="s">
        <v>238</v>
      </c>
      <c r="F16" s="2" t="s">
        <v>244</v>
      </c>
      <c r="G16" s="2" t="s">
        <v>247</v>
      </c>
    </row>
    <row r="17" spans="2:8" x14ac:dyDescent="0.25">
      <c r="B17" s="43" t="b">
        <v>0</v>
      </c>
      <c r="C17" s="46" t="s">
        <v>186</v>
      </c>
      <c r="D17" s="44" t="s">
        <v>225</v>
      </c>
      <c r="E17" s="48" t="s">
        <v>219</v>
      </c>
      <c r="F17" s="2" t="s">
        <v>231</v>
      </c>
      <c r="G17" s="2" t="s">
        <v>250</v>
      </c>
    </row>
    <row r="18" spans="2:8" x14ac:dyDescent="0.25">
      <c r="B18" s="43" t="b">
        <v>0</v>
      </c>
      <c r="C18" s="46" t="s">
        <v>186</v>
      </c>
      <c r="D18" s="44" t="s">
        <v>226</v>
      </c>
      <c r="E18" s="48" t="s">
        <v>220</v>
      </c>
      <c r="F18" s="2" t="s">
        <v>232</v>
      </c>
      <c r="G18" s="2" t="s">
        <v>248</v>
      </c>
    </row>
    <row r="20" spans="2:8" x14ac:dyDescent="0.25">
      <c r="B20" s="43" t="b">
        <v>0</v>
      </c>
      <c r="C20" s="46" t="s">
        <v>187</v>
      </c>
      <c r="D20" s="44" t="s">
        <v>296</v>
      </c>
      <c r="E20" s="93" t="s">
        <v>289</v>
      </c>
      <c r="F20" s="2" t="s">
        <v>297</v>
      </c>
      <c r="G20" s="92"/>
      <c r="H20" s="92"/>
    </row>
    <row r="21" spans="2:8" x14ac:dyDescent="0.25">
      <c r="B21" s="43" t="b">
        <v>0</v>
      </c>
      <c r="C21" s="46" t="s">
        <v>187</v>
      </c>
      <c r="D21" s="44" t="s">
        <v>298</v>
      </c>
      <c r="E21" s="45" t="s">
        <v>290</v>
      </c>
      <c r="F21" s="2" t="s">
        <v>299</v>
      </c>
    </row>
    <row r="22" spans="2:8" x14ac:dyDescent="0.25">
      <c r="B22" s="43" t="b">
        <v>0</v>
      </c>
      <c r="C22" s="46" t="s">
        <v>187</v>
      </c>
      <c r="D22" s="2" t="s">
        <v>300</v>
      </c>
      <c r="E22" s="2" t="s">
        <v>291</v>
      </c>
      <c r="F22" s="2" t="s">
        <v>301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52BE-3E69-4CCA-8EEB-A9094B74606F}">
  <sheetPr>
    <tabColor theme="7" tint="0.79998168889431442"/>
  </sheetPr>
  <dimension ref="B1:L11"/>
  <sheetViews>
    <sheetView workbookViewId="0">
      <selection activeCell="F27" sqref="F27"/>
    </sheetView>
  </sheetViews>
  <sheetFormatPr defaultRowHeight="15" x14ac:dyDescent="0.25"/>
  <cols>
    <col min="2" max="2" width="12.5703125" customWidth="1"/>
    <col min="3" max="3" width="11.28515625" customWidth="1"/>
    <col min="4" max="4" width="11.140625" customWidth="1"/>
    <col min="6" max="6" width="12.5703125" customWidth="1"/>
    <col min="7" max="7" width="11.28515625" customWidth="1"/>
    <col min="8" max="8" width="11.140625" customWidth="1"/>
    <col min="10" max="10" width="12.5703125" customWidth="1"/>
    <col min="11" max="11" width="11.28515625" customWidth="1"/>
    <col min="12" max="12" width="11.140625" customWidth="1"/>
  </cols>
  <sheetData>
    <row r="1" spans="2:12" ht="15.75" thickBot="1" x14ac:dyDescent="0.3"/>
    <row r="2" spans="2:12" ht="23.25" customHeight="1" thickBot="1" x14ac:dyDescent="0.3">
      <c r="B2" s="80" t="s">
        <v>188</v>
      </c>
      <c r="C2" s="81"/>
      <c r="D2" s="82"/>
      <c r="F2" s="80" t="s">
        <v>189</v>
      </c>
      <c r="G2" s="81"/>
      <c r="H2" s="82"/>
      <c r="J2" s="80" t="s">
        <v>190</v>
      </c>
      <c r="K2" s="81"/>
      <c r="L2" s="82"/>
    </row>
    <row r="3" spans="2:12" ht="15.75" thickBot="1" x14ac:dyDescent="0.3">
      <c r="B3" s="29" t="s">
        <v>132</v>
      </c>
      <c r="C3" s="30" t="s">
        <v>181</v>
      </c>
      <c r="D3" s="31" t="s">
        <v>180</v>
      </c>
      <c r="F3" s="29" t="s">
        <v>132</v>
      </c>
      <c r="G3" s="30" t="s">
        <v>181</v>
      </c>
      <c r="H3" s="31" t="s">
        <v>180</v>
      </c>
      <c r="J3" s="29" t="s">
        <v>132</v>
      </c>
      <c r="K3" s="30" t="s">
        <v>181</v>
      </c>
      <c r="L3" s="31" t="s">
        <v>180</v>
      </c>
    </row>
    <row r="4" spans="2:12" x14ac:dyDescent="0.25">
      <c r="B4" s="32" t="s">
        <v>117</v>
      </c>
      <c r="C4" s="14">
        <v>4</v>
      </c>
      <c r="D4" s="14">
        <v>4</v>
      </c>
      <c r="F4" s="32" t="s">
        <v>76</v>
      </c>
      <c r="G4" s="14">
        <v>5</v>
      </c>
      <c r="H4" s="14">
        <v>4</v>
      </c>
      <c r="J4" s="32" t="s">
        <v>183</v>
      </c>
      <c r="K4" s="14">
        <v>4</v>
      </c>
      <c r="L4" s="14"/>
    </row>
    <row r="5" spans="2:12" x14ac:dyDescent="0.25">
      <c r="B5" s="33" t="s">
        <v>118</v>
      </c>
      <c r="C5" s="2">
        <v>6</v>
      </c>
      <c r="D5" s="2">
        <v>5</v>
      </c>
      <c r="F5" s="33" t="s">
        <v>79</v>
      </c>
      <c r="G5" s="2">
        <v>4</v>
      </c>
      <c r="H5" s="2">
        <v>5</v>
      </c>
      <c r="J5" s="33" t="s">
        <v>184</v>
      </c>
      <c r="K5" s="2">
        <v>4</v>
      </c>
      <c r="L5" s="2"/>
    </row>
    <row r="6" spans="2:12" x14ac:dyDescent="0.25">
      <c r="B6" s="33" t="s">
        <v>119</v>
      </c>
      <c r="C6" s="2">
        <v>4</v>
      </c>
      <c r="D6" s="2">
        <v>4</v>
      </c>
      <c r="F6" s="33" t="s">
        <v>77</v>
      </c>
      <c r="G6" s="2">
        <v>5</v>
      </c>
      <c r="H6" s="2">
        <v>4.5</v>
      </c>
      <c r="J6" s="33" t="s">
        <v>185</v>
      </c>
      <c r="K6" s="2">
        <v>5</v>
      </c>
      <c r="L6" s="2"/>
    </row>
    <row r="7" spans="2:12" x14ac:dyDescent="0.25">
      <c r="B7" s="33" t="s">
        <v>120</v>
      </c>
      <c r="C7" s="2">
        <v>4</v>
      </c>
      <c r="D7" s="2">
        <v>4</v>
      </c>
      <c r="F7" s="33" t="s">
        <v>78</v>
      </c>
      <c r="G7" s="2">
        <v>5</v>
      </c>
      <c r="H7" s="2">
        <v>5</v>
      </c>
      <c r="J7" s="33" t="s">
        <v>186</v>
      </c>
      <c r="K7" s="2">
        <v>5</v>
      </c>
      <c r="L7" s="2"/>
    </row>
    <row r="8" spans="2:12" x14ac:dyDescent="0.25">
      <c r="B8" s="33" t="s">
        <v>121</v>
      </c>
      <c r="C8" s="2">
        <v>10</v>
      </c>
      <c r="D8" s="2">
        <v>4.5</v>
      </c>
      <c r="F8" s="33" t="s">
        <v>80</v>
      </c>
      <c r="G8" s="2">
        <v>11</v>
      </c>
      <c r="H8" s="2">
        <v>5</v>
      </c>
      <c r="J8" s="33" t="s">
        <v>187</v>
      </c>
      <c r="K8" s="2">
        <v>12</v>
      </c>
      <c r="L8" s="2"/>
    </row>
    <row r="9" spans="2:12" x14ac:dyDescent="0.25">
      <c r="B9" s="33" t="s">
        <v>122</v>
      </c>
      <c r="C9" s="2">
        <v>2</v>
      </c>
      <c r="D9" s="2">
        <v>5</v>
      </c>
      <c r="F9" s="27"/>
      <c r="G9" s="1"/>
      <c r="H9" s="1"/>
      <c r="J9" s="27"/>
      <c r="K9" s="1"/>
      <c r="L9" s="1"/>
    </row>
    <row r="10" spans="2:12" ht="15.75" thickBot="1" x14ac:dyDescent="0.3"/>
    <row r="11" spans="2:12" ht="15.75" thickBot="1" x14ac:dyDescent="0.3">
      <c r="B11" s="83" t="s">
        <v>182</v>
      </c>
      <c r="C11" s="84"/>
      <c r="D11" s="28">
        <f>(D4*C4+D5*C5+D6*C6+D7*C7+D8*C8+D9*C9)/30</f>
        <v>4.4333333333333336</v>
      </c>
      <c r="F11" s="83" t="s">
        <v>182</v>
      </c>
      <c r="G11" s="84"/>
      <c r="H11" s="28">
        <f>(H4*G4+H5*G5+H6*G6+H7*G7+H8*G8)/30</f>
        <v>4.75</v>
      </c>
      <c r="J11" s="83" t="s">
        <v>182</v>
      </c>
      <c r="K11" s="84"/>
      <c r="L11" s="28">
        <f>(L4*K4+L5*K5+L6*K6+L7*K7+L8*K8)/30</f>
        <v>0</v>
      </c>
    </row>
  </sheetData>
  <mergeCells count="6">
    <mergeCell ref="B2:D2"/>
    <mergeCell ref="B11:C11"/>
    <mergeCell ref="F2:H2"/>
    <mergeCell ref="F11:G11"/>
    <mergeCell ref="J2:L2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III-semestr-25Z</vt:lpstr>
      <vt:lpstr>II-semestr-25L</vt:lpstr>
      <vt:lpstr>I-semestr-24Z</vt:lpstr>
      <vt:lpstr>Terminy 25L</vt:lpstr>
      <vt:lpstr>Terminy 25Z</vt:lpstr>
      <vt:lpstr>Ostateczne-oceny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Konieczna Kinga (STUD)</dc:creator>
  <cp:lastModifiedBy>Konieczna Kinga (STUD)</cp:lastModifiedBy>
  <dcterms:created xsi:type="dcterms:W3CDTF">2024-12-02T17:36:21Z</dcterms:created>
  <dcterms:modified xsi:type="dcterms:W3CDTF">2025-10-26T19:07:31Z</dcterms:modified>
</cp:coreProperties>
</file>