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odo\Desktop\IoT-studies\"/>
    </mc:Choice>
  </mc:AlternateContent>
  <xr:revisionPtr revIDLastSave="0" documentId="13_ncr:1_{7AC26BBE-DE65-4B95-993E-D6F9E9FD051F}" xr6:coauthVersionLast="47" xr6:coauthVersionMax="47" xr10:uidLastSave="{00000000-0000-0000-0000-000000000000}"/>
  <bookViews>
    <workbookView xWindow="-120" yWindow="-120" windowWidth="25440" windowHeight="15390" xr2:uid="{F85F5544-1FE8-4920-A5D4-192A98B113BD}"/>
  </bookViews>
  <sheets>
    <sheet name="II-semestr-25L" sheetId="1" r:id="rId1"/>
    <sheet name="I-semestr-24Z" sheetId="2" r:id="rId2"/>
    <sheet name="Terminy" sheetId="3" r:id="rId3"/>
    <sheet name="Ostateczne-oceny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1" i="4" l="1"/>
  <c r="H11" i="4"/>
  <c r="D11" i="4"/>
  <c r="N27" i="1"/>
  <c r="L18" i="1"/>
  <c r="F37" i="1"/>
  <c r="C56" i="1"/>
  <c r="E37" i="1" s="1"/>
  <c r="K76" i="2"/>
  <c r="B67" i="2"/>
  <c r="C54" i="2"/>
  <c r="G52" i="2"/>
  <c r="H37" i="2" s="1"/>
  <c r="I41" i="2" s="1"/>
  <c r="D37" i="2"/>
  <c r="M27" i="2"/>
  <c r="J18" i="2"/>
  <c r="B10" i="2"/>
  <c r="I41" i="1" l="1"/>
  <c r="I48" i="1"/>
  <c r="B69" i="1"/>
  <c r="B10" i="1"/>
  <c r="G51" i="1"/>
  <c r="O18" i="1"/>
  <c r="G69" i="1"/>
  <c r="G10" i="1"/>
</calcChain>
</file>

<file path=xl/sharedStrings.xml><?xml version="1.0" encoding="utf-8"?>
<sst xmlns="http://schemas.openxmlformats.org/spreadsheetml/2006/main" count="335" uniqueCount="207">
  <si>
    <t>1. Krypto</t>
  </si>
  <si>
    <t>2. Kwadraty łacińskie</t>
  </si>
  <si>
    <t>3. Boole</t>
  </si>
  <si>
    <t>4. Permutacje</t>
  </si>
  <si>
    <t>5. Rekurencja</t>
  </si>
  <si>
    <t>6. Grafy</t>
  </si>
  <si>
    <t>KW1</t>
  </si>
  <si>
    <t>KW2</t>
  </si>
  <si>
    <t>Ćwiczenia</t>
  </si>
  <si>
    <t>KC1</t>
  </si>
  <si>
    <t>KC2</t>
  </si>
  <si>
    <t>Aktywność</t>
  </si>
  <si>
    <t>Laboratoria</t>
  </si>
  <si>
    <t>T2</t>
  </si>
  <si>
    <t>T3</t>
  </si>
  <si>
    <t>T4</t>
  </si>
  <si>
    <t>Suma</t>
  </si>
  <si>
    <t>Wykłady [9+8 pkt]</t>
  </si>
  <si>
    <t>Projekty małe [6*2,5 pkt]</t>
  </si>
  <si>
    <t>Aktywność [4 pkt]</t>
  </si>
  <si>
    <t>Laboratoria [3*5 pkt]</t>
  </si>
  <si>
    <t>Ćwiczenia [9+9+4 pkt]</t>
  </si>
  <si>
    <t>Suma pkt:</t>
  </si>
  <si>
    <t>4. Faktoryzacja</t>
  </si>
  <si>
    <t>KC1 [14 pkt]</t>
  </si>
  <si>
    <t>KC2 [14 pkt]</t>
  </si>
  <si>
    <t>zeszyt.online [5 pkt]</t>
  </si>
  <si>
    <t>Aktywność [8 pkt]</t>
  </si>
  <si>
    <t>Projekt duży [9 pkt]</t>
  </si>
  <si>
    <t>Projekt [10 pkt]</t>
  </si>
  <si>
    <t>Praca na zajęciach [7 pkt]</t>
  </si>
  <si>
    <t>Wykłady [20+20+10 pkt]</t>
  </si>
  <si>
    <t>Zal. ind. 1 [6 pkt]</t>
  </si>
  <si>
    <t>Zal. ind. 2 [10 pkt]</t>
  </si>
  <si>
    <t>Projekt [24 pkt]</t>
  </si>
  <si>
    <t>Aktywność na wykładach:</t>
  </si>
  <si>
    <t>Pkt za laby:</t>
  </si>
  <si>
    <t>Laby [10 pkt]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</si>
  <si>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</si>
  <si>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</si>
  <si>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</si>
  <si>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</si>
  <si>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</si>
  <si>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</si>
  <si>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</si>
  <si>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</si>
  <si>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</si>
  <si>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</si>
  <si>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Suma:</t>
  </si>
  <si>
    <t>W2</t>
  </si>
  <si>
    <t>W3</t>
  </si>
  <si>
    <t>W4</t>
  </si>
  <si>
    <t>W5</t>
  </si>
  <si>
    <t>W6</t>
  </si>
  <si>
    <t>W7</t>
  </si>
  <si>
    <t>W9</t>
  </si>
  <si>
    <t>W10</t>
  </si>
  <si>
    <t>W11</t>
  </si>
  <si>
    <t>W12</t>
  </si>
  <si>
    <t>W13</t>
  </si>
  <si>
    <t>W14</t>
  </si>
  <si>
    <t>Kolokwium [26 pkt]</t>
  </si>
  <si>
    <t>W8</t>
  </si>
  <si>
    <t>Warsztaty [10 * 2 pkt]</t>
  </si>
  <si>
    <t>Egzamin</t>
  </si>
  <si>
    <t>Ustny [20 pkt]</t>
  </si>
  <si>
    <t>Pisemny [20 pkt]</t>
  </si>
  <si>
    <t>Ocena:</t>
  </si>
  <si>
    <t>Projekt [10+10+20 pkt]</t>
  </si>
  <si>
    <t>Prezentacja 1</t>
  </si>
  <si>
    <t>Prezentacja 2</t>
  </si>
  <si>
    <t>Dokumentacja</t>
  </si>
  <si>
    <t>PD [5 pkt]</t>
  </si>
  <si>
    <t>Zadaniowy</t>
  </si>
  <si>
    <t>Egzamin [65 pkt]</t>
  </si>
  <si>
    <t>Lab. kontrolne [48 pkt]</t>
  </si>
  <si>
    <t>MAT3</t>
  </si>
  <si>
    <t>SYSY</t>
  </si>
  <si>
    <t>POTEC</t>
  </si>
  <si>
    <t>FIZ1</t>
  </si>
  <si>
    <t>PBL2</t>
  </si>
  <si>
    <t>W15</t>
  </si>
  <si>
    <t>Projekt duży [5+5 pkt]</t>
  </si>
  <si>
    <t>Projekty małe [14 pkt]</t>
  </si>
  <si>
    <t>OPP1</t>
  </si>
  <si>
    <t>OPP2</t>
  </si>
  <si>
    <t>Prez. końcowa</t>
  </si>
  <si>
    <t>Do zdania brakuje:</t>
  </si>
  <si>
    <t>Ustny [30 pkt]</t>
  </si>
  <si>
    <t>Pisemny [10 pkt]</t>
  </si>
  <si>
    <t>Projekt [5+5+10+20 pkt]</t>
  </si>
  <si>
    <t>Laboratoria [5*8 pkt]</t>
  </si>
  <si>
    <t>4. Projektowanie filtrów cyfrowych</t>
  </si>
  <si>
    <t>5. Symulacja sygnału losowego</t>
  </si>
  <si>
    <t>Aktywność [5 pkt]</t>
  </si>
  <si>
    <t>KC2 [30 pkt]</t>
  </si>
  <si>
    <t>KC1 [30 pkt]</t>
  </si>
  <si>
    <t>Ćwiczenia [min. 25 pkt z KC1 + KC2]</t>
  </si>
  <si>
    <t>Wykłady [20 + 20 pkt]</t>
  </si>
  <si>
    <t>BONUS 1</t>
  </si>
  <si>
    <t>BONUS 2</t>
  </si>
  <si>
    <t>Laby</t>
  </si>
  <si>
    <t>Projekty</t>
  </si>
  <si>
    <t>LAB1</t>
  </si>
  <si>
    <t>LAB2</t>
  </si>
  <si>
    <t>LAB3</t>
  </si>
  <si>
    <t>LAB4</t>
  </si>
  <si>
    <t>LAB5</t>
  </si>
  <si>
    <t>LAB6</t>
  </si>
  <si>
    <t>LAB7</t>
  </si>
  <si>
    <t>LAB8</t>
  </si>
  <si>
    <t>LAB9</t>
  </si>
  <si>
    <t>LAB10</t>
  </si>
  <si>
    <t>LAB11</t>
  </si>
  <si>
    <t>LAB12</t>
  </si>
  <si>
    <t>LAB13</t>
  </si>
  <si>
    <t>LAB14</t>
  </si>
  <si>
    <t>PROJ1</t>
  </si>
  <si>
    <t>PROJ2</t>
  </si>
  <si>
    <t>PROJ3</t>
  </si>
  <si>
    <t>PROJ4</t>
  </si>
  <si>
    <t>PROJ5</t>
  </si>
  <si>
    <t>PROJ6</t>
  </si>
  <si>
    <t>PROJ7</t>
  </si>
  <si>
    <t>BONUS1</t>
  </si>
  <si>
    <t>BONUS2</t>
  </si>
  <si>
    <t>Laby [14*2 pkt]</t>
  </si>
  <si>
    <t>Teoretyczny</t>
  </si>
  <si>
    <t>Egzamin [20+10 pkt]</t>
  </si>
  <si>
    <t>Ćwiczenia [C = 0,6K+0,4P]</t>
  </si>
  <si>
    <t>Kolokwium</t>
  </si>
  <si>
    <t>Mini-projekt</t>
  </si>
  <si>
    <t>W = 0,4E + 0,3C + 0,3L</t>
  </si>
  <si>
    <t>MAT1</t>
  </si>
  <si>
    <t>MAT2</t>
  </si>
  <si>
    <t>PELP1</t>
  </si>
  <si>
    <t>POPRO</t>
  </si>
  <si>
    <t>PBL1</t>
  </si>
  <si>
    <t>MADI</t>
  </si>
  <si>
    <t>Zajęcia 1 [10 pkt]</t>
  </si>
  <si>
    <t>Zajęcia 2 [15 pkt]</t>
  </si>
  <si>
    <t>Zajęcia 3 [15 pkt]</t>
  </si>
  <si>
    <t>Zajęcia 4 [13 pkt]</t>
  </si>
  <si>
    <t>Zajęcia 5 [12 pkt]</t>
  </si>
  <si>
    <t>Zajęcia 6 [15 pkt]</t>
  </si>
  <si>
    <t>Zajęcia 7 [15 pkt]</t>
  </si>
  <si>
    <t>Zajęcia 8 [5 pkt]</t>
  </si>
  <si>
    <t>Laboratoria i projekty</t>
  </si>
  <si>
    <t>Przedmiot</t>
  </si>
  <si>
    <t>Termin</t>
  </si>
  <si>
    <t>Kolokwium 1</t>
  </si>
  <si>
    <t>Kolokwium 2</t>
  </si>
  <si>
    <t>Kolokwium 1 + 2</t>
  </si>
  <si>
    <t>Poprawa całości (obu)</t>
  </si>
  <si>
    <t>Reprezentacja ortogonalna sygnałów</t>
  </si>
  <si>
    <t>Analiza częstotliwościowa sygnałów ciągłych</t>
  </si>
  <si>
    <t xml:space="preserve"> Próbkowanie i kwantyzacja sygnałów</t>
  </si>
  <si>
    <t>Projektowanie filtrów cyfrowych</t>
  </si>
  <si>
    <t>Symulacja sygnału losowego</t>
  </si>
  <si>
    <t>1. Reprezentacja ortogonalna sygnałów</t>
  </si>
  <si>
    <t>2. Analiza częstotliwosciowa sygnałów ciągłych</t>
  </si>
  <si>
    <t>3. Próbkowanie i kwantyzacja sygnałów</t>
  </si>
  <si>
    <t>PBL</t>
  </si>
  <si>
    <t>Ocena Postępów Pracy - Identyfikacja problemu i badania</t>
  </si>
  <si>
    <t>PR1</t>
  </si>
  <si>
    <t>PR2</t>
  </si>
  <si>
    <t>Prezentacja (pierwszego) projektu</t>
  </si>
  <si>
    <t>Projekt: Ocena Postępów Pracy (OPP2)</t>
  </si>
  <si>
    <t>Prezentacja produktu - Synteza, HMW i ideacja</t>
  </si>
  <si>
    <t>Raport końcowy projektu</t>
  </si>
  <si>
    <t>Raport</t>
  </si>
  <si>
    <t>Prezentacja końcowa</t>
  </si>
  <si>
    <t>PR K</t>
  </si>
  <si>
    <t>Egzamin pisemny</t>
  </si>
  <si>
    <t>Egzamin ustny</t>
  </si>
  <si>
    <t>1. Grupy symetrii [2 pkt]</t>
  </si>
  <si>
    <t>2. Grupy modulo [3 pkt]</t>
  </si>
  <si>
    <t>3. Macierze i wyznaczniki [3 pkt]</t>
  </si>
  <si>
    <t>4. Met. najmn. kwadratów [3 pkt]</t>
  </si>
  <si>
    <t>5. Kody Hamminga [3 pkt]</t>
  </si>
  <si>
    <t>Duży Projekt</t>
  </si>
  <si>
    <t>Mały Projekt</t>
  </si>
  <si>
    <t>Projekt #1</t>
  </si>
  <si>
    <t>Co?</t>
  </si>
  <si>
    <t>Podstawy, ortogonalizacja; Szereg i transformata Fouriera; Splot; Systemy liniowe, próbkowanie</t>
  </si>
  <si>
    <t>Filtry; Transformata Z, różniczkowanie, filtracji cd.</t>
  </si>
  <si>
    <t>Grupy symetrii</t>
  </si>
  <si>
    <t>Grupy modulo</t>
  </si>
  <si>
    <t>Macierze i wyznaczniki</t>
  </si>
  <si>
    <t>Metoda najmniejszych kwadratów</t>
  </si>
  <si>
    <t>Kody Hamminga</t>
  </si>
  <si>
    <t>Dekoder - wyświetlacz 7-segmentowy</t>
  </si>
  <si>
    <t>RSA</t>
  </si>
  <si>
    <t>Arytmetyka modularna; Grupy i ciała; Macierze i wyznaczniki</t>
  </si>
  <si>
    <t>-</t>
  </si>
  <si>
    <t>Z czego?</t>
  </si>
  <si>
    <t>Ocena</t>
  </si>
  <si>
    <t>ECTS</t>
  </si>
  <si>
    <t>Średnia skumulowana:</t>
  </si>
  <si>
    <t>J. obcy</t>
  </si>
  <si>
    <t>FIZ2</t>
  </si>
  <si>
    <t>UKEL</t>
  </si>
  <si>
    <t>PTB</t>
  </si>
  <si>
    <t>PBL3</t>
  </si>
  <si>
    <t>I semestr (24Z)</t>
  </si>
  <si>
    <t>II semestr (25L)</t>
  </si>
  <si>
    <t>III semestr (25Z)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</si>
</sst>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[$-415]d\ mmmm\ yyyy;@"/>
  </numFmts>
  <fonts count="7" x14ac:knownFonts="1">
    <font>
      <sz val="11"/>
      <color theme="1"/>
      <name val="Aptos Narrow"/>
      <family val="2"/>
      <charset val="238"/>
      <scheme val="minor"/>
    </font>
    <font>
      <sz val="8"/>
      <name val="Aptos Narrow"/>
      <family val="2"/>
      <charset val="238"/>
      <scheme val="minor"/>
    </font>
    <font>
      <b/>
      <sz val="11"/>
      <color theme="1"/>
      <name val="Aptos Narrow"/>
      <family val="2"/>
      <scheme val="minor"/>
    </font>
    <font>
      <sz val="11"/>
      <name val="Aptos Narrow"/>
      <family val="2"/>
      <charset val="238"/>
      <scheme val="minor"/>
    </font>
    <font>
      <sz val="11"/>
      <color theme="0"/>
      <name val="Aptos Narrow"/>
      <family val="2"/>
      <charset val="238"/>
      <scheme val="minor"/>
    </font>
    <font>
      <b/>
      <sz val="14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vertical="center"/>
    </xf>
    <xf numFmtId="164" fontId="3" fillId="0" borderId="0" xfId="0" applyNumberFormat="1" applyFont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>
      <extLst>
        <ext xmlns:xfpb="http://schemas.microsoft.com/office/spreadsheetml/2022/featurepropertybag" uri="{C7286773-470A-42A8-94C5-96B5CB345126}">
          <xfpb:xfComplement i="0"/>
        </ext>
      </extLst>
    </xf>
    <xf numFmtId="165" fontId="0" fillId="0" borderId="1" xfId="0" applyNumberFormat="1" applyBorder="1" applyAlignment="1">
      <alignment horizontal="center"/>
    </xf>
    <xf numFmtId="0" fontId="2" fillId="0" borderId="1" xfId="0" applyFont="1" applyBorder="1" applyAlignment="1">
      <alignment horizontal="center"/>
    </xf>
    <xf numFmtId="165" fontId="0" fillId="0" borderId="0" xfId="0" applyNumberFormat="1" applyAlignment="1">
      <alignment horizontal="center"/>
    </xf>
    <xf numFmtId="0" fontId="0" fillId="6" borderId="1" xfId="0" applyFill="1" applyBorder="1">
      <extLst>
        <ext xmlns:xfpb="http://schemas.microsoft.com/office/spreadsheetml/2022/featurepropertybag" uri="{C7286773-470A-42A8-94C5-96B5CB345126}">
          <xfpb:xfComplement i="0"/>
        </ext>
      </extLst>
    </xf>
    <xf numFmtId="0" fontId="0" fillId="6" borderId="12" xfId="0" applyFill="1" applyBorder="1" applyAlignment="1">
      <alignment horizontal="center"/>
    </xf>
    <xf numFmtId="165" fontId="0" fillId="6" borderId="12" xfId="0" applyNumberFormat="1" applyFill="1" applyBorder="1" applyAlignment="1">
      <alignment horizontal="center"/>
    </xf>
    <xf numFmtId="14" fontId="0" fillId="6" borderId="12" xfId="0" applyNumberForma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165" fontId="0" fillId="6" borderId="1" xfId="0" applyNumberForma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6" borderId="12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/>
    </xf>
    <xf numFmtId="0" fontId="5" fillId="5" borderId="7" xfId="0" applyFont="1" applyFill="1" applyBorder="1" applyAlignment="1">
      <alignment horizontal="center" vertical="center"/>
    </xf>
    <xf numFmtId="0" fontId="5" fillId="5" borderId="8" xfId="0" applyFont="1" applyFill="1" applyBorder="1" applyAlignment="1">
      <alignment horizontal="center" vertical="center"/>
    </xf>
    <xf numFmtId="0" fontId="5" fillId="5" borderId="9" xfId="0" applyFont="1" applyFill="1" applyBorder="1" applyAlignment="1">
      <alignment horizontal="center" vertical="center"/>
    </xf>
    <xf numFmtId="0" fontId="5" fillId="5" borderId="5" xfId="0" applyFont="1" applyFill="1" applyBorder="1" applyAlignment="1">
      <alignment horizontal="center" vertical="center"/>
    </xf>
    <xf numFmtId="0" fontId="5" fillId="5" borderId="10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1" fontId="0" fillId="0" borderId="11" xfId="0" applyNumberFormat="1" applyBorder="1" applyAlignment="1">
      <alignment horizontal="center" vertical="center"/>
    </xf>
    <xf numFmtId="1" fontId="0" fillId="0" borderId="12" xfId="0" applyNumberFormat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0" fontId="5" fillId="4" borderId="7" xfId="0" applyFont="1" applyFill="1" applyBorder="1" applyAlignment="1">
      <alignment horizontal="center" vertical="center"/>
    </xf>
    <xf numFmtId="0" fontId="5" fillId="4" borderId="8" xfId="0" applyFont="1" applyFill="1" applyBorder="1" applyAlignment="1">
      <alignment horizontal="center" vertical="center"/>
    </xf>
    <xf numFmtId="0" fontId="5" fillId="4" borderId="9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0" fontId="5" fillId="4" borderId="10" xfId="0" applyFon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/>
    </xf>
    <xf numFmtId="0" fontId="6" fillId="0" borderId="17" xfId="0" applyFont="1" applyFill="1" applyBorder="1" applyAlignment="1">
      <alignment horizontal="center" vertical="center"/>
    </xf>
    <xf numFmtId="0" fontId="6" fillId="0" borderId="18" xfId="0" applyFont="1" applyFill="1" applyBorder="1" applyAlignment="1">
      <alignment horizontal="center" vertical="center"/>
    </xf>
    <xf numFmtId="2" fontId="0" fillId="0" borderId="19" xfId="0" applyNumberFormat="1" applyBorder="1"/>
    <xf numFmtId="0" fontId="2" fillId="7" borderId="14" xfId="0" applyFont="1" applyFill="1" applyBorder="1" applyAlignment="1">
      <alignment horizontal="center" vertical="center"/>
    </xf>
    <xf numFmtId="0" fontId="2" fillId="7" borderId="15" xfId="0" applyFont="1" applyFill="1" applyBorder="1" applyAlignment="1">
      <alignment horizontal="center" vertical="center"/>
    </xf>
    <xf numFmtId="0" fontId="2" fillId="7" borderId="16" xfId="0" applyFont="1" applyFill="1" applyBorder="1" applyAlignment="1">
      <alignment horizontal="center" vertical="center"/>
    </xf>
    <xf numFmtId="0" fontId="2" fillId="6" borderId="17" xfId="0" applyFont="1" applyFill="1" applyBorder="1" applyAlignment="1">
      <alignment horizontal="left" vertical="center"/>
    </xf>
    <xf numFmtId="0" fontId="2" fillId="6" borderId="18" xfId="0" applyFont="1" applyFill="1" applyBorder="1" applyAlignment="1">
      <alignment horizontal="center" vertical="center"/>
    </xf>
    <xf numFmtId="0" fontId="2" fillId="6" borderId="19" xfId="0" applyFont="1" applyFill="1" applyBorder="1" applyAlignment="1">
      <alignment horizontal="center" vertical="center"/>
    </xf>
    <xf numFmtId="0" fontId="6" fillId="6" borderId="12" xfId="0" applyFont="1" applyFill="1" applyBorder="1" applyAlignment="1">
      <alignment horizontal="left" vertical="center"/>
    </xf>
    <xf numFmtId="0" fontId="6" fillId="6" borderId="1" xfId="0" applyFont="1" applyFill="1" applyBorder="1" applyAlignment="1">
      <alignment horizontal="left" vertical="center"/>
    </xf>
    <xf numFmtId="0" fontId="0" fillId="0" borderId="0" xfId="0" applyFill="1" applyBorder="1" applyAlignment="1">
      <alignment horizontal="center" vertical="center"/>
    </xf>
  </cellXfs>
  <cellStyles count="1">
    <cellStyle name="Normalny" xfId="0" builtinId="0"/>
  </cellStyles>
  <dxfs count="0"/>
  <tableStyles count="0" defaultTableStyle="TableStyleMedium2" defaultPivotStyle="PivotStyleLight16"/>
  <colors>
    <mruColors>
      <color rgb="FFDEEDF4"/>
      <color rgb="FFE3EA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22/11/relationships/FeaturePropertyBag" Target="featurePropertyBag/featurePropertyBag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C86BD6-21E5-4E44-BF61-9A65607E6D85}">
  <dimension ref="A1:S70"/>
  <sheetViews>
    <sheetView tabSelected="1" zoomScale="85" zoomScaleNormal="85" workbookViewId="0">
      <selection activeCell="J20" sqref="J20"/>
    </sheetView>
  </sheetViews>
  <sheetFormatPr defaultRowHeight="15" x14ac:dyDescent="0.25"/>
  <cols>
    <col min="1" max="1" width="3.85546875" style="1" customWidth="1"/>
    <col min="2" max="2" width="16" style="1" customWidth="1"/>
    <col min="3" max="3" width="16.5703125" style="1" customWidth="1"/>
    <col min="4" max="4" width="16" style="1" customWidth="1"/>
    <col min="5" max="5" width="16.28515625" style="1" customWidth="1"/>
    <col min="6" max="6" width="16.85546875" style="1" customWidth="1"/>
    <col min="7" max="7" width="16.5703125" style="1" customWidth="1"/>
    <col min="8" max="8" width="16.7109375" style="1" customWidth="1"/>
    <col min="9" max="9" width="17.140625" style="1" customWidth="1"/>
    <col min="10" max="10" width="12.85546875" style="1" customWidth="1"/>
    <col min="11" max="11" width="11.7109375" style="1" customWidth="1"/>
    <col min="12" max="12" width="10.85546875" style="1" customWidth="1"/>
    <col min="13" max="13" width="15.28515625" style="1" customWidth="1"/>
    <col min="14" max="14" width="15.7109375" style="1" customWidth="1"/>
    <col min="15" max="15" width="14.28515625" style="1" customWidth="1"/>
    <col min="16" max="16" width="15.85546875" style="1" customWidth="1"/>
    <col min="17" max="17" width="12.28515625" style="1" customWidth="1"/>
    <col min="18" max="18" width="13.85546875" style="1" customWidth="1"/>
    <col min="19" max="19" width="14.28515625" style="1" customWidth="1"/>
    <col min="20" max="16384" width="9.140625" style="1"/>
  </cols>
  <sheetData>
    <row r="1" spans="1:19" ht="15.75" thickBot="1" x14ac:dyDescent="0.3"/>
    <row r="2" spans="1:19" x14ac:dyDescent="0.25">
      <c r="B2" s="33" t="s">
        <v>76</v>
      </c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5"/>
    </row>
    <row r="3" spans="1:19" ht="15.75" thickBot="1" x14ac:dyDescent="0.3">
      <c r="B3" s="36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8"/>
      <c r="R3" s="12"/>
    </row>
    <row r="5" spans="1:19" x14ac:dyDescent="0.25">
      <c r="B5" s="39" t="s">
        <v>83</v>
      </c>
      <c r="C5" s="40"/>
      <c r="D5" s="40"/>
      <c r="E5" s="40"/>
      <c r="F5" s="41"/>
      <c r="H5" s="39" t="s">
        <v>82</v>
      </c>
      <c r="I5" s="41"/>
      <c r="K5" s="39" t="s">
        <v>8</v>
      </c>
      <c r="L5" s="40"/>
      <c r="M5" s="40"/>
      <c r="N5" s="41"/>
      <c r="P5" s="4" t="s">
        <v>74</v>
      </c>
    </row>
    <row r="6" spans="1:19" ht="29.25" customHeight="1" x14ac:dyDescent="0.25">
      <c r="B6" s="3" t="s">
        <v>175</v>
      </c>
      <c r="C6" s="3" t="s">
        <v>176</v>
      </c>
      <c r="D6" s="3" t="s">
        <v>177</v>
      </c>
      <c r="E6" s="3" t="s">
        <v>178</v>
      </c>
      <c r="F6" s="3" t="s">
        <v>179</v>
      </c>
      <c r="H6" s="2"/>
      <c r="I6" s="2"/>
      <c r="K6" s="2" t="s">
        <v>24</v>
      </c>
      <c r="L6" s="2" t="s">
        <v>25</v>
      </c>
      <c r="M6" s="2" t="s">
        <v>72</v>
      </c>
      <c r="N6" s="2" t="s">
        <v>27</v>
      </c>
      <c r="P6" s="2" t="s">
        <v>73</v>
      </c>
    </row>
    <row r="7" spans="1:19" x14ac:dyDescent="0.25">
      <c r="B7" s="2">
        <v>2</v>
      </c>
      <c r="C7" s="2">
        <v>2.7</v>
      </c>
      <c r="D7" s="2"/>
      <c r="E7" s="2"/>
      <c r="F7" s="2"/>
      <c r="H7" s="2"/>
      <c r="I7" s="2"/>
      <c r="K7" s="2"/>
      <c r="L7" s="2"/>
      <c r="M7" s="2"/>
      <c r="N7" s="2">
        <v>4</v>
      </c>
      <c r="P7" s="2"/>
    </row>
    <row r="9" spans="1:19" x14ac:dyDescent="0.25">
      <c r="B9" s="42" t="s">
        <v>22</v>
      </c>
      <c r="C9" s="42"/>
      <c r="E9" s="9" t="s">
        <v>67</v>
      </c>
      <c r="G9" s="42" t="s">
        <v>87</v>
      </c>
      <c r="H9" s="42"/>
    </row>
    <row r="10" spans="1:19" x14ac:dyDescent="0.25">
      <c r="B10" s="43">
        <f>SUM(B7:F7,H7:I7,K7:N7,P7)</f>
        <v>8.6999999999999993</v>
      </c>
      <c r="C10" s="43"/>
      <c r="E10" s="47"/>
      <c r="G10" s="43">
        <f>66-SUM(B7:F7,H7:I7,K7:N7,P7)</f>
        <v>57.3</v>
      </c>
      <c r="H10" s="43"/>
    </row>
    <row r="11" spans="1:19" x14ac:dyDescent="0.25">
      <c r="B11" s="43"/>
      <c r="C11" s="43"/>
      <c r="E11" s="48"/>
      <c r="G11" s="43"/>
      <c r="H11" s="43"/>
    </row>
    <row r="12" spans="1:19" ht="15.75" thickBot="1" x14ac:dyDescent="0.3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</row>
    <row r="13" spans="1:19" ht="15.75" thickBot="1" x14ac:dyDescent="0.3"/>
    <row r="14" spans="1:19" x14ac:dyDescent="0.25">
      <c r="B14" s="33" t="s">
        <v>77</v>
      </c>
      <c r="C14" s="34"/>
      <c r="D14" s="34"/>
      <c r="E14" s="34"/>
      <c r="F14" s="34"/>
      <c r="G14" s="34"/>
      <c r="H14" s="35"/>
    </row>
    <row r="15" spans="1:19" ht="15.75" thickBot="1" x14ac:dyDescent="0.3">
      <c r="B15" s="36"/>
      <c r="C15" s="37"/>
      <c r="D15" s="37"/>
      <c r="E15" s="37"/>
      <c r="F15" s="37"/>
      <c r="G15" s="37"/>
      <c r="H15" s="38"/>
    </row>
    <row r="17" spans="1:19" x14ac:dyDescent="0.25">
      <c r="B17" s="46" t="s">
        <v>91</v>
      </c>
      <c r="C17" s="46"/>
      <c r="D17" s="46"/>
      <c r="E17" s="46"/>
      <c r="F17" s="46"/>
      <c r="H17" s="39" t="s">
        <v>97</v>
      </c>
      <c r="I17" s="40"/>
      <c r="J17" s="41"/>
      <c r="L17" s="42" t="s">
        <v>22</v>
      </c>
      <c r="M17" s="42"/>
      <c r="O17" s="42" t="s">
        <v>87</v>
      </c>
      <c r="P17" s="42"/>
      <c r="R17" s="9" t="s">
        <v>67</v>
      </c>
    </row>
    <row r="18" spans="1:19" ht="48.75" customHeight="1" x14ac:dyDescent="0.25">
      <c r="B18" s="3" t="s">
        <v>159</v>
      </c>
      <c r="C18" s="3" t="s">
        <v>160</v>
      </c>
      <c r="D18" s="3" t="s">
        <v>161</v>
      </c>
      <c r="E18" s="3" t="s">
        <v>92</v>
      </c>
      <c r="F18" s="3" t="s">
        <v>93</v>
      </c>
      <c r="H18" s="3" t="s">
        <v>94</v>
      </c>
      <c r="I18" s="2" t="s">
        <v>96</v>
      </c>
      <c r="J18" s="3" t="s">
        <v>95</v>
      </c>
      <c r="L18" s="43">
        <f>SUM(B19:F19,H19:J19)</f>
        <v>29.5</v>
      </c>
      <c r="M18" s="43"/>
      <c r="O18" s="43">
        <f>50-SUM(B19:F19,H19:J19)</f>
        <v>20.5</v>
      </c>
      <c r="P18" s="43"/>
      <c r="R18" s="32"/>
    </row>
    <row r="19" spans="1:19" x14ac:dyDescent="0.25">
      <c r="B19" s="2"/>
      <c r="C19" s="2"/>
      <c r="D19" s="2"/>
      <c r="E19" s="2"/>
      <c r="F19" s="2"/>
      <c r="H19" s="2">
        <v>3</v>
      </c>
      <c r="I19" s="2">
        <v>26.5</v>
      </c>
      <c r="J19" s="2"/>
      <c r="L19" s="43"/>
      <c r="M19" s="43"/>
      <c r="O19" s="43"/>
      <c r="P19" s="43"/>
      <c r="R19" s="32"/>
    </row>
    <row r="21" spans="1:19" ht="15.75" thickBot="1" x14ac:dyDescent="0.3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</row>
    <row r="22" spans="1:19" ht="15.75" thickBot="1" x14ac:dyDescent="0.3"/>
    <row r="23" spans="1:19" ht="15" customHeight="1" x14ac:dyDescent="0.25">
      <c r="B23" s="33" t="s">
        <v>79</v>
      </c>
      <c r="C23" s="34"/>
      <c r="D23" s="34"/>
      <c r="E23" s="34"/>
      <c r="F23" s="34"/>
      <c r="G23" s="34"/>
      <c r="H23" s="34"/>
      <c r="I23" s="34"/>
      <c r="J23" s="34"/>
      <c r="K23" s="34"/>
      <c r="L23" s="35"/>
      <c r="N23" s="43" t="s">
        <v>132</v>
      </c>
      <c r="O23" s="43"/>
    </row>
    <row r="24" spans="1:19" ht="15.75" customHeight="1" thickBot="1" x14ac:dyDescent="0.3">
      <c r="B24" s="36"/>
      <c r="C24" s="37"/>
      <c r="D24" s="37"/>
      <c r="E24" s="37"/>
      <c r="F24" s="37"/>
      <c r="G24" s="37"/>
      <c r="H24" s="37"/>
      <c r="I24" s="37"/>
      <c r="J24" s="37"/>
      <c r="K24" s="37"/>
      <c r="L24" s="38"/>
      <c r="N24" s="43"/>
      <c r="O24" s="43"/>
    </row>
    <row r="26" spans="1:19" x14ac:dyDescent="0.25">
      <c r="B26" s="46" t="s">
        <v>129</v>
      </c>
      <c r="C26" s="46"/>
      <c r="D26" s="46"/>
      <c r="F26" s="46" t="s">
        <v>12</v>
      </c>
      <c r="G26" s="46"/>
      <c r="H26" s="46"/>
      <c r="I26" s="46"/>
      <c r="J26" s="7"/>
      <c r="K26" s="39" t="s">
        <v>128</v>
      </c>
      <c r="L26" s="41"/>
      <c r="N26" s="10" t="s">
        <v>22</v>
      </c>
      <c r="O26" s="9" t="s">
        <v>67</v>
      </c>
    </row>
    <row r="27" spans="1:19" x14ac:dyDescent="0.25">
      <c r="B27" s="14" t="s">
        <v>130</v>
      </c>
      <c r="C27" s="14" t="s">
        <v>131</v>
      </c>
      <c r="D27" s="2" t="s">
        <v>11</v>
      </c>
      <c r="F27" s="2" t="s">
        <v>103</v>
      </c>
      <c r="G27" s="2" t="s">
        <v>104</v>
      </c>
      <c r="H27" s="2" t="s">
        <v>105</v>
      </c>
      <c r="I27" s="2" t="s">
        <v>106</v>
      </c>
      <c r="K27" s="14" t="s">
        <v>73</v>
      </c>
      <c r="L27" s="2" t="s">
        <v>127</v>
      </c>
      <c r="N27" s="49">
        <f>SUM(B28:D28,F28:I28,K28:L28)</f>
        <v>1</v>
      </c>
      <c r="O27" s="47"/>
    </row>
    <row r="28" spans="1:19" x14ac:dyDescent="0.25">
      <c r="B28" s="2"/>
      <c r="C28" s="2"/>
      <c r="D28" s="2">
        <v>1</v>
      </c>
      <c r="F28" s="2"/>
      <c r="G28" s="2"/>
      <c r="H28" s="2"/>
      <c r="I28" s="2"/>
      <c r="K28" s="2"/>
      <c r="L28" s="2"/>
      <c r="N28" s="50"/>
      <c r="O28" s="48"/>
    </row>
    <row r="30" spans="1:19" ht="15.75" thickBot="1" x14ac:dyDescent="0.3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</row>
    <row r="31" spans="1:19" ht="15.75" thickBot="1" x14ac:dyDescent="0.3"/>
    <row r="32" spans="1:19" x14ac:dyDescent="0.25">
      <c r="B32" s="33" t="s">
        <v>78</v>
      </c>
      <c r="C32" s="34"/>
      <c r="D32" s="34"/>
      <c r="E32" s="34"/>
      <c r="F32" s="34"/>
      <c r="G32" s="34"/>
      <c r="H32" s="34"/>
      <c r="I32" s="35"/>
    </row>
    <row r="33" spans="2:15" ht="15.75" thickBot="1" x14ac:dyDescent="0.3">
      <c r="B33" s="36"/>
      <c r="C33" s="37"/>
      <c r="D33" s="37"/>
      <c r="E33" s="37"/>
      <c r="F33" s="37"/>
      <c r="G33" s="37"/>
      <c r="H33" s="37"/>
      <c r="I33" s="38"/>
    </row>
    <row r="35" spans="2:15" x14ac:dyDescent="0.25">
      <c r="B35" s="46" t="s">
        <v>98</v>
      </c>
      <c r="C35" s="46"/>
      <c r="D35" s="7"/>
      <c r="E35" s="39" t="s">
        <v>147</v>
      </c>
      <c r="F35" s="40"/>
      <c r="G35" s="40"/>
      <c r="H35" s="41"/>
    </row>
    <row r="36" spans="2:15" ht="15" customHeight="1" x14ac:dyDescent="0.25">
      <c r="B36" s="2" t="s">
        <v>6</v>
      </c>
      <c r="C36" s="2" t="s">
        <v>7</v>
      </c>
      <c r="E36" s="3" t="s">
        <v>101</v>
      </c>
      <c r="F36" s="3" t="s">
        <v>102</v>
      </c>
      <c r="G36" s="2" t="s">
        <v>99</v>
      </c>
      <c r="H36" s="2" t="s">
        <v>100</v>
      </c>
      <c r="O36" s="7"/>
    </row>
    <row r="37" spans="2:15" x14ac:dyDescent="0.25">
      <c r="B37" s="2"/>
      <c r="C37" s="2"/>
      <c r="E37" s="2">
        <f>C56</f>
        <v>7</v>
      </c>
      <c r="F37" s="2">
        <f>G51</f>
        <v>0</v>
      </c>
      <c r="G37" s="2"/>
      <c r="H37" s="2"/>
      <c r="O37" s="7"/>
    </row>
    <row r="40" spans="2:15" ht="21.75" customHeight="1" x14ac:dyDescent="0.25">
      <c r="B40" s="44" t="s">
        <v>126</v>
      </c>
      <c r="C40" s="45"/>
      <c r="F40" s="43" t="s">
        <v>102</v>
      </c>
      <c r="G40" s="43"/>
      <c r="I40" s="9" t="s">
        <v>22</v>
      </c>
      <c r="J40" s="11"/>
      <c r="L40" s="11"/>
    </row>
    <row r="41" spans="2:15" x14ac:dyDescent="0.25">
      <c r="B41" s="2" t="s">
        <v>103</v>
      </c>
      <c r="C41" s="2">
        <v>2</v>
      </c>
      <c r="F41" s="2" t="s">
        <v>117</v>
      </c>
      <c r="G41" s="2"/>
      <c r="I41" s="2">
        <f>SUM(B37:C37,E37:H37)</f>
        <v>7</v>
      </c>
      <c r="J41" s="7"/>
      <c r="L41" s="7"/>
    </row>
    <row r="42" spans="2:15" x14ac:dyDescent="0.25">
      <c r="B42" s="2" t="s">
        <v>104</v>
      </c>
      <c r="C42" s="2"/>
      <c r="F42" s="2" t="s">
        <v>118</v>
      </c>
      <c r="G42" s="2"/>
      <c r="I42" s="7"/>
      <c r="J42" s="7"/>
    </row>
    <row r="43" spans="2:15" x14ac:dyDescent="0.25">
      <c r="B43" s="2" t="s">
        <v>105</v>
      </c>
      <c r="C43" s="2">
        <v>3</v>
      </c>
      <c r="F43" s="2" t="s">
        <v>119</v>
      </c>
      <c r="G43" s="2"/>
      <c r="I43" s="42" t="s">
        <v>67</v>
      </c>
    </row>
    <row r="44" spans="2:15" x14ac:dyDescent="0.25">
      <c r="B44" s="2" t="s">
        <v>106</v>
      </c>
      <c r="C44" s="2">
        <v>2</v>
      </c>
      <c r="F44" s="2" t="s">
        <v>120</v>
      </c>
      <c r="G44" s="2"/>
      <c r="I44" s="42"/>
    </row>
    <row r="45" spans="2:15" x14ac:dyDescent="0.25">
      <c r="B45" s="2" t="s">
        <v>107</v>
      </c>
      <c r="C45" s="2"/>
      <c r="F45" s="2" t="s">
        <v>121</v>
      </c>
      <c r="G45" s="2"/>
      <c r="I45" s="13"/>
    </row>
    <row r="46" spans="2:15" x14ac:dyDescent="0.25">
      <c r="B46" s="2" t="s">
        <v>108</v>
      </c>
      <c r="C46" s="2"/>
      <c r="F46" s="2" t="s">
        <v>122</v>
      </c>
      <c r="G46" s="2"/>
    </row>
    <row r="47" spans="2:15" x14ac:dyDescent="0.25">
      <c r="B47" s="2" t="s">
        <v>109</v>
      </c>
      <c r="C47" s="2"/>
      <c r="F47" s="2" t="s">
        <v>123</v>
      </c>
      <c r="G47" s="2"/>
      <c r="I47" s="9" t="s">
        <v>87</v>
      </c>
    </row>
    <row r="48" spans="2:15" x14ac:dyDescent="0.25">
      <c r="B48" s="2" t="s">
        <v>110</v>
      </c>
      <c r="C48" s="2"/>
      <c r="F48" s="2" t="s">
        <v>124</v>
      </c>
      <c r="G48" s="2"/>
      <c r="I48" s="2">
        <f>50-SUM(B37:C37,E37:H37)</f>
        <v>43</v>
      </c>
    </row>
    <row r="49" spans="1:19" x14ac:dyDescent="0.25">
      <c r="B49" s="2" t="s">
        <v>111</v>
      </c>
      <c r="C49" s="2"/>
      <c r="F49" s="2" t="s">
        <v>125</v>
      </c>
      <c r="G49" s="2"/>
    </row>
    <row r="50" spans="1:19" x14ac:dyDescent="0.25">
      <c r="B50" s="2" t="s">
        <v>112</v>
      </c>
      <c r="C50" s="2"/>
    </row>
    <row r="51" spans="1:19" x14ac:dyDescent="0.25">
      <c r="B51" s="2" t="s">
        <v>113</v>
      </c>
      <c r="C51" s="2"/>
      <c r="F51" s="2" t="s">
        <v>48</v>
      </c>
      <c r="G51" s="2">
        <f>SUM(G41:G49)</f>
        <v>0</v>
      </c>
    </row>
    <row r="52" spans="1:19" x14ac:dyDescent="0.25">
      <c r="B52" s="2" t="s">
        <v>114</v>
      </c>
      <c r="C52" s="2"/>
    </row>
    <row r="53" spans="1:19" x14ac:dyDescent="0.25">
      <c r="B53" s="2" t="s">
        <v>115</v>
      </c>
      <c r="C53" s="2"/>
    </row>
    <row r="54" spans="1:19" x14ac:dyDescent="0.25">
      <c r="B54" s="2" t="s">
        <v>116</v>
      </c>
      <c r="C54" s="2"/>
    </row>
    <row r="56" spans="1:19" x14ac:dyDescent="0.25">
      <c r="B56" s="2" t="s">
        <v>16</v>
      </c>
      <c r="C56" s="2">
        <f>SUM(C41:C54)</f>
        <v>7</v>
      </c>
    </row>
    <row r="58" spans="1:19" ht="15.75" thickBot="1" x14ac:dyDescent="0.3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</row>
    <row r="59" spans="1:19" ht="15.75" thickBot="1" x14ac:dyDescent="0.3"/>
    <row r="60" spans="1:19" ht="15" customHeight="1" x14ac:dyDescent="0.25">
      <c r="B60" s="33" t="s">
        <v>80</v>
      </c>
      <c r="C60" s="34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5"/>
    </row>
    <row r="61" spans="1:19" ht="15.75" customHeight="1" thickBot="1" x14ac:dyDescent="0.3">
      <c r="B61" s="36"/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8"/>
    </row>
    <row r="63" spans="1:19" x14ac:dyDescent="0.25">
      <c r="B63" s="46" t="s">
        <v>63</v>
      </c>
      <c r="C63" s="46"/>
      <c r="D63" s="46"/>
      <c r="E63" s="46"/>
      <c r="F63" s="46"/>
      <c r="G63" s="46"/>
      <c r="H63" s="46"/>
      <c r="I63" s="46"/>
      <c r="J63" s="46"/>
      <c r="K63" s="46"/>
      <c r="M63" s="46" t="s">
        <v>90</v>
      </c>
      <c r="N63" s="46"/>
      <c r="O63" s="46"/>
      <c r="P63" s="46"/>
      <c r="R63" s="46" t="s">
        <v>64</v>
      </c>
      <c r="S63" s="46"/>
    </row>
    <row r="64" spans="1:19" x14ac:dyDescent="0.25">
      <c r="B64" s="2" t="s">
        <v>49</v>
      </c>
      <c r="C64" s="2" t="s">
        <v>51</v>
      </c>
      <c r="D64" s="2" t="s">
        <v>53</v>
      </c>
      <c r="E64" s="2" t="s">
        <v>84</v>
      </c>
      <c r="F64" s="2" t="s">
        <v>62</v>
      </c>
      <c r="G64" s="2" t="s">
        <v>55</v>
      </c>
      <c r="H64" s="2" t="s">
        <v>56</v>
      </c>
      <c r="I64" s="2" t="s">
        <v>59</v>
      </c>
      <c r="J64" s="2" t="s">
        <v>81</v>
      </c>
      <c r="K64" s="2" t="s">
        <v>85</v>
      </c>
      <c r="M64" s="2" t="s">
        <v>69</v>
      </c>
      <c r="N64" s="2" t="s">
        <v>70</v>
      </c>
      <c r="O64" s="2" t="s">
        <v>86</v>
      </c>
      <c r="P64" s="2" t="s">
        <v>71</v>
      </c>
      <c r="R64" s="2" t="s">
        <v>88</v>
      </c>
      <c r="S64" s="2" t="s">
        <v>89</v>
      </c>
    </row>
    <row r="65" spans="2:19" x14ac:dyDescent="0.25">
      <c r="B65" s="2">
        <v>2</v>
      </c>
      <c r="C65" s="2">
        <v>2</v>
      </c>
      <c r="D65" s="2">
        <v>2</v>
      </c>
      <c r="E65" s="2">
        <v>2</v>
      </c>
      <c r="F65" s="2" t="s">
        <v>194</v>
      </c>
      <c r="G65" s="2" t="s">
        <v>194</v>
      </c>
      <c r="H65" s="2">
        <v>2</v>
      </c>
      <c r="I65" s="2"/>
      <c r="J65" s="2">
        <v>2</v>
      </c>
      <c r="K65" s="2"/>
      <c r="M65" s="2">
        <v>5</v>
      </c>
      <c r="N65" s="2"/>
      <c r="O65" s="2"/>
      <c r="P65" s="2"/>
      <c r="R65" s="2"/>
      <c r="S65" s="2"/>
    </row>
    <row r="68" spans="2:19" x14ac:dyDescent="0.25">
      <c r="B68" s="42" t="s">
        <v>22</v>
      </c>
      <c r="C68" s="42"/>
      <c r="E68" s="9" t="s">
        <v>67</v>
      </c>
      <c r="G68" s="42" t="s">
        <v>87</v>
      </c>
      <c r="H68" s="42"/>
    </row>
    <row r="69" spans="2:19" x14ac:dyDescent="0.25">
      <c r="B69" s="43">
        <f>SUM(B65:K65,M65:P65,R65:S65)</f>
        <v>17</v>
      </c>
      <c r="C69" s="43"/>
      <c r="E69" s="32"/>
      <c r="G69" s="43">
        <f>50-SUM(B65:K65,M65:P65,R65:S65)</f>
        <v>33</v>
      </c>
      <c r="H69" s="43"/>
    </row>
    <row r="70" spans="2:19" x14ac:dyDescent="0.25">
      <c r="B70" s="43"/>
      <c r="C70" s="43"/>
      <c r="E70" s="32"/>
      <c r="G70" s="43"/>
      <c r="H70" s="43"/>
    </row>
  </sheetData>
  <mergeCells count="39">
    <mergeCell ref="R63:S63"/>
    <mergeCell ref="B32:I33"/>
    <mergeCell ref="B63:K63"/>
    <mergeCell ref="B60:S61"/>
    <mergeCell ref="M63:P63"/>
    <mergeCell ref="O27:O28"/>
    <mergeCell ref="N27:N28"/>
    <mergeCell ref="F26:I26"/>
    <mergeCell ref="K26:L26"/>
    <mergeCell ref="B23:L24"/>
    <mergeCell ref="B26:D26"/>
    <mergeCell ref="B17:F17"/>
    <mergeCell ref="H17:J17"/>
    <mergeCell ref="O17:P17"/>
    <mergeCell ref="B9:C9"/>
    <mergeCell ref="B10:C11"/>
    <mergeCell ref="L17:M17"/>
    <mergeCell ref="E10:E11"/>
    <mergeCell ref="E69:E70"/>
    <mergeCell ref="B68:C68"/>
    <mergeCell ref="B69:C70"/>
    <mergeCell ref="G68:H68"/>
    <mergeCell ref="G69:H70"/>
    <mergeCell ref="R18:R19"/>
    <mergeCell ref="B14:H15"/>
    <mergeCell ref="K5:N5"/>
    <mergeCell ref="B2:P3"/>
    <mergeCell ref="I43:I44"/>
    <mergeCell ref="F40:G40"/>
    <mergeCell ref="B40:C40"/>
    <mergeCell ref="L18:M19"/>
    <mergeCell ref="B5:F5"/>
    <mergeCell ref="H5:I5"/>
    <mergeCell ref="N23:O24"/>
    <mergeCell ref="O18:P19"/>
    <mergeCell ref="B35:C35"/>
    <mergeCell ref="E35:H35"/>
    <mergeCell ref="G9:H9"/>
    <mergeCell ref="G10:H1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56A30-E1AA-4069-A4C8-FC0BE8204C56}">
  <dimension ref="A1:S78"/>
  <sheetViews>
    <sheetView topLeftCell="A42" zoomScale="85" zoomScaleNormal="85" workbookViewId="0">
      <selection activeCell="E82" sqref="E82"/>
    </sheetView>
  </sheetViews>
  <sheetFormatPr defaultRowHeight="15" x14ac:dyDescent="0.25"/>
  <cols>
    <col min="1" max="1" width="3.85546875" style="1" customWidth="1"/>
    <col min="2" max="2" width="16" style="1" customWidth="1"/>
    <col min="3" max="3" width="16.5703125" style="1" customWidth="1"/>
    <col min="4" max="4" width="16" style="1" customWidth="1"/>
    <col min="5" max="5" width="16.28515625" style="1" customWidth="1"/>
    <col min="6" max="6" width="16.85546875" style="1" customWidth="1"/>
    <col min="7" max="7" width="16.5703125" style="1" customWidth="1"/>
    <col min="8" max="8" width="16.7109375" style="1" customWidth="1"/>
    <col min="9" max="9" width="17.140625" style="1" customWidth="1"/>
    <col min="10" max="10" width="9.140625" style="1"/>
    <col min="11" max="11" width="11.7109375" style="1" customWidth="1"/>
    <col min="12" max="12" width="10.85546875" style="1" customWidth="1"/>
    <col min="13" max="13" width="15.28515625" style="1" customWidth="1"/>
    <col min="14" max="14" width="15.7109375" style="1" customWidth="1"/>
    <col min="15" max="15" width="16.5703125" style="1" customWidth="1"/>
    <col min="16" max="16" width="15.85546875" style="1" customWidth="1"/>
    <col min="17" max="17" width="12.28515625" style="1" customWidth="1"/>
    <col min="18" max="18" width="13.85546875" style="1" customWidth="1"/>
    <col min="19" max="16384" width="9.140625" style="1"/>
  </cols>
  <sheetData>
    <row r="1" spans="1:19" ht="15.75" thickBot="1" x14ac:dyDescent="0.3"/>
    <row r="2" spans="1:19" x14ac:dyDescent="0.25">
      <c r="B2" s="51" t="s">
        <v>133</v>
      </c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3"/>
    </row>
    <row r="3" spans="1:19" ht="15.75" thickBot="1" x14ac:dyDescent="0.3">
      <c r="B3" s="54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6"/>
      <c r="R3" s="12"/>
    </row>
    <row r="5" spans="1:19" x14ac:dyDescent="0.25">
      <c r="B5" s="46" t="s">
        <v>18</v>
      </c>
      <c r="C5" s="46"/>
      <c r="D5" s="46"/>
      <c r="E5" s="46"/>
      <c r="F5" s="46"/>
      <c r="G5" s="46"/>
      <c r="I5" s="4" t="s">
        <v>28</v>
      </c>
      <c r="K5" s="39" t="s">
        <v>8</v>
      </c>
      <c r="L5" s="40"/>
      <c r="M5" s="40"/>
      <c r="N5" s="41"/>
      <c r="P5" s="4" t="s">
        <v>74</v>
      </c>
    </row>
    <row r="6" spans="1:19" ht="29.25" customHeight="1" x14ac:dyDescent="0.25">
      <c r="B6" s="2" t="s">
        <v>0</v>
      </c>
      <c r="C6" s="3" t="s">
        <v>1</v>
      </c>
      <c r="D6" s="2" t="s">
        <v>2</v>
      </c>
      <c r="E6" s="2" t="s">
        <v>3</v>
      </c>
      <c r="F6" s="2" t="s">
        <v>4</v>
      </c>
      <c r="G6" s="2" t="s">
        <v>5</v>
      </c>
      <c r="I6" s="2" t="s">
        <v>23</v>
      </c>
      <c r="K6" s="2" t="s">
        <v>24</v>
      </c>
      <c r="L6" s="2" t="s">
        <v>25</v>
      </c>
      <c r="M6" s="2" t="s">
        <v>72</v>
      </c>
      <c r="N6" s="2" t="s">
        <v>27</v>
      </c>
      <c r="P6" s="2" t="s">
        <v>73</v>
      </c>
    </row>
    <row r="7" spans="1:19" x14ac:dyDescent="0.25">
      <c r="B7" s="2">
        <v>2</v>
      </c>
      <c r="C7" s="2">
        <v>2.5</v>
      </c>
      <c r="D7" s="2">
        <v>2.5</v>
      </c>
      <c r="E7" s="2">
        <v>2.5</v>
      </c>
      <c r="F7" s="2">
        <v>2.5</v>
      </c>
      <c r="G7" s="2">
        <v>2.25</v>
      </c>
      <c r="I7" s="2">
        <v>8.5</v>
      </c>
      <c r="K7" s="2">
        <v>10.5</v>
      </c>
      <c r="L7" s="2">
        <v>7</v>
      </c>
      <c r="M7" s="2">
        <v>5</v>
      </c>
      <c r="N7" s="2">
        <v>8</v>
      </c>
      <c r="P7" s="2">
        <v>56</v>
      </c>
    </row>
    <row r="9" spans="1:19" x14ac:dyDescent="0.25">
      <c r="B9" s="42" t="s">
        <v>22</v>
      </c>
      <c r="C9" s="42"/>
      <c r="E9" s="9" t="s">
        <v>67</v>
      </c>
    </row>
    <row r="10" spans="1:19" x14ac:dyDescent="0.25">
      <c r="B10" s="43">
        <f>_xlfn.CEILING.MATH(SUM(B7:G7,I7,K7:N7,P7),1,1)</f>
        <v>110</v>
      </c>
      <c r="C10" s="43"/>
      <c r="E10" s="47">
        <v>4</v>
      </c>
    </row>
    <row r="11" spans="1:19" x14ac:dyDescent="0.25">
      <c r="B11" s="43"/>
      <c r="C11" s="43"/>
      <c r="E11" s="48"/>
    </row>
    <row r="12" spans="1:19" ht="15.75" thickBot="1" x14ac:dyDescent="0.3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</row>
    <row r="13" spans="1:19" ht="15.75" thickBot="1" x14ac:dyDescent="0.3"/>
    <row r="14" spans="1:19" x14ac:dyDescent="0.25">
      <c r="B14" s="51" t="s">
        <v>134</v>
      </c>
      <c r="C14" s="52"/>
      <c r="D14" s="52"/>
      <c r="E14" s="52"/>
      <c r="F14" s="52"/>
      <c r="G14" s="52"/>
      <c r="H14" s="53"/>
    </row>
    <row r="15" spans="1:19" ht="15.75" thickBot="1" x14ac:dyDescent="0.3">
      <c r="B15" s="54"/>
      <c r="C15" s="55"/>
      <c r="D15" s="55"/>
      <c r="E15" s="55"/>
      <c r="F15" s="55"/>
      <c r="G15" s="55"/>
      <c r="H15" s="56"/>
    </row>
    <row r="17" spans="1:19" x14ac:dyDescent="0.25">
      <c r="B17" s="46" t="s">
        <v>12</v>
      </c>
      <c r="C17" s="46"/>
      <c r="D17" s="46"/>
      <c r="F17" s="46" t="s">
        <v>8</v>
      </c>
      <c r="G17" s="46"/>
      <c r="H17" s="46"/>
      <c r="J17" s="42" t="s">
        <v>22</v>
      </c>
      <c r="K17" s="42"/>
      <c r="M17" s="9" t="s">
        <v>67</v>
      </c>
    </row>
    <row r="18" spans="1:19" ht="33.75" customHeight="1" x14ac:dyDescent="0.25">
      <c r="B18" s="3" t="s">
        <v>75</v>
      </c>
      <c r="C18" s="3" t="s">
        <v>30</v>
      </c>
      <c r="D18" s="2" t="s">
        <v>29</v>
      </c>
      <c r="F18" s="2" t="s">
        <v>61</v>
      </c>
      <c r="G18" s="2" t="s">
        <v>26</v>
      </c>
      <c r="H18" s="2" t="s">
        <v>19</v>
      </c>
      <c r="J18" s="43">
        <f>SUM(B19:D19,F19:H19)</f>
        <v>93</v>
      </c>
      <c r="K18" s="43"/>
      <c r="M18" s="32">
        <v>5</v>
      </c>
    </row>
    <row r="19" spans="1:19" x14ac:dyDescent="0.25">
      <c r="B19" s="2">
        <v>46</v>
      </c>
      <c r="C19" s="2">
        <v>7</v>
      </c>
      <c r="D19" s="2">
        <v>9</v>
      </c>
      <c r="F19" s="2">
        <v>22</v>
      </c>
      <c r="G19" s="2">
        <v>5</v>
      </c>
      <c r="H19" s="2">
        <v>4</v>
      </c>
      <c r="J19" s="43"/>
      <c r="K19" s="43"/>
      <c r="M19" s="32"/>
    </row>
    <row r="21" spans="1:19" ht="15.75" thickBot="1" x14ac:dyDescent="0.3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</row>
    <row r="22" spans="1:19" ht="15.75" thickBot="1" x14ac:dyDescent="0.3"/>
    <row r="23" spans="1:19" x14ac:dyDescent="0.25">
      <c r="B23" s="51" t="s">
        <v>135</v>
      </c>
      <c r="C23" s="52"/>
      <c r="D23" s="52"/>
      <c r="E23" s="52"/>
      <c r="F23" s="52"/>
      <c r="G23" s="52"/>
      <c r="H23" s="52"/>
      <c r="I23" s="52"/>
      <c r="J23" s="52"/>
      <c r="K23" s="53"/>
    </row>
    <row r="24" spans="1:19" ht="15.75" thickBot="1" x14ac:dyDescent="0.3">
      <c r="B24" s="54"/>
      <c r="C24" s="55"/>
      <c r="D24" s="55"/>
      <c r="E24" s="55"/>
      <c r="F24" s="55"/>
      <c r="G24" s="55"/>
      <c r="H24" s="55"/>
      <c r="I24" s="55"/>
      <c r="J24" s="55"/>
      <c r="K24" s="56"/>
    </row>
    <row r="26" spans="1:19" x14ac:dyDescent="0.25">
      <c r="B26" s="46" t="s">
        <v>17</v>
      </c>
      <c r="C26" s="46"/>
      <c r="E26" s="39" t="s">
        <v>21</v>
      </c>
      <c r="F26" s="40"/>
      <c r="G26" s="41"/>
      <c r="I26" s="46" t="s">
        <v>20</v>
      </c>
      <c r="J26" s="46"/>
      <c r="K26" s="46"/>
      <c r="M26" s="10" t="s">
        <v>22</v>
      </c>
      <c r="N26" s="7"/>
      <c r="O26" s="9" t="s">
        <v>67</v>
      </c>
      <c r="P26" s="7"/>
    </row>
    <row r="27" spans="1:19" x14ac:dyDescent="0.25">
      <c r="B27" s="2" t="s">
        <v>6</v>
      </c>
      <c r="C27" s="2" t="s">
        <v>7</v>
      </c>
      <c r="E27" s="2" t="s">
        <v>9</v>
      </c>
      <c r="F27" s="2" t="s">
        <v>10</v>
      </c>
      <c r="G27" s="2" t="s">
        <v>11</v>
      </c>
      <c r="I27" s="2" t="s">
        <v>13</v>
      </c>
      <c r="J27" s="2" t="s">
        <v>14</v>
      </c>
      <c r="K27" s="2" t="s">
        <v>15</v>
      </c>
      <c r="M27" s="57">
        <f>SUM(B28:C28,E28:G28,I28:K28)</f>
        <v>36</v>
      </c>
      <c r="N27" s="7"/>
      <c r="O27" s="32">
        <v>4</v>
      </c>
      <c r="P27" s="8"/>
    </row>
    <row r="28" spans="1:19" x14ac:dyDescent="0.25">
      <c r="B28" s="2">
        <v>8</v>
      </c>
      <c r="C28" s="2">
        <v>6</v>
      </c>
      <c r="E28" s="5">
        <v>3.5</v>
      </c>
      <c r="F28" s="2">
        <v>7</v>
      </c>
      <c r="G28" s="2">
        <v>0</v>
      </c>
      <c r="I28" s="2">
        <v>3.8</v>
      </c>
      <c r="J28" s="2">
        <v>4.5</v>
      </c>
      <c r="K28" s="2">
        <v>3.2</v>
      </c>
      <c r="M28" s="57"/>
      <c r="N28" s="7"/>
      <c r="O28" s="32"/>
      <c r="P28" s="8"/>
    </row>
    <row r="30" spans="1:19" ht="15.75" thickBot="1" x14ac:dyDescent="0.3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</row>
    <row r="31" spans="1:19" ht="15.75" thickBot="1" x14ac:dyDescent="0.3"/>
    <row r="32" spans="1:19" x14ac:dyDescent="0.25">
      <c r="B32" s="51" t="s">
        <v>136</v>
      </c>
      <c r="C32" s="52"/>
      <c r="D32" s="52"/>
      <c r="E32" s="52"/>
      <c r="F32" s="52"/>
      <c r="G32" s="52"/>
      <c r="H32" s="52"/>
      <c r="I32" s="53"/>
    </row>
    <row r="33" spans="2:15" ht="15.75" thickBot="1" x14ac:dyDescent="0.3">
      <c r="B33" s="54"/>
      <c r="C33" s="55"/>
      <c r="D33" s="55"/>
      <c r="E33" s="55"/>
      <c r="F33" s="55"/>
      <c r="G33" s="55"/>
      <c r="H33" s="55"/>
      <c r="I33" s="56"/>
    </row>
    <row r="35" spans="2:15" x14ac:dyDescent="0.25">
      <c r="B35" s="46" t="s">
        <v>31</v>
      </c>
      <c r="C35" s="46"/>
      <c r="D35" s="46"/>
      <c r="F35" s="46" t="s">
        <v>12</v>
      </c>
      <c r="G35" s="46"/>
      <c r="H35" s="46"/>
      <c r="I35" s="46"/>
      <c r="N35" s="7"/>
      <c r="O35" s="7"/>
    </row>
    <row r="36" spans="2:15" ht="15" customHeight="1" x14ac:dyDescent="0.25">
      <c r="B36" s="2" t="s">
        <v>6</v>
      </c>
      <c r="C36" s="2" t="s">
        <v>7</v>
      </c>
      <c r="D36" s="2" t="s">
        <v>11</v>
      </c>
      <c r="F36" s="3" t="s">
        <v>32</v>
      </c>
      <c r="G36" s="3" t="s">
        <v>33</v>
      </c>
      <c r="H36" s="2" t="s">
        <v>37</v>
      </c>
      <c r="I36" s="2" t="s">
        <v>34</v>
      </c>
      <c r="N36" s="7"/>
      <c r="O36" s="7"/>
    </row>
    <row r="37" spans="2:15" x14ac:dyDescent="0.25">
      <c r="B37" s="2">
        <v>10</v>
      </c>
      <c r="C37" s="2">
        <v>6.5</v>
      </c>
      <c r="D37" s="2">
        <f>C54</f>
        <v>9.8000000000000007</v>
      </c>
      <c r="F37" s="2">
        <v>5</v>
      </c>
      <c r="G37" s="2">
        <v>8</v>
      </c>
      <c r="H37" s="2">
        <f>G52</f>
        <v>8.4</v>
      </c>
      <c r="I37" s="2">
        <v>22.5</v>
      </c>
      <c r="N37" s="7"/>
      <c r="O37" s="7"/>
    </row>
    <row r="40" spans="2:15" ht="30.75" customHeight="1" x14ac:dyDescent="0.25">
      <c r="B40" s="44" t="s">
        <v>35</v>
      </c>
      <c r="C40" s="45"/>
      <c r="F40" s="43" t="s">
        <v>36</v>
      </c>
      <c r="G40" s="43"/>
      <c r="I40" s="9" t="s">
        <v>22</v>
      </c>
      <c r="J40" s="11"/>
      <c r="L40" s="11"/>
    </row>
    <row r="41" spans="2:15" x14ac:dyDescent="0.25">
      <c r="B41" s="2" t="s">
        <v>49</v>
      </c>
      <c r="C41" s="2">
        <v>1</v>
      </c>
      <c r="F41" s="2" t="s">
        <v>38</v>
      </c>
      <c r="G41" s="2">
        <v>0.81</v>
      </c>
      <c r="I41" s="2">
        <f>SUM(B37:D37,F37:I37)</f>
        <v>70.199999999999989</v>
      </c>
      <c r="J41" s="7"/>
      <c r="L41" s="7"/>
    </row>
    <row r="42" spans="2:15" x14ac:dyDescent="0.25">
      <c r="B42" s="2" t="s">
        <v>50</v>
      </c>
      <c r="C42" s="2">
        <v>0.83</v>
      </c>
      <c r="F42" s="2" t="s">
        <v>39</v>
      </c>
      <c r="G42" s="2">
        <v>0.65</v>
      </c>
      <c r="I42" s="7"/>
      <c r="J42" s="7"/>
    </row>
    <row r="43" spans="2:15" x14ac:dyDescent="0.25">
      <c r="B43" s="2" t="s">
        <v>51</v>
      </c>
      <c r="C43" s="2">
        <v>0.75</v>
      </c>
      <c r="F43" s="2" t="s">
        <v>40</v>
      </c>
      <c r="G43" s="2">
        <v>0.44</v>
      </c>
      <c r="I43" s="42" t="s">
        <v>67</v>
      </c>
    </row>
    <row r="44" spans="2:15" x14ac:dyDescent="0.25">
      <c r="B44" s="2" t="s">
        <v>52</v>
      </c>
      <c r="C44" s="2">
        <v>0.5</v>
      </c>
      <c r="F44" s="2" t="s">
        <v>41</v>
      </c>
      <c r="G44" s="2">
        <v>1</v>
      </c>
      <c r="I44" s="42"/>
    </row>
    <row r="45" spans="2:15" x14ac:dyDescent="0.25">
      <c r="B45" s="2" t="s">
        <v>53</v>
      </c>
      <c r="C45" s="2">
        <v>1</v>
      </c>
      <c r="F45" s="2" t="s">
        <v>42</v>
      </c>
      <c r="G45" s="2">
        <v>1</v>
      </c>
      <c r="I45" s="13">
        <v>4</v>
      </c>
    </row>
    <row r="46" spans="2:15" x14ac:dyDescent="0.25">
      <c r="B46" s="2" t="s">
        <v>54</v>
      </c>
      <c r="C46" s="2">
        <v>0.75</v>
      </c>
      <c r="F46" s="2" t="s">
        <v>43</v>
      </c>
      <c r="G46" s="2">
        <v>1</v>
      </c>
    </row>
    <row r="47" spans="2:15" x14ac:dyDescent="0.25">
      <c r="B47" s="2" t="s">
        <v>55</v>
      </c>
      <c r="C47" s="2">
        <v>0.83</v>
      </c>
      <c r="F47" s="2" t="s">
        <v>44</v>
      </c>
      <c r="G47" s="2">
        <v>1</v>
      </c>
    </row>
    <row r="48" spans="2:15" x14ac:dyDescent="0.25">
      <c r="B48" s="2" t="s">
        <v>56</v>
      </c>
      <c r="C48" s="2">
        <v>0.5</v>
      </c>
      <c r="F48" s="2" t="s">
        <v>45</v>
      </c>
      <c r="G48" s="2">
        <v>1</v>
      </c>
    </row>
    <row r="49" spans="1:19" x14ac:dyDescent="0.25">
      <c r="B49" s="2" t="s">
        <v>57</v>
      </c>
      <c r="C49" s="2">
        <v>1</v>
      </c>
      <c r="F49" s="2" t="s">
        <v>46</v>
      </c>
      <c r="G49" s="2">
        <v>1</v>
      </c>
    </row>
    <row r="50" spans="1:19" x14ac:dyDescent="0.25">
      <c r="B50" s="2" t="s">
        <v>58</v>
      </c>
      <c r="C50" s="2">
        <v>0.76</v>
      </c>
      <c r="F50" s="2" t="s">
        <v>47</v>
      </c>
      <c r="G50" s="2">
        <v>0.5</v>
      </c>
    </row>
    <row r="51" spans="1:19" x14ac:dyDescent="0.25">
      <c r="B51" s="2" t="s">
        <v>59</v>
      </c>
      <c r="C51" s="2">
        <v>1</v>
      </c>
    </row>
    <row r="52" spans="1:19" x14ac:dyDescent="0.25">
      <c r="B52" s="2" t="s">
        <v>60</v>
      </c>
      <c r="C52" s="2">
        <v>0.88</v>
      </c>
      <c r="F52" s="2" t="s">
        <v>48</v>
      </c>
      <c r="G52" s="2">
        <f>SUM(G41:G50)</f>
        <v>8.4</v>
      </c>
    </row>
    <row r="54" spans="1:19" x14ac:dyDescent="0.25">
      <c r="B54" s="2" t="s">
        <v>16</v>
      </c>
      <c r="C54" s="2">
        <f>SUM(C41:C52)</f>
        <v>9.8000000000000007</v>
      </c>
    </row>
    <row r="56" spans="1:19" ht="15.75" thickBo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</row>
    <row r="57" spans="1:19" ht="15.75" thickBot="1" x14ac:dyDescent="0.3"/>
    <row r="58" spans="1:19" x14ac:dyDescent="0.25">
      <c r="B58" s="51" t="s">
        <v>137</v>
      </c>
      <c r="C58" s="52"/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3"/>
    </row>
    <row r="59" spans="1:19" ht="15.75" thickBot="1" x14ac:dyDescent="0.3">
      <c r="B59" s="54"/>
      <c r="C59" s="55"/>
      <c r="D59" s="55"/>
      <c r="E59" s="55"/>
      <c r="F59" s="55"/>
      <c r="G59" s="55"/>
      <c r="H59" s="55"/>
      <c r="I59" s="55"/>
      <c r="J59" s="55"/>
      <c r="K59" s="55"/>
      <c r="L59" s="55"/>
      <c r="M59" s="55"/>
      <c r="N59" s="55"/>
      <c r="O59" s="55"/>
      <c r="P59" s="55"/>
      <c r="Q59" s="55"/>
      <c r="R59" s="56"/>
    </row>
    <row r="61" spans="1:19" x14ac:dyDescent="0.25">
      <c r="B61" s="46" t="s">
        <v>63</v>
      </c>
      <c r="C61" s="46"/>
      <c r="D61" s="46"/>
      <c r="E61" s="46"/>
      <c r="F61" s="46"/>
      <c r="G61" s="46"/>
      <c r="H61" s="46"/>
      <c r="I61" s="46"/>
      <c r="J61" s="46"/>
      <c r="K61" s="46"/>
      <c r="M61" s="46" t="s">
        <v>68</v>
      </c>
      <c r="N61" s="46"/>
      <c r="O61" s="46"/>
      <c r="Q61" s="46" t="s">
        <v>64</v>
      </c>
      <c r="R61" s="46"/>
    </row>
    <row r="62" spans="1:19" x14ac:dyDescent="0.25">
      <c r="B62" s="2" t="s">
        <v>51</v>
      </c>
      <c r="C62" s="2" t="s">
        <v>52</v>
      </c>
      <c r="D62" s="2" t="s">
        <v>53</v>
      </c>
      <c r="E62" s="2" t="s">
        <v>54</v>
      </c>
      <c r="F62" s="2" t="s">
        <v>62</v>
      </c>
      <c r="G62" s="2" t="s">
        <v>55</v>
      </c>
      <c r="H62" s="2" t="s">
        <v>56</v>
      </c>
      <c r="I62" s="2" t="s">
        <v>57</v>
      </c>
      <c r="J62" s="2" t="s">
        <v>58</v>
      </c>
      <c r="K62" s="2" t="s">
        <v>59</v>
      </c>
      <c r="M62" s="2" t="s">
        <v>69</v>
      </c>
      <c r="N62" s="2" t="s">
        <v>70</v>
      </c>
      <c r="O62" s="2" t="s">
        <v>71</v>
      </c>
      <c r="Q62" s="2" t="s">
        <v>65</v>
      </c>
      <c r="R62" s="2" t="s">
        <v>66</v>
      </c>
    </row>
    <row r="63" spans="1:19" x14ac:dyDescent="0.25">
      <c r="B63" s="2">
        <v>1</v>
      </c>
      <c r="C63" s="2">
        <v>2</v>
      </c>
      <c r="D63" s="2">
        <v>2</v>
      </c>
      <c r="E63" s="2">
        <v>2</v>
      </c>
      <c r="F63" s="2">
        <v>2</v>
      </c>
      <c r="G63" s="2">
        <v>2</v>
      </c>
      <c r="H63" s="2">
        <v>2</v>
      </c>
      <c r="I63" s="2">
        <v>2</v>
      </c>
      <c r="J63" s="2">
        <v>2</v>
      </c>
      <c r="K63" s="2">
        <v>2</v>
      </c>
      <c r="M63" s="2">
        <v>10</v>
      </c>
      <c r="N63" s="2">
        <v>9</v>
      </c>
      <c r="O63" s="2">
        <v>18</v>
      </c>
      <c r="Q63" s="2">
        <v>15</v>
      </c>
      <c r="R63" s="2">
        <v>14.5</v>
      </c>
    </row>
    <row r="66" spans="1:19" x14ac:dyDescent="0.25">
      <c r="B66" s="42" t="s">
        <v>22</v>
      </c>
      <c r="C66" s="42"/>
      <c r="E66" s="9" t="s">
        <v>67</v>
      </c>
    </row>
    <row r="67" spans="1:19" x14ac:dyDescent="0.25">
      <c r="B67" s="43">
        <f xml:space="preserve"> SUM(B63:K63,M63:O63,Q63:R63)</f>
        <v>85.5</v>
      </c>
      <c r="C67" s="43"/>
      <c r="E67" s="32">
        <v>4.5</v>
      </c>
    </row>
    <row r="68" spans="1:19" x14ac:dyDescent="0.25">
      <c r="B68" s="43"/>
      <c r="C68" s="43"/>
      <c r="E68" s="32"/>
    </row>
    <row r="70" spans="1:19" ht="15.75" thickBot="1" x14ac:dyDescent="0.3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</row>
    <row r="71" spans="1:19" ht="15.75" thickBot="1" x14ac:dyDescent="0.3"/>
    <row r="72" spans="1:19" x14ac:dyDescent="0.25">
      <c r="B72" s="51" t="s">
        <v>138</v>
      </c>
      <c r="C72" s="52"/>
      <c r="D72" s="52"/>
      <c r="E72" s="52"/>
      <c r="F72" s="52"/>
      <c r="G72" s="52"/>
      <c r="H72" s="52"/>
      <c r="I72" s="53"/>
    </row>
    <row r="73" spans="1:19" ht="15.75" thickBot="1" x14ac:dyDescent="0.3">
      <c r="B73" s="54"/>
      <c r="C73" s="55"/>
      <c r="D73" s="55"/>
      <c r="E73" s="55"/>
      <c r="F73" s="55"/>
      <c r="G73" s="55"/>
      <c r="H73" s="55"/>
      <c r="I73" s="56"/>
    </row>
    <row r="75" spans="1:19" x14ac:dyDescent="0.25">
      <c r="B75" s="4" t="s">
        <v>139</v>
      </c>
      <c r="C75" s="4" t="s">
        <v>140</v>
      </c>
      <c r="D75" s="4" t="s">
        <v>141</v>
      </c>
      <c r="E75" s="4" t="s">
        <v>142</v>
      </c>
      <c r="F75" s="4" t="s">
        <v>143</v>
      </c>
      <c r="G75" s="4" t="s">
        <v>144</v>
      </c>
      <c r="H75" s="4" t="s">
        <v>145</v>
      </c>
      <c r="I75" s="4" t="s">
        <v>146</v>
      </c>
      <c r="K75" s="42" t="s">
        <v>22</v>
      </c>
      <c r="L75" s="42"/>
      <c r="N75" s="9" t="s">
        <v>67</v>
      </c>
    </row>
    <row r="76" spans="1:19" x14ac:dyDescent="0.25">
      <c r="B76" s="2">
        <v>11</v>
      </c>
      <c r="C76" s="2">
        <v>15</v>
      </c>
      <c r="D76" s="2">
        <v>13</v>
      </c>
      <c r="E76" s="2">
        <v>12</v>
      </c>
      <c r="F76" s="2">
        <v>12</v>
      </c>
      <c r="G76" s="2">
        <v>14</v>
      </c>
      <c r="H76" s="2">
        <v>14</v>
      </c>
      <c r="I76" s="2">
        <v>5</v>
      </c>
      <c r="K76" s="43">
        <f>SUM(B76:I76)</f>
        <v>96</v>
      </c>
      <c r="L76" s="43"/>
      <c r="N76" s="13">
        <v>5</v>
      </c>
    </row>
    <row r="78" spans="1:19" ht="15.75" thickBot="1" x14ac:dyDescent="0.3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</row>
  </sheetData>
  <mergeCells count="34">
    <mergeCell ref="B72:I73"/>
    <mergeCell ref="K75:L75"/>
    <mergeCell ref="K76:L76"/>
    <mergeCell ref="B58:R59"/>
    <mergeCell ref="B61:K61"/>
    <mergeCell ref="M61:O61"/>
    <mergeCell ref="Q61:R61"/>
    <mergeCell ref="B66:C66"/>
    <mergeCell ref="B67:C68"/>
    <mergeCell ref="E67:E68"/>
    <mergeCell ref="I43:I44"/>
    <mergeCell ref="B23:K24"/>
    <mergeCell ref="B26:C26"/>
    <mergeCell ref="E26:G26"/>
    <mergeCell ref="I26:K26"/>
    <mergeCell ref="B32:I33"/>
    <mergeCell ref="B35:D35"/>
    <mergeCell ref="F35:I35"/>
    <mergeCell ref="B40:C40"/>
    <mergeCell ref="F40:G40"/>
    <mergeCell ref="M27:M28"/>
    <mergeCell ref="O27:O28"/>
    <mergeCell ref="B14:H15"/>
    <mergeCell ref="B17:D17"/>
    <mergeCell ref="F17:H17"/>
    <mergeCell ref="J17:K17"/>
    <mergeCell ref="J18:K19"/>
    <mergeCell ref="M18:M19"/>
    <mergeCell ref="B2:P3"/>
    <mergeCell ref="B5:G5"/>
    <mergeCell ref="K5:N5"/>
    <mergeCell ref="B9:C9"/>
    <mergeCell ref="B10:C11"/>
    <mergeCell ref="E10:E1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A0BBB-B59A-4C0E-8304-D0FA810EECB4}">
  <dimension ref="B1:F34"/>
  <sheetViews>
    <sheetView workbookViewId="0">
      <selection activeCell="H9" sqref="H9"/>
    </sheetView>
  </sheetViews>
  <sheetFormatPr defaultRowHeight="15" x14ac:dyDescent="0.25"/>
  <cols>
    <col min="3" max="3" width="11.85546875" style="16" customWidth="1"/>
    <col min="4" max="4" width="16.28515625" style="16" customWidth="1"/>
    <col min="5" max="5" width="16.5703125" style="16" customWidth="1"/>
    <col min="6" max="6" width="97" style="16" customWidth="1"/>
  </cols>
  <sheetData>
    <row r="1" spans="2:6" ht="15.75" thickBot="1" x14ac:dyDescent="0.3"/>
    <row r="2" spans="2:6" ht="15.75" thickBot="1" x14ac:dyDescent="0.3">
      <c r="C2" s="15" t="s">
        <v>148</v>
      </c>
      <c r="D2" s="15" t="s">
        <v>149</v>
      </c>
      <c r="E2" s="15" t="s">
        <v>183</v>
      </c>
      <c r="F2" s="15" t="s">
        <v>195</v>
      </c>
    </row>
    <row r="3" spans="2:6" x14ac:dyDescent="0.25">
      <c r="B3" s="23" t="b">
        <v>1</v>
      </c>
      <c r="C3" s="30" t="s">
        <v>77</v>
      </c>
      <c r="D3" s="25">
        <v>45763</v>
      </c>
      <c r="E3" s="26" t="s">
        <v>150</v>
      </c>
      <c r="F3" s="24" t="s">
        <v>184</v>
      </c>
    </row>
    <row r="4" spans="2:6" x14ac:dyDescent="0.25">
      <c r="B4" s="19" t="b">
        <v>0</v>
      </c>
      <c r="C4" s="21" t="s">
        <v>77</v>
      </c>
      <c r="D4" s="20">
        <v>45810</v>
      </c>
      <c r="E4" s="18" t="s">
        <v>151</v>
      </c>
      <c r="F4" s="17" t="s">
        <v>185</v>
      </c>
    </row>
    <row r="5" spans="2:6" x14ac:dyDescent="0.25">
      <c r="B5" s="19" t="b">
        <v>0</v>
      </c>
      <c r="C5" s="21" t="s">
        <v>77</v>
      </c>
      <c r="D5" s="20">
        <v>45817</v>
      </c>
      <c r="E5" s="18" t="s">
        <v>152</v>
      </c>
      <c r="F5" s="17" t="s">
        <v>153</v>
      </c>
    </row>
    <row r="6" spans="2:6" x14ac:dyDescent="0.25">
      <c r="C6" s="31"/>
    </row>
    <row r="7" spans="2:6" x14ac:dyDescent="0.25">
      <c r="B7" s="23" t="b">
        <v>1</v>
      </c>
      <c r="C7" s="29" t="s">
        <v>77</v>
      </c>
      <c r="D7" s="28">
        <v>45729</v>
      </c>
      <c r="E7" s="27" t="s">
        <v>103</v>
      </c>
      <c r="F7" s="27" t="s">
        <v>154</v>
      </c>
    </row>
    <row r="8" spans="2:6" x14ac:dyDescent="0.25">
      <c r="B8" s="23" t="b">
        <v>1</v>
      </c>
      <c r="C8" s="29" t="s">
        <v>77</v>
      </c>
      <c r="D8" s="28">
        <v>45743</v>
      </c>
      <c r="E8" s="27" t="s">
        <v>104</v>
      </c>
      <c r="F8" s="27" t="s">
        <v>155</v>
      </c>
    </row>
    <row r="9" spans="2:6" x14ac:dyDescent="0.25">
      <c r="B9" s="23" t="b">
        <v>1</v>
      </c>
      <c r="C9" s="29" t="s">
        <v>77</v>
      </c>
      <c r="D9" s="28">
        <v>45757</v>
      </c>
      <c r="E9" s="27" t="s">
        <v>105</v>
      </c>
      <c r="F9" s="27" t="s">
        <v>156</v>
      </c>
    </row>
    <row r="10" spans="2:6" x14ac:dyDescent="0.25">
      <c r="B10" s="19" t="b">
        <v>0</v>
      </c>
      <c r="C10" s="21" t="s">
        <v>77</v>
      </c>
      <c r="D10" s="20">
        <v>45785</v>
      </c>
      <c r="E10" s="17" t="s">
        <v>106</v>
      </c>
      <c r="F10" s="17" t="s">
        <v>157</v>
      </c>
    </row>
    <row r="11" spans="2:6" x14ac:dyDescent="0.25">
      <c r="B11" s="19" t="b">
        <v>0</v>
      </c>
      <c r="C11" s="21" t="s">
        <v>77</v>
      </c>
      <c r="D11" s="20">
        <v>45799</v>
      </c>
      <c r="E11" s="17" t="s">
        <v>107</v>
      </c>
      <c r="F11" s="17" t="s">
        <v>158</v>
      </c>
    </row>
    <row r="12" spans="2:6" x14ac:dyDescent="0.25">
      <c r="C12" s="31"/>
    </row>
    <row r="13" spans="2:6" x14ac:dyDescent="0.25">
      <c r="B13" s="23" t="b">
        <v>1</v>
      </c>
      <c r="C13" s="29" t="s">
        <v>162</v>
      </c>
      <c r="D13" s="28">
        <v>45728</v>
      </c>
      <c r="E13" s="27" t="s">
        <v>84</v>
      </c>
      <c r="F13" s="27" t="s">
        <v>163</v>
      </c>
    </row>
    <row r="14" spans="2:6" x14ac:dyDescent="0.25">
      <c r="B14" s="23" t="b">
        <v>1</v>
      </c>
      <c r="C14" s="29" t="s">
        <v>162</v>
      </c>
      <c r="D14" s="28">
        <v>45747</v>
      </c>
      <c r="E14" s="27" t="s">
        <v>164</v>
      </c>
      <c r="F14" s="27" t="s">
        <v>168</v>
      </c>
    </row>
    <row r="15" spans="2:6" x14ac:dyDescent="0.25">
      <c r="B15" s="19" t="b">
        <v>0</v>
      </c>
      <c r="C15" s="21" t="s">
        <v>162</v>
      </c>
      <c r="D15" s="20">
        <v>45782</v>
      </c>
      <c r="E15" s="17" t="s">
        <v>165</v>
      </c>
      <c r="F15" s="17" t="s">
        <v>166</v>
      </c>
    </row>
    <row r="16" spans="2:6" x14ac:dyDescent="0.25">
      <c r="B16" s="19" t="b">
        <v>0</v>
      </c>
      <c r="C16" s="21" t="s">
        <v>162</v>
      </c>
      <c r="D16" s="20">
        <v>45796</v>
      </c>
      <c r="E16" s="17" t="s">
        <v>85</v>
      </c>
      <c r="F16" s="17" t="s">
        <v>167</v>
      </c>
    </row>
    <row r="17" spans="2:6" x14ac:dyDescent="0.25">
      <c r="B17" s="19" t="b">
        <v>0</v>
      </c>
      <c r="C17" s="21" t="s">
        <v>162</v>
      </c>
      <c r="D17" s="20">
        <v>45817</v>
      </c>
      <c r="E17" s="17" t="s">
        <v>170</v>
      </c>
      <c r="F17" s="21" t="s">
        <v>169</v>
      </c>
    </row>
    <row r="18" spans="2:6" x14ac:dyDescent="0.25">
      <c r="B18" s="19" t="b">
        <v>0</v>
      </c>
      <c r="C18" s="21" t="s">
        <v>162</v>
      </c>
      <c r="D18" s="20">
        <v>45819</v>
      </c>
      <c r="E18" s="17" t="s">
        <v>172</v>
      </c>
      <c r="F18" s="21" t="s">
        <v>171</v>
      </c>
    </row>
    <row r="19" spans="2:6" x14ac:dyDescent="0.25">
      <c r="C19" s="31"/>
      <c r="D19" s="22"/>
    </row>
    <row r="20" spans="2:6" x14ac:dyDescent="0.25">
      <c r="B20" s="19" t="b">
        <v>0</v>
      </c>
      <c r="C20" s="21" t="s">
        <v>162</v>
      </c>
      <c r="D20" s="20">
        <v>45820</v>
      </c>
      <c r="E20" s="17" t="s">
        <v>173</v>
      </c>
    </row>
    <row r="21" spans="2:6" x14ac:dyDescent="0.25">
      <c r="B21" s="19" t="b">
        <v>0</v>
      </c>
      <c r="C21" s="21" t="s">
        <v>162</v>
      </c>
      <c r="D21" s="20">
        <v>45820</v>
      </c>
      <c r="E21" s="17" t="s">
        <v>174</v>
      </c>
    </row>
    <row r="22" spans="2:6" x14ac:dyDescent="0.25">
      <c r="C22" s="31"/>
      <c r="D22" s="22"/>
    </row>
    <row r="23" spans="2:6" x14ac:dyDescent="0.25">
      <c r="B23" s="23" t="b">
        <v>1</v>
      </c>
      <c r="C23" s="29" t="s">
        <v>76</v>
      </c>
      <c r="D23" s="28">
        <v>45728</v>
      </c>
      <c r="E23" s="27" t="s">
        <v>181</v>
      </c>
      <c r="F23" s="27" t="s">
        <v>186</v>
      </c>
    </row>
    <row r="24" spans="2:6" x14ac:dyDescent="0.25">
      <c r="B24" s="23" t="b">
        <v>1</v>
      </c>
      <c r="C24" s="29" t="s">
        <v>76</v>
      </c>
      <c r="D24" s="28">
        <v>45742</v>
      </c>
      <c r="E24" s="27" t="s">
        <v>181</v>
      </c>
      <c r="F24" s="27" t="s">
        <v>187</v>
      </c>
    </row>
    <row r="25" spans="2:6" x14ac:dyDescent="0.25">
      <c r="B25" s="23" t="b">
        <v>1</v>
      </c>
      <c r="C25" s="29" t="s">
        <v>76</v>
      </c>
      <c r="D25" s="28">
        <v>45756</v>
      </c>
      <c r="E25" s="27" t="s">
        <v>181</v>
      </c>
      <c r="F25" s="27" t="s">
        <v>188</v>
      </c>
    </row>
    <row r="26" spans="2:6" x14ac:dyDescent="0.25">
      <c r="B26" s="23" t="b">
        <v>1</v>
      </c>
      <c r="C26" s="29" t="s">
        <v>76</v>
      </c>
      <c r="D26" s="28">
        <v>45770</v>
      </c>
      <c r="E26" s="27" t="s">
        <v>180</v>
      </c>
      <c r="F26" s="29" t="s">
        <v>192</v>
      </c>
    </row>
    <row r="27" spans="2:6" x14ac:dyDescent="0.25">
      <c r="B27" s="19" t="b">
        <v>0</v>
      </c>
      <c r="C27" s="21" t="s">
        <v>76</v>
      </c>
      <c r="D27" s="20">
        <v>45784</v>
      </c>
      <c r="E27" s="17" t="s">
        <v>181</v>
      </c>
      <c r="F27" s="17" t="s">
        <v>189</v>
      </c>
    </row>
    <row r="28" spans="2:6" x14ac:dyDescent="0.25">
      <c r="B28" s="19" t="b">
        <v>0</v>
      </c>
      <c r="C28" s="21" t="s">
        <v>76</v>
      </c>
      <c r="D28" s="20">
        <v>45798</v>
      </c>
      <c r="E28" s="17" t="s">
        <v>181</v>
      </c>
      <c r="F28" s="17" t="s">
        <v>190</v>
      </c>
    </row>
    <row r="29" spans="2:6" x14ac:dyDescent="0.25">
      <c r="B29" s="19" t="b">
        <v>0</v>
      </c>
      <c r="C29" s="21" t="s">
        <v>76</v>
      </c>
      <c r="D29" s="20">
        <v>45812</v>
      </c>
      <c r="E29" s="17" t="s">
        <v>180</v>
      </c>
      <c r="F29" s="17"/>
    </row>
    <row r="30" spans="2:6" x14ac:dyDescent="0.25">
      <c r="C30" s="31"/>
    </row>
    <row r="31" spans="2:6" x14ac:dyDescent="0.25">
      <c r="B31" s="23" t="b">
        <v>1</v>
      </c>
      <c r="C31" s="29" t="s">
        <v>76</v>
      </c>
      <c r="D31" s="28">
        <v>45764</v>
      </c>
      <c r="E31" s="27" t="s">
        <v>150</v>
      </c>
      <c r="F31" s="27" t="s">
        <v>193</v>
      </c>
    </row>
    <row r="32" spans="2:6" x14ac:dyDescent="0.25">
      <c r="C32" s="31"/>
    </row>
    <row r="33" spans="2:6" x14ac:dyDescent="0.25">
      <c r="B33" s="23" t="b">
        <v>1</v>
      </c>
      <c r="C33" s="29" t="s">
        <v>78</v>
      </c>
      <c r="D33" s="28">
        <v>45767</v>
      </c>
      <c r="E33" s="27" t="s">
        <v>182</v>
      </c>
      <c r="F33" s="27" t="s">
        <v>191</v>
      </c>
    </row>
    <row r="34" spans="2:6" x14ac:dyDescent="0.25">
      <c r="B34" s="19" t="b">
        <v>0</v>
      </c>
      <c r="C34" s="21" t="s">
        <v>78</v>
      </c>
      <c r="D34" s="20">
        <v>45775</v>
      </c>
      <c r="E34" s="17" t="s">
        <v>150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352BE-3E69-4CCA-8EEB-A9094B74606F}">
  <dimension ref="B1:L11"/>
  <sheetViews>
    <sheetView workbookViewId="0">
      <selection activeCell="J3" sqref="J3"/>
    </sheetView>
  </sheetViews>
  <sheetFormatPr defaultRowHeight="15" x14ac:dyDescent="0.25"/>
  <cols>
    <col min="2" max="2" width="12.5703125" customWidth="1"/>
    <col min="3" max="3" width="11.28515625" customWidth="1"/>
    <col min="4" max="4" width="11.140625" customWidth="1"/>
    <col min="6" max="6" width="12.5703125" customWidth="1"/>
    <col min="7" max="7" width="11.28515625" customWidth="1"/>
    <col min="8" max="8" width="11.140625" customWidth="1"/>
    <col min="10" max="10" width="12.5703125" customWidth="1"/>
    <col min="11" max="11" width="11.28515625" customWidth="1"/>
    <col min="12" max="12" width="11.140625" customWidth="1"/>
  </cols>
  <sheetData>
    <row r="1" spans="2:12" ht="15.75" thickBot="1" x14ac:dyDescent="0.3"/>
    <row r="2" spans="2:12" ht="23.25" customHeight="1" thickBot="1" x14ac:dyDescent="0.3">
      <c r="B2" s="62" t="s">
        <v>204</v>
      </c>
      <c r="C2" s="63"/>
      <c r="D2" s="64"/>
      <c r="F2" s="62" t="s">
        <v>205</v>
      </c>
      <c r="G2" s="63"/>
      <c r="H2" s="64"/>
      <c r="J2" s="62" t="s">
        <v>206</v>
      </c>
      <c r="K2" s="63"/>
      <c r="L2" s="64"/>
    </row>
    <row r="3" spans="2:12" ht="15.75" thickBot="1" x14ac:dyDescent="0.3">
      <c r="B3" s="65" t="s">
        <v>148</v>
      </c>
      <c r="C3" s="66" t="s">
        <v>197</v>
      </c>
      <c r="D3" s="67" t="s">
        <v>196</v>
      </c>
      <c r="F3" s="65" t="s">
        <v>148</v>
      </c>
      <c r="G3" s="66" t="s">
        <v>197</v>
      </c>
      <c r="H3" s="67" t="s">
        <v>196</v>
      </c>
      <c r="J3" s="65" t="s">
        <v>148</v>
      </c>
      <c r="K3" s="66" t="s">
        <v>197</v>
      </c>
      <c r="L3" s="67" t="s">
        <v>196</v>
      </c>
    </row>
    <row r="4" spans="2:12" x14ac:dyDescent="0.25">
      <c r="B4" s="68" t="s">
        <v>133</v>
      </c>
      <c r="C4" s="14">
        <v>4</v>
      </c>
      <c r="D4" s="14">
        <v>4</v>
      </c>
      <c r="F4" s="68" t="s">
        <v>76</v>
      </c>
      <c r="G4" s="14">
        <v>5</v>
      </c>
      <c r="H4" s="14"/>
      <c r="J4" s="68" t="s">
        <v>199</v>
      </c>
      <c r="K4" s="14">
        <v>4</v>
      </c>
      <c r="L4" s="14"/>
    </row>
    <row r="5" spans="2:12" x14ac:dyDescent="0.25">
      <c r="B5" s="69" t="s">
        <v>134</v>
      </c>
      <c r="C5" s="2">
        <v>6</v>
      </c>
      <c r="D5" s="2">
        <v>5</v>
      </c>
      <c r="F5" s="69" t="s">
        <v>79</v>
      </c>
      <c r="G5" s="2">
        <v>4</v>
      </c>
      <c r="H5" s="2"/>
      <c r="J5" s="69" t="s">
        <v>200</v>
      </c>
      <c r="K5" s="2">
        <v>4</v>
      </c>
      <c r="L5" s="2"/>
    </row>
    <row r="6" spans="2:12" x14ac:dyDescent="0.25">
      <c r="B6" s="69" t="s">
        <v>135</v>
      </c>
      <c r="C6" s="2">
        <v>4</v>
      </c>
      <c r="D6" s="2">
        <v>4</v>
      </c>
      <c r="F6" s="69" t="s">
        <v>77</v>
      </c>
      <c r="G6" s="2">
        <v>5</v>
      </c>
      <c r="H6" s="2"/>
      <c r="J6" s="69" t="s">
        <v>201</v>
      </c>
      <c r="K6" s="2">
        <v>5</v>
      </c>
      <c r="L6" s="2"/>
    </row>
    <row r="7" spans="2:12" x14ac:dyDescent="0.25">
      <c r="B7" s="69" t="s">
        <v>136</v>
      </c>
      <c r="C7" s="2">
        <v>4</v>
      </c>
      <c r="D7" s="2">
        <v>4</v>
      </c>
      <c r="F7" s="69" t="s">
        <v>78</v>
      </c>
      <c r="G7" s="2">
        <v>5</v>
      </c>
      <c r="H7" s="2"/>
      <c r="J7" s="69" t="s">
        <v>202</v>
      </c>
      <c r="K7" s="2">
        <v>5</v>
      </c>
      <c r="L7" s="2"/>
    </row>
    <row r="8" spans="2:12" x14ac:dyDescent="0.25">
      <c r="B8" s="69" t="s">
        <v>137</v>
      </c>
      <c r="C8" s="2">
        <v>10</v>
      </c>
      <c r="D8" s="2">
        <v>4.5</v>
      </c>
      <c r="F8" s="69" t="s">
        <v>80</v>
      </c>
      <c r="G8" s="2">
        <v>11</v>
      </c>
      <c r="H8" s="2"/>
      <c r="J8" s="69" t="s">
        <v>203</v>
      </c>
      <c r="K8" s="2">
        <v>12</v>
      </c>
      <c r="L8" s="2"/>
    </row>
    <row r="9" spans="2:12" x14ac:dyDescent="0.25">
      <c r="B9" s="69" t="s">
        <v>138</v>
      </c>
      <c r="C9" s="2">
        <v>2</v>
      </c>
      <c r="D9" s="2">
        <v>5</v>
      </c>
      <c r="F9" s="58"/>
      <c r="G9" s="70"/>
      <c r="H9" s="70"/>
      <c r="J9" s="58"/>
      <c r="K9" s="70"/>
      <c r="L9" s="70"/>
    </row>
    <row r="10" spans="2:12" ht="15.75" thickBot="1" x14ac:dyDescent="0.3"/>
    <row r="11" spans="2:12" ht="15.75" thickBot="1" x14ac:dyDescent="0.3">
      <c r="B11" s="59" t="s">
        <v>198</v>
      </c>
      <c r="C11" s="60"/>
      <c r="D11" s="61">
        <f>(D4*C4+D5*C5+D6*C6+D7*C7+D8*C8+D9*C9)/30</f>
        <v>4.4333333333333336</v>
      </c>
      <c r="F11" s="59" t="s">
        <v>198</v>
      </c>
      <c r="G11" s="60"/>
      <c r="H11" s="61">
        <f>(H4*G4+H5*G5+H6*G6+H7*G7+H8*G8)/30</f>
        <v>0</v>
      </c>
      <c r="J11" s="59" t="s">
        <v>198</v>
      </c>
      <c r="K11" s="60"/>
      <c r="L11" s="61">
        <f>(L4*K4+L5*K5+L6*K6+L7*K7+L8*K8)/30</f>
        <v>0</v>
      </c>
    </row>
  </sheetData>
  <mergeCells count="6">
    <mergeCell ref="B2:D2"/>
    <mergeCell ref="B11:C11"/>
    <mergeCell ref="F2:H2"/>
    <mergeCell ref="F11:G11"/>
    <mergeCell ref="J2:L2"/>
    <mergeCell ref="J11:K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II-semestr-25L</vt:lpstr>
      <vt:lpstr>I-semestr-24Z</vt:lpstr>
      <vt:lpstr>Terminy</vt:lpstr>
      <vt:lpstr>Ostateczne-oceny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Konieczna Kinga (STUD)</dc:creator>
  <cp:lastModifiedBy>Konieczna Kinga (STUD)</cp:lastModifiedBy>
  <dcterms:created xsi:type="dcterms:W3CDTF">2024-12-02T17:36:21Z</dcterms:created>
  <dcterms:modified xsi:type="dcterms:W3CDTF">2025-04-22T14:10:38Z</dcterms:modified>
</cp:coreProperties>
</file>