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_SurveyList" sheetId="1" r:id="rId3"/>
    <sheet state="visible" name="1_HCiD_Dashboard" sheetId="2" r:id="rId4"/>
    <sheet state="visible" name="2_WeightingAssistent" sheetId="3" r:id="rId5"/>
    <sheet state="visible" name="3_DataSlave" sheetId="4" r:id="rId6"/>
  </sheets>
  <definedNames>
    <definedName localSheetId="2" name="solver_rhs1">'2_WeightingAssistent'!$BP$7:$BP$48</definedName>
    <definedName localSheetId="2" name="solver_opt">'2_WeightingAssistent'!$CC$50</definedName>
    <definedName localSheetId="2" name="solver_lhs1">'2_WeightingAssistent'!$BO$7:$BO$48</definedName>
    <definedName localSheetId="2" name="solver_adj">'2_WeightingAssistent'!$BO$7:$BO$48</definedName>
  </definedNames>
  <calcPr/>
</workbook>
</file>

<file path=xl/comments1.xml><?xml version="1.0" encoding="utf-8"?>
<comments xmlns="http://schemas.openxmlformats.org/spreadsheetml/2006/main">
  <authors>
    <author/>
  </authors>
  <commentList>
    <comment authorId="0" ref="BT31">
      <text>
        <t xml:space="preserve">Federico Sittaro:
Let's seee were it needs to inverted and were it doesn't
 </t>
      </text>
    </comment>
  </commentList>
</comments>
</file>

<file path=xl/comments2.xml><?xml version="1.0" encoding="utf-8"?>
<comments xmlns="http://schemas.openxmlformats.org/spreadsheetml/2006/main">
  <authors>
    <author/>
  </authors>
  <commentList>
    <comment authorId="0" ref="H1">
      <text>
        <t xml:space="preserve">Federico:
Original MAX scoring* (2+MAX Dev)</t>
      </text>
    </comment>
    <comment authorId="0" ref="S7">
      <text>
        <t xml:space="preserve">Federico:
1 when item is describing an inner feature such as Spread vs. concentrated. 
The item user score is not assigning a value but just instead a description of a figure.</t>
      </text>
    </comment>
    <comment authorId="0" ref="T7">
      <text>
        <t xml:space="preserve">Federico:
1 when the item is dependent of External Exposure
0 when is not.
Ex. Contingency Planning , Self sufficiency, etc. etc.  </t>
      </text>
    </comment>
    <comment authorId="0" ref="V7">
      <text>
        <t xml:space="preserve">Federico:
Here items are accounted for direction and weight and likelihood </t>
      </text>
    </comment>
    <comment authorId="0" ref="AB7">
      <text>
        <t xml:space="preserve">Federico:
It is used to plot available ascore over preparedness
</t>
      </text>
    </comment>
    <comment authorId="0" ref="AC7">
      <text>
        <t xml:space="preserve">Federico Sittaro:
Federico:
Here items like spread are accound. If not results it's "zero"</t>
      </text>
    </comment>
    <comment authorId="0" ref="AF7">
      <text>
        <t xml:space="preserve">Federico:
Here items having ei flag are accounted, else it is "zero".</t>
      </text>
    </comment>
    <comment authorId="0" ref="AK7">
      <text>
        <t xml:space="preserve">Federico:
usa questi 2 per charts torta</t>
      </text>
    </comment>
    <comment authorId="0" ref="P51">
      <text>
        <t xml:space="preserve">Federico Sittaro:
This should be 100!!!!</t>
      </text>
    </comment>
  </commentList>
</comments>
</file>

<file path=xl/sharedStrings.xml><?xml version="1.0" encoding="utf-8"?>
<sst xmlns="http://schemas.openxmlformats.org/spreadsheetml/2006/main" count="556" uniqueCount="268">
  <si>
    <t xml:space="preserve">Items </t>
  </si>
  <si>
    <t>Assessment</t>
  </si>
  <si>
    <t>Observations/comments</t>
  </si>
  <si>
    <t>N/A</t>
  </si>
  <si>
    <t xml:space="preserve">Zero </t>
  </si>
  <si>
    <t>Low</t>
  </si>
  <si>
    <t>Ave</t>
  </si>
  <si>
    <t>High</t>
  </si>
  <si>
    <t xml:space="preserve">Hazards </t>
  </si>
  <si>
    <t xml:space="preserve">1.1.1 Heavy weapons 
Likelihood ratings: Zero – Not applicable to this situation. Low - unlikely to happen and no nearby or past events to consider, even if the use of heavy weapons was reported. Average - there are nearby hotspots. Areas nearby have seen the use of heavy weaponry. Past events show this is possible. High - currently in a conflict area whereby there is a use of heavy weaponry. Nearby events or past events clearly show this is a likely situation. </t>
  </si>
  <si>
    <t xml:space="preserve">1.1.2 Intrusions and attacks 
Likelihood ratings: Zero  – Not applicable to this situation. Low - unlikely to happen and no nearby or past events to consider. Average - Areas nearby have seen such events. Past events show this is possible. High - currently witnessing such issues. Nearby events or past events clearly show this is a likely situation. </t>
  </si>
  <si>
    <t xml:space="preserve">1.1.3 Mass influx of persons
Likelihood ratings:  Zero – Not applicable to this situation. Low - unlikely to happen and no nearby or past events to consider. Average - Areas nearby have seen such events. Past events show this is possible. High - currently witnessing such issues. Nearby events or past events clearly show this is a likely situation. </t>
  </si>
  <si>
    <t xml:space="preserve">External Exposure </t>
  </si>
  <si>
    <t xml:space="preserve">1.2.1. Conditions of External Infrastructure 
Likelihood ratings:  N/A – Not applicable to this situation. Low - Basic services (power, water, and others) provided to the facility frequently shut down and their quality is below acceptable standards. (I.e. water is not used by local for drinking purpose). Reparations are erratic and not reliable. Average = Basic services are reliable and do not breakdown often. Quality of some standards are not trusted (i.e. water is not used by locals for drinking purposes). Basic response when services are disrupted. High - The basic provision of services is continuous and of good quality. In case of breakdown reparations are provided in reasonable delays and interruption of the service are preemptively communicated. </t>
  </si>
  <si>
    <t xml:space="preserve">Confidence Evaluation </t>
  </si>
  <si>
    <t>1.3.1 Confidence in hazard identification
Confidence ratings: Zero – No information was available  Low - Information is limited in quantity and quality, with very few reliable sources and little or no corroboration. Average - Information is based on a couple of reliable sources, is generally felt to be accurate and there is some corroboration across sources. High - Information is of high quality, obtained from several reliable sources and is generally corroborated.</t>
  </si>
  <si>
    <t xml:space="preserve">Prepardness </t>
  </si>
  <si>
    <t>2.1.1 Risk Assessment 
Safety rating Zero-No risk assessment and contingency plan Low - some parts of the assessment or plan has been completed, but not comprehensive. Average - Both assessment and plan has been completed including back up plans and personnel have been trained but infrastructure and plans have not be reviewed or maintained. High - Full risk assessment conducted and fed into the contingency plan. Personnel have been trained, back up infrastructure is in place and the plans are regularly reviewed. Key personnel are identified (i.e. decision makers, who has access facilities to areas etc.)</t>
  </si>
  <si>
    <t>2.1.2 Identiffication of facility
Safety rating Zero-Coordinates haven’t been shared, no signs of identification Low-coordinates may have been given to some authorities and belligerents and a minimum amount of signs shown. No considerations have been given to the surrounding area. Average- Coordinates have been given to the correct authorities and belligerents and signs are visible. Some considerations have been given to the surrounding. High-Signs of identification has been displayed and authorities and belligerents are informed. Clear considerations have been given to the surrounding and where necessary, is part of risk assessment (and consequently the contingency plans) to combat a potential problem. N/A-Not applicable to this situation (Where identification is not the desirable situation for the health care facility, then this indicator is not applicable).</t>
  </si>
  <si>
    <t>2.1.3 "No weapons" policy
Safety rating Zero-No signs or procedures Low - there are no "No weapons" signs that are clearly displayed and discussions with staff or security personals have been minimal. Average -"No weapons" signs are displayed and discussions have been conducted with appropriate staff on how to apply this policy and what to do in difficult circumstances. High - "No weapons" signs are displayed and "No weapon" policy explained to members of staff including what to do in difficult circumstances. Further, there are discussions and dialogues with parties to the conflict and community leaders about this policy. N/A-Not applicable to this situation (In environments where the use of weapons is not prominent, then this indicator is not applicable)</t>
  </si>
  <si>
    <t xml:space="preserve">2.1.4 Perception Review
Safety rating Zero- No attempt at communicating Low - Very minimal communication has happened between few stakeholders. Average -Some communication has started with relevant stakeholders however no communication plan in place High - Continuous communication with all stakeholders and a concise plan in place to continuing communicating effectively to all stakeholders. N/A-Not applicable to this situation  (Where communication with local or national stakeholders is not the desirable situation, then this indicator is not applicable).    </t>
  </si>
  <si>
    <t>2.1.5 Fire Protection
Safety rating Zero- nothing is in place to prevent or deal with a fire Low-There are some fire extinguishers/hydrants, but their maintenance is not systematically monitored. No or little contact with firefighters and no drills are performed. Average- Fire extinguishers/hydrants and smoke detectors may be installed but they are infrequently maintained. Risk areas are identified and extra measures are given to not impede facility’s function. There is a fire management procedure in place but drills and training are infrequent High-The facility has appropriate fire control measures and staff are trained on how to use it. There are also fire detection mechanisms in place which are inspected regularly. There are good communication with local firefighters and they are aware of the layout of the health care facility.</t>
  </si>
  <si>
    <t>2.1.6 Monitoring of Health care facility
Safety rating Zero- No monitoring system in place. Low: Some monitoring takes place in few areas.  Average: There is a monitoring process in place but are limited to certain areas or are not available for the duration needed due to lack of resources High: There is full monitoring of the facility for the duration that is necessary. There are clear reporting systems in place that have been discussed with staff in how to report incidents and how to raise any concerns. N/A-Not applicable to this situation.</t>
  </si>
  <si>
    <t>Media and People</t>
  </si>
  <si>
    <t>2.2.1 Media Strategy
Safety rating Zero- No procedures exist Low-Procedures do not exist, no spokesperson nominated but engage with media when directly contacted.  Average-Procedures exist and nominated spokespersons have been trained.  High-Procedures exist, nominated spokespersons have been trained and pragmatic steps to engagement with media and appropriate persons. N/A-Not applicable to this situation (Where media strategy is irrelevant, not necessary or desirable not to have one, then this indicator is not applicable.)</t>
  </si>
  <si>
    <t>2.2.2.1 Accomodating needs of patient's relatives
Safety rating Zero-There is no consideration for patient’s relatives Low-There is no dedicated spaces for relatives. Staff are not trained to deal with relatives and their concerns but still there is some communication between staff and relatives. Average-There is some limited dedicated space for relatives and staff are trained with how to deal with relatives of patients. Washing, toilets, cleaning and cooking (food) infrastructure has been accounted for. High-there is appropriate space for relatives and staff are trained with how to deal with relatives of patients. Washing, toilets, cleaning and cooking infrastructure has been accounted for and is ready to be used. N/A-Not applicable to this situation (In health care facilities were accommodating patient's family, or even patients themselves are not necessary, then this indicator is not applicable.)</t>
  </si>
  <si>
    <t>2.2.2.2 Management of patient information
Safety rating Zero-Currently bad procedures to deal with patient’s information Low-Procedures for emergency situations specifically do not exist. Average-procedures for emergency exists and personnel have been trained but could be lack of resources or no backup plans.  High-Procedures for emergency situations exist, personnel have been trained, and resources are in place for implementation.</t>
  </si>
  <si>
    <t xml:space="preserve">2.2.3.1 Surge capacity of personnel and equipment 
Safety rating Zero- No thought has been given to emergency situations. Low-Procedures exist but are poor or staff are not aware. Average-Procedures exist and personnel have been trained but number of staff in emergency situation are not available. Extra equipment has been located elsewhere but resources are still too low. High-Procedures exist, personnel have been trained and there is enough staff to meet anticipated needs in an emergency. Records of extra equipment are available and up to date, and logistics are also looked into. </t>
  </si>
  <si>
    <t>2.2.3.2 Stocks of medicines and instruments
Safety rating Zero-No knowledge of what is currently available in the facility. Low-Knowledge of what is in the facility, but no system in place to know what is needed and how to know when levels fall.  Average-there is a system in place that identifies the crucial items that should always be available. There are trained persons to identify when there is a fall in stock and when more needs to be ordered. However in an emergency, the supply would last less than 72 hours . High-There is a system in place that identifies the crucial items that should always be available. There are trained persons to identify when there is a fall in stock and when more needs to be ordered. In an emergency the stock would last more than 72 hours.</t>
  </si>
  <si>
    <t>2.2.3.3 Storage of supplies 
Safety rating Zero-Currently no storage Low-No extra storage is available, or storage is available but not protected- Average-there are storage facilities in place which gives account for the extra capacity needed in emergency. Some supplies are spread to ensure relatively easy access. High-There are storage facility in place which gives account for the extra capacity needed in an emergency. Further, the storage facilities are documented and reviewed so maintained. Personnel are trained accordingly. Supplies are strategically placed to ensure that they are accessible to the relevant persons regardless of the situation of the health care facility N/A-Not applicable to this situation (Where extra storage of supplies is not necessary to maintain the daily operations of the health care facility, or when the health care facility is located within the supply chain, then this indicator is not necessary)</t>
  </si>
  <si>
    <t xml:space="preserve">Relocation </t>
  </si>
  <si>
    <t>2.3.1 Suitability of relocation
Safety rating Zero-No assessment is carried out. Low-some assessments are conducted. Average-the newly assigned location is based on limited planning and not everything is addressed in the assessment. High-Transferred proceeded with planning based on identification of prioritized services. The assessments prove there are good reasons to move and that the area specifically is good for the kind of health care facility. N/A-Not applicable to this situation (Where a health care facility will never be in a position to relocate within the hazards presented (due to its function, other nearby facilities etc.) then this indicator is not applicable)</t>
  </si>
  <si>
    <t>2.3.2 Evacuation 
Safety ratings Zero-Ad hoc understanding of how to move. Low-plan does not exist or exists only as a document.  Average-plan exists and personnel have been informed of what to do but tests are not conducted. High-Plan exists, personnel have been trained and evacuation drills are held regularly. N/A-Not applicable to this situation (Where a health care facility will never be in a position to relocate within the hazards presented (due to its function, other nearby facilities etc.) then this indicator is not applicable)</t>
  </si>
  <si>
    <t xml:space="preserve">Access </t>
  </si>
  <si>
    <t xml:space="preserve">2.4.1 Access route
Safety rating Low-there is only one route to and from the health care facility Average-there are other routes that have been identified. High-there are alternative routes identified and are included in assessments and planning. The quality of such routes have been accounted for. Where appropriate, local authorities have been approached to discuss the uses of these sites in more details. </t>
  </si>
  <si>
    <t>2.4.2. Access of health care personnel and ambulances 
Safety rating Zero-Currently bad procedures in place Low-no special procedures exist Average-there are separate routes for personnel or ambulances High-there are separate routes for personnel or ambulances and this has been communicated to relevant personnel are informed and special measures are in place. N/A-Not applicable to this situation (Where health care facilities do not need specific or alternative routes to the facility (i.e. for ambulances etc.) then this indicator is not applicable.)</t>
  </si>
  <si>
    <t xml:space="preserve">2.4.3 Secure supplier resources
Safety ratings- Zero-currently have an unreliable supply. Low- No special procedures for emergency situation. Average- alternative suppliers and routes are available. High-alternative suppliers have been identified and there are continued discussions with them regarding what may be needed with an understanding of the current situation. </t>
  </si>
  <si>
    <t xml:space="preserve">Managing access and control </t>
  </si>
  <si>
    <t xml:space="preserve">3.1.1 Saftey of internal and external lighting system 
Safety rating Zero-There are no lighting Low - Internal and external lighting systems are in poor condition and there are no protective measures. Average – Lighting is in fair condition; some measures provide partial protection. High – Lighting is in good condition, well-protected and in good working order. Sufficient stock and back up plans are in place. </t>
  </si>
  <si>
    <t>3.1.2 Safety of perimeter fence 
Safety ratings Zero - No fence/ perimeter wall Low - The existing one is in poor condition, subject to damage which would impede the function of this and other elements, systems or operations . Average - There is a perimeter wall or fence exists, but not completely efficient due to partial damage or height is not enough for its purpose. High - A good quality perimeter wall or fence exists, and it is in good condition. The fence is not damaged, maintained and is high enough for its purpose.  N/A-Not applicable to this situation(Where health care facilities do not need perimeter fence because of its location or function, or when the facility is within another facility and the fence is not needed, then this indicator is not relevant.)</t>
  </si>
  <si>
    <t xml:space="preserve">3.1.3 Safety of gates and entrances 
Safety ratings:  Zero - No gates or entrance screening. Low - The existing gates are in poor condition and is easily damaged.  Average - There is a physical infrastructure in place and the gates are in good order. There are no procedures for an emergency-both lack of resources (staff and infrastructure) High - All influx to the facilities (people and vehicles) go through adequate security. The infrastructure is checked thoroughly and frequently. The Parking space is out of the secured perimeter of the facilities (except for ambulances).  N/A-Not applicable to this situation(Where health care facilities do not require specific screening requirements due to its location of function of the facility, or when the facility is within another facility, then this indicator is not relevant.) </t>
  </si>
  <si>
    <t xml:space="preserve">Structure </t>
  </si>
  <si>
    <t xml:space="preserve">3.2.1 Condition of the building
Safety ratings: Zero-No maintenance i.e. lots of holes in building, potentially dampness and broken parts with severe weathering. Low - Potentially cracks on some of the walls other internal problems such as dampness. Major deterioration caused by weathering. But there have been some maintenance procedures. Average - Some deterioration caused only by potential weathering. Internally, it is generally well maintained. High - No deterioration or cracks observed. Exterior has not been affected by weathering and internally there are procedures in place to maintain the facility to a good finish.  </t>
  </si>
  <si>
    <t xml:space="preserve">3.2.2 Structural integrity 
Safety ratings Low - Poor structural system; Cracks on the ground and first floors; construction materials  with flaking; cracks larger than 3mm (concrete) excessive deformations (steel and wood). Average - Moderate structural system design Moderate damage and building only partially repaired; Presence of cracks between 1 and 3 mm (concrete), moderate and visible deformations (steel and wood) or rust with no flaking. High - Good structural system design Cracks less than 1 mm (concrete), no visible deformations; no rust. Minor or no damage, or building fully repaired. </t>
  </si>
  <si>
    <t>3.2.3 Material 
Safety ratings Low - Weak construction materials such as wood, bamboo, tarpaulins, tents etc. Average - Buildings constructed with resistant materials such as concrete and masonry. High - Robust construction materials such as masonry and reinforced concrete with fire considerations incorporated in.</t>
  </si>
  <si>
    <t>3.2.4 Passive security measures
Safety level Zero- critical areas not identified Low - Minimum considerations are given and lack of resources are available Average - Consideration has been given to one or more of the safety infrastructure proposals, and basic procedures are in place. There are lack of resources but staff are trained. High - The facility has considered which safety infrastructure is relevant to its facility and they have been fitted and there are procedures are in place for them to be used. N/A-Not applicable to this situation (Where the facility is only one unity and only has space for that one unit, or is such need is irrelevant to the context of the facility, then this indicator is not applicable.)</t>
  </si>
  <si>
    <t>Layout</t>
  </si>
  <si>
    <t>3.3.1 Distribution of critical areas
Safety levels: Zero- Critical areas aren’t identified. Low: No specific measures are taken to secure access to Critical areas; Average: Some security measures exists (eg. Security fencing or locked doors) but scarce or no staff vigilance over these areas. High: Existence of a specific fencing or secured doors to access these areas, existence of monitoring system is in place. These areas are situated in the core or the building, not easily accessible through windows or outside doors.</t>
  </si>
  <si>
    <t>3.3.2 Facility layout: spread vs concentrated 
Safety rating Spread- Services are broken into smaller, single story, separate buildings within the plot. Medium Concentration - Large, low-rise buildings, with a medium density of equipment and users per ground floor area. Concentrated- All the services (healthcare and supportive services) are concentrated in a single (multi story) building. Large scale buildings with a high concentration of equipment and people.</t>
  </si>
  <si>
    <t>3.3.3 Existence of free space 
Safety ratings: Zero - No free space Low - Space for expansion has not been identified but potentially some areas could be used. Average - Space has been identified and it is enough to allow a significant extension of the activities. For example you have free space to increase of 50% the number of beds are already present in the facility. Use 12-15 m2 per bed as reference.  High - Space is identified, and it is big enough to accommodate a surface equivalent of the existing number of beds. Knowledge of what resources and equipment is known and readily available. Procedures exist and have been tested, personnel have been trained, and equipment, supplies and other resources are available to carry out the expansion of space.  N/A-Not applicable to this situation (Where health care facility does not require further space to continue daily operations in case of an emergency, then this indicator is not applicable.)</t>
  </si>
  <si>
    <t>3.3.4 Location of Valuable assets
Safety rating Zero-no considerations given to valuable assets. Low - Valuable assets (e.g. pharmacy products and valuable equipment) are stored in areas easy to access, with no protective measures (e.g. No lockers or protected windows and doors, no staff presence) Average - Valuable assets are stored in places where some measures provide partial protection. High - Valuable assets are stored in locked rooms, and in areas within the facility that have higher levels of protection in case of partial destruction of the facilitie. N/A-Not applicable to this situations (Where health care facilities only consist of one asset or has no value asset but the one unit that it is, then this indicator is not relevant.)</t>
  </si>
  <si>
    <t xml:space="preserve">Exposure </t>
  </si>
  <si>
    <t xml:space="preserve">3.4.1 Opening: Windows
Safety ratings: Zero - Broken or no windows-just holes in the wall Low - Windows in poor condition and can be easily damaged. Average - Windows in fair condition and not easily damaged. The material, hinges and security measures of the windows have been considered and accounted for. High - Windows in good condition and the material, hinges and security measures of the windows have been considered and accounted for. Exterior windows have extra measures such as laminated or grids (where possible or important). Critical areas have been extra consideration.  </t>
  </si>
  <si>
    <t xml:space="preserve">3.4.2 Opening:doors
Safety ratings: Zero -There are no doors-just open space. Low - Doors in poor condition and subject to damages. Doors do not have locks and are made of weak materials. Average - Most doors in fair condition. The doors of critical areas or rooms are of good quality material and have good handles/locks. High - All doors in good condition, with security procedures in place and made of good material. Critical areas are given extra attention and more security measures.  </t>
  </si>
  <si>
    <t xml:space="preserve">3.4.3 Exposure of the building
Safety ratings Zero-all critical areas are exposed. Low - Most façades and windows are completely exposed and facing an open exterior area.  Average - Most façades and windows facing exterior areas but are partly covered (by annexed buildings, trees, blinders, etc.). High - Most parts of the facilities (especially the critical areas) are not exposed from the exterior, (For example low-rise buildings protected by high walls, or existence of inner courtyards where most of the ward windows are facing.) </t>
  </si>
  <si>
    <t>3.4.4 Standoff distance 
Safety ratings: Zero - The main health facility walls are directly exposed onto the outside.  Low - Limited (&lt;10m) distance between the closest building exist. Average - there is 30m standoff distance but no or light fence. High - Standoff distance is more than 30m and the perimeter consist of a solid wall (e.g.: masonry or concrete wall).  N/A-Not applicable to this situation(Where health care facilities are within other facilities, or when there is no need for a standoff distance for the facility in question (due to the context of the facility) then this indicator is not relevant.)</t>
  </si>
  <si>
    <t>3.4.5 Protection of risk areas
Safety rating Zero-No consideration for important assets. Low -Some consideration has been given for critical assets but no emergency procedures are prepared. Average-there are monitoring procedures in place to ensure protection for critical assets. High -such areas are properly protected and secured. There are backup plans in the event there is a fall in procedures or trespassing.  N/A-Not applicable to this situation(Where health care facilities consist of only one specific asset, or have no risk areas, then this indicator is not relevant.)</t>
  </si>
  <si>
    <t xml:space="preserve">Internal Ciruclation </t>
  </si>
  <si>
    <t>3.5.1 Safety of movement 
Safety ratings: Zero - Corridors and circulation spaces do not exist. Low - Corridors are not wide enough or have obstacles which provide difficult for accessibility. Access into different rooms is too difficult for wheelchair access or stretches Average - Corridors do not have obstacles in place. There is clear signs around the health care facility including unauthorized areas. Most areas do not have more than one route to access a particular part of the health care facility. High - Corridors are at least two stretches wide and do not have any obstacles hindering the movement. The facility is clearly signed. Most areas have more than one access route.  N/A-Not applicable to this situation (Where there are no corridors or a need for patients or staff to move around the facility, then this indicator is not relevant)</t>
  </si>
  <si>
    <t>3.5.2 Safety of stairways 
Safety ratings: Zero - Stairs cannot be used due to damage or obstacle Low - Overall the stairs are not maintained well, are damaged, or prone to damage. There are some obstacles in place which doesn’t allow the smooth use of stairs. Average - The stairs are easy to use with railings and are in good condition. They are not damaged but there are obstacles in the way which could be potentially dangerous or hazardous High - The stairs are not damaged and are wide enough for the needs of the facility. There are no obstacles in the way. Stairs in areas of highly concentrated persons are inspected regularly. N/A-Not applicable to this situation (Where the health care facility does not have stairs or are in not need of them, then this indicator is not relevant.)</t>
  </si>
  <si>
    <t>3.5.3 Safety of elevator system
Safety ratings: Zero-Elevators are not functioning. Low - Elevators are damaged and are not stable in functionality. Average - Elevators are functioning well and meet the demands of the facility’s needs. They are maintained regularly. High - Elevators are functioning well and meet the demands of the health care facility’s needs. They are maintained well and there are measures in place to protect from any potential damage and staff are aware of when it should not be used. N/A - Not applicable in this situation(Where health care facilities do not have elevators or are not in need of them, then this indicator is not relevant.)</t>
  </si>
  <si>
    <t xml:space="preserve">3.5.4 Evacuation route
Safety ratings: Zero- No exit routes available Low - Exit and evacuation routes are not clearly marked and many are blocked. Average - Some exit and evacuation routes are marked and most of them are clear of obstacles; High-Routes clearly marked and personnel are aware of the routes. Drills and training are conducted frequently.  N/A-Not applicable to this situation </t>
  </si>
  <si>
    <t xml:space="preserve">Self-sufficiency and safety of basic infrastucture </t>
  </si>
  <si>
    <t xml:space="preserve">3.6.1 Safety of telecommunication systemy
 Safety rating Zero- No communication system Low-Communication equipment is in poor condition with no protective measures. There are no alternative communication system or do not work. Average-Communication equipment is in fair condition with some measures for partial protection. There is a facility wide alternative communication system in fair condition but not tested annually. Personnel have been trained but no concise back up plan. High-Communication equipment is in good condition, well secured and measures are in place. There is a facility wide alternate communication system in fair condition and is tested on an annual basis. Backup plan is in place. Resources are in place for implementing emergency maintenance and restoration.  </t>
  </si>
  <si>
    <t xml:space="preserve">3.6.2 Safety of water supply
Safety rating Zero-No water supply Low-Water infrastructure is in poor state and/or poorly maintained. It may provide storage capacity of less than a day (use 50-80 liter/bed*day as reference). Average- Current infrastructure is in good condition and secure. A storage capacity between 1 and 3 days exists. High-Current infrastructure is in good condition and secure. Water meets recognized standards of quality.  An alternative backup infrastructure is able to provide at least 3 days of water demand, to all critical areas. Plans for rationalization of the consumption exist and the relative infrastructure is in place.  </t>
  </si>
  <si>
    <t xml:space="preserve">3.6.3 Safety of electrical equipment
Safety rating Zero- The existing electrical network is deficient and no back-up sources are available. Low-Power supply is not stable. The internal electrical network is in poor conditions and prone to accidents (switchboards in bad state and not protected, cables and main connections exposed) Backup sources are missing or generator is in poor condition. Average-The overall conditions of the network is acceptable and main elements protected (switchboards, connections, transformers, etc.)  Alternative sources is not fully stable but will automatically come back in quickly in critical areas. Generators are in fair condition, protected and occasionally tested.   High- Main network elements are protected (buried cables, locked boxes for switch board, etc.). The network parts are documented and plans of maintenance exist. Back-up sources starts automatically quickly and is stable and of good quality allowing the continuity of service of medical equipment. Generators are in good condition, protected and tested frequently. </t>
  </si>
  <si>
    <t xml:space="preserve">3.6.4 Safety of medical waste disposal 
Safety rating Zero- There is currently inadequate disposal of medical waste with no backup plan Low-The current infrastructure is fair but there are no backup plans to dispose of medical waste Average-The current infrastructure is in good condition. There is a backup plan and personnel are trained however there is not enough resources. High-Current infrastructure is in good condition. There is a backup plan to dispose of medical waste and personnel are trained and the infrastructure is in place just for an emergency. . N/A-Not applicable to this situation </t>
  </si>
  <si>
    <t>3.6.5 Safety of sewage disposal 
Safety rating- Zero-current wastewater management is poorly managed. Low-Current system is in fair condition but no backup plans to dispose of wastewater safely. Average-The current infrastructure is in good condition and is secured. There is no backup plan, but current system can handle an increase in capacity. Personnel are partially trained in case of emergency situation. High-The current infrastructure is in good condition and is secured. There is a backup plan to dispose of wastewater and personnel are trained. This infrastructure is in place and well maintained in case of an emergency.  N/A-Not applicable to this situation(Where a health care facility is within a facility in charge of sewage disposal, or the facility does not produce wastewater then this indicator is not relevant)</t>
  </si>
  <si>
    <t>3.6.6. Safety of storage and evacuation of corpses
Safety rating Zero- Normal operational process of corpses is inadequate Low-Procedures for mass fatality incident does not exist or exists only as a document. Average-Procedures exist and personnel have been trained, but the level of resources for emergency is not sufficient. High-Procedures exit, personnel have been trained and resources are available for implementation of procedures at maximum health care facility capacity in emergency situation. N/A-Not applicable to this situation(Where management of corpses are not part of the daily operations of the facility, then this indicator is not relevant)</t>
  </si>
  <si>
    <t>Health Care in Danger Index</t>
  </si>
  <si>
    <t>Data Interpretation Tool - Demo</t>
  </si>
  <si>
    <t>DOMAIN</t>
  </si>
  <si>
    <t>IMPERATIVE</t>
  </si>
  <si>
    <t>Sceanrio 3</t>
  </si>
  <si>
    <t>CATEGORY</t>
  </si>
  <si>
    <t>Scenario 1</t>
  </si>
  <si>
    <t>Scenario 2</t>
  </si>
  <si>
    <t>Scenario 3</t>
  </si>
  <si>
    <t>Item</t>
  </si>
  <si>
    <t>Name</t>
  </si>
  <si>
    <t>Score</t>
  </si>
  <si>
    <t xml:space="preserve">Scoring  </t>
  </si>
  <si>
    <t>Weight</t>
  </si>
  <si>
    <t xml:space="preserve">Code </t>
  </si>
  <si>
    <t>Direct</t>
  </si>
  <si>
    <t>Scoring</t>
  </si>
  <si>
    <t>Direction</t>
  </si>
  <si>
    <t>MANAGEMENT</t>
  </si>
  <si>
    <t xml:space="preserve">PROCESS/PREPARDNESS </t>
  </si>
  <si>
    <t xml:space="preserve">Safety and security framework </t>
  </si>
  <si>
    <t>+</t>
  </si>
  <si>
    <t>PEOPLE</t>
  </si>
  <si>
    <t>Media</t>
  </si>
  <si>
    <t>Patients and relatives</t>
  </si>
  <si>
    <t>Staff &amp; Equipments</t>
  </si>
  <si>
    <t>-</t>
  </si>
  <si>
    <t>RELOCATION</t>
  </si>
  <si>
    <t>Re-Location</t>
  </si>
  <si>
    <t>ACCESS</t>
  </si>
  <si>
    <t>Access External</t>
  </si>
  <si>
    <t>INFRASTRUCTURE</t>
  </si>
  <si>
    <t>Managing Access and Control Entries</t>
  </si>
  <si>
    <t>Structural Preventive Measures</t>
  </si>
  <si>
    <t>Layout : space arrengements</t>
  </si>
  <si>
    <t>Exposure to external threaths</t>
  </si>
  <si>
    <t>Internal Circulation</t>
  </si>
  <si>
    <t>Self-sufficiency</t>
  </si>
  <si>
    <t>Domain</t>
  </si>
  <si>
    <t>Situation</t>
  </si>
  <si>
    <t>Scenario</t>
  </si>
  <si>
    <t>Opss</t>
  </si>
  <si>
    <t>Scenario short</t>
  </si>
  <si>
    <t>Deviation from mean</t>
  </si>
  <si>
    <t>Max deviation</t>
  </si>
  <si>
    <t>Boosted scoring</t>
  </si>
  <si>
    <t>Original weight</t>
  </si>
  <si>
    <t>User Boosted weight</t>
  </si>
  <si>
    <t>User scenario scores</t>
  </si>
  <si>
    <t>Module 1 - HAZARD</t>
  </si>
  <si>
    <t>Indirect (and direct) use of Heavy weapons</t>
  </si>
  <si>
    <t>Heavy weapons</t>
  </si>
  <si>
    <t>Fuck, they are bombing us!</t>
  </si>
  <si>
    <t>Bombing</t>
  </si>
  <si>
    <t>Intrusion (armed/non armed/robbery)</t>
  </si>
  <si>
    <t>Intrusion</t>
  </si>
  <si>
    <t>Hail To The Thief</t>
  </si>
  <si>
    <t xml:space="preserve">Civil unrest leading to MIW (riots) </t>
  </si>
  <si>
    <t>Massive Influx Wunded</t>
  </si>
  <si>
    <t>The city is on fire</t>
  </si>
  <si>
    <t>MIW</t>
  </si>
  <si>
    <t>Overwrite Internal Exposure to produce to total available score</t>
  </si>
  <si>
    <t>write Only Internal Exposure Ex. Spread</t>
  </si>
  <si>
    <t>Write Only portion Ext. Exp.</t>
  </si>
  <si>
    <t>Write Prepardness j
excluding all Exposures</t>
  </si>
  <si>
    <t>External Infrastructure</t>
  </si>
  <si>
    <t>Black Hole effect</t>
  </si>
  <si>
    <t>Ext. Infrastr.</t>
  </si>
  <si>
    <t>Confidence in Risk Analysis</t>
  </si>
  <si>
    <t>Better be sure</t>
  </si>
  <si>
    <t>Confidence</t>
  </si>
  <si>
    <t>Int. ii</t>
  </si>
  <si>
    <t>Ext ei</t>
  </si>
  <si>
    <t>Imperative</t>
  </si>
  <si>
    <t>Category</t>
  </si>
  <si>
    <t>Indicator</t>
  </si>
  <si>
    <t>Indic. short</t>
  </si>
  <si>
    <t>d1</t>
  </si>
  <si>
    <t>w1</t>
  </si>
  <si>
    <t>d2</t>
  </si>
  <si>
    <t>w2</t>
  </si>
  <si>
    <t>d3</t>
  </si>
  <si>
    <t>w3</t>
  </si>
  <si>
    <t>User score</t>
  </si>
  <si>
    <t>Identify the N/A and write their score</t>
  </si>
  <si>
    <t>Add the score not attributed because of the N/A</t>
  </si>
  <si>
    <t>ii</t>
  </si>
  <si>
    <t>ei</t>
  </si>
  <si>
    <t>dij*wij*pj = vij</t>
  </si>
  <si>
    <t>Achievable</t>
  </si>
  <si>
    <t>x'i1</t>
  </si>
  <si>
    <t>x'i2</t>
  </si>
  <si>
    <t>x'i3</t>
  </si>
  <si>
    <t>(∑j(-1)*vi)/p</t>
  </si>
  <si>
    <t>Indicator score weighted by scenario &amp; user excluded those all exposure int &amp; ext</t>
  </si>
  <si>
    <t>Prepardeness</t>
  </si>
  <si>
    <t>HCiD/Avail.</t>
  </si>
  <si>
    <t>Pie tot. overall</t>
  </si>
  <si>
    <t>Potential to increase</t>
  </si>
  <si>
    <t>Rank potential</t>
  </si>
  <si>
    <t>Top 5 Priority</t>
  </si>
  <si>
    <t>Module 2 - MANAGEMENT</t>
  </si>
  <si>
    <t>Risk assesment &amp; Contingency planning</t>
  </si>
  <si>
    <t>Contingency Plan</t>
  </si>
  <si>
    <t xml:space="preserve">Identification </t>
  </si>
  <si>
    <t>Identification</t>
  </si>
  <si>
    <t>"No weapons" policy</t>
  </si>
  <si>
    <t>Wo weapons</t>
  </si>
  <si>
    <t>Perception review</t>
  </si>
  <si>
    <t>Perception</t>
  </si>
  <si>
    <t xml:space="preserve">Fire protection system  </t>
  </si>
  <si>
    <t>Fire</t>
  </si>
  <si>
    <t>Monitoring of a HC facility HR guards</t>
  </si>
  <si>
    <t>Monitoring</t>
  </si>
  <si>
    <t>Media strategy</t>
  </si>
  <si>
    <t>Accomodating needs of patients' relatives
</t>
  </si>
  <si>
    <t>Relatives</t>
  </si>
  <si>
    <t>Protection of patients medical records</t>
  </si>
  <si>
    <t>Records</t>
  </si>
  <si>
    <t>Surge capacity</t>
  </si>
  <si>
    <t>Surge</t>
  </si>
  <si>
    <t xml:space="preserve">Stock of medicines, instruments and other items  </t>
  </si>
  <si>
    <t>Pharmacy</t>
  </si>
  <si>
    <t>Storage of supplies</t>
  </si>
  <si>
    <t>Supplies</t>
  </si>
  <si>
    <t xml:space="preserve">Suitability of new location </t>
  </si>
  <si>
    <t>Relocation</t>
  </si>
  <si>
    <t>Evacuation</t>
  </si>
  <si>
    <t>Access routes</t>
  </si>
  <si>
    <t>Access</t>
  </si>
  <si>
    <t>Access of HC personnel and ambulances</t>
  </si>
  <si>
    <t>Ambulances</t>
  </si>
  <si>
    <t xml:space="preserve">Secure supplier resources </t>
  </si>
  <si>
    <t>Supplier</t>
  </si>
  <si>
    <t>Module 3 - INFRASTRUCTURE</t>
  </si>
  <si>
    <t>Lighting systems</t>
  </si>
  <si>
    <t>Lighting</t>
  </si>
  <si>
    <t xml:space="preserve">Safety of the perimeter fence </t>
  </si>
  <si>
    <t>Fence</t>
  </si>
  <si>
    <t>Gates and entrances</t>
  </si>
  <si>
    <t>Gates</t>
  </si>
  <si>
    <t>Structure</t>
  </si>
  <si>
    <t>Conditions</t>
  </si>
  <si>
    <t>Structural Integrity</t>
  </si>
  <si>
    <t>Integrity</t>
  </si>
  <si>
    <t>Reinforce critical structure element</t>
  </si>
  <si>
    <t>Structural measures</t>
  </si>
  <si>
    <t xml:space="preserve">Structure material </t>
  </si>
  <si>
    <t>Material</t>
  </si>
  <si>
    <t>Distribution operational priority areas</t>
  </si>
  <si>
    <t>Distribution</t>
  </si>
  <si>
    <t>Concentrated vs. Spread</t>
  </si>
  <si>
    <t>Spread</t>
  </si>
  <si>
    <t>Existence of free space</t>
  </si>
  <si>
    <t>Breathing</t>
  </si>
  <si>
    <t>Location of  valuable assests</t>
  </si>
  <si>
    <t>Valuable</t>
  </si>
  <si>
    <t>Opening:  windows</t>
  </si>
  <si>
    <t>Windows</t>
  </si>
  <si>
    <t>Opening: doors</t>
  </si>
  <si>
    <t>Doors</t>
  </si>
  <si>
    <t>Opening exposure</t>
  </si>
  <si>
    <t>Exposure</t>
  </si>
  <si>
    <t>Standoff distance</t>
  </si>
  <si>
    <t>Standoff</t>
  </si>
  <si>
    <t>Internal fencing</t>
  </si>
  <si>
    <t>Int_fence</t>
  </si>
  <si>
    <t>Safety of mouvements</t>
  </si>
  <si>
    <t>Mouvements</t>
  </si>
  <si>
    <t>Safety of stairways</t>
  </si>
  <si>
    <t>Stairs</t>
  </si>
  <si>
    <t>Safety of elevator system</t>
  </si>
  <si>
    <t>Elevator</t>
  </si>
  <si>
    <t>Evacuation routes</t>
  </si>
  <si>
    <t>Exits</t>
  </si>
  <si>
    <t>Safety of telecommmunication system</t>
  </si>
  <si>
    <t>Telecom</t>
  </si>
  <si>
    <t xml:space="preserve">Safety of water  system  </t>
  </si>
  <si>
    <t>Water</t>
  </si>
  <si>
    <t>Safety of electrical system</t>
  </si>
  <si>
    <t>Electrical</t>
  </si>
  <si>
    <t>Safe disposal of medical waste</t>
  </si>
  <si>
    <t>Waste</t>
  </si>
  <si>
    <t>Safety of sewage disposal</t>
  </si>
  <si>
    <t>Sewage</t>
  </si>
  <si>
    <t>Safety of dead body evacuation</t>
  </si>
  <si>
    <t>Dead</t>
  </si>
  <si>
    <t>Exp (int)</t>
  </si>
  <si>
    <t>Preparedness: Overall</t>
  </si>
  <si>
    <t>Exposure (ext)</t>
  </si>
  <si>
    <t>Vulnerability</t>
  </si>
  <si>
    <t>Net Vulnerability</t>
  </si>
  <si>
    <t>Preparedness: Bombing</t>
  </si>
  <si>
    <t>Hazards: assessed likelihood</t>
  </si>
  <si>
    <t>Preparedness: Intrusion</t>
  </si>
  <si>
    <t>Preparedness: MIW</t>
  </si>
  <si>
    <t>Management</t>
  </si>
  <si>
    <t>Infrastructure</t>
  </si>
  <si>
    <t>Preparedness Domain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</si>
</sst>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35">
    <font>
      <sz val="11.0"/>
      <color rgb="FF000000"/>
      <name val="Calibri"/>
    </font>
    <font>
      <b/>
      <sz val="16.0"/>
      <color rgb="FFFFFFFF"/>
      <name val="Calibri"/>
    </font>
    <font/>
    <font>
      <b/>
      <sz val="11.0"/>
      <color rgb="FFFFFFFF"/>
      <name val="Calibri"/>
    </font>
    <font>
      <b/>
      <sz val="12.0"/>
      <name val="Calibri"/>
    </font>
    <font>
      <i/>
      <u/>
      <sz val="12.0"/>
      <color rgb="FF000000"/>
      <name val="Calibri"/>
    </font>
    <font>
      <b/>
      <sz val="11.0"/>
      <name val="Calibri"/>
    </font>
    <font>
      <i/>
      <u/>
      <sz val="12.0"/>
      <color rgb="FF221E1F"/>
      <name val="Calibri"/>
    </font>
    <font>
      <u/>
      <sz val="12.0"/>
      <color rgb="FF000000"/>
      <name val="Calibri"/>
    </font>
    <font>
      <i/>
      <u/>
      <sz val="12.0"/>
      <color rgb="FF000000"/>
      <name val="Calibri"/>
    </font>
    <font>
      <b/>
      <sz val="24.0"/>
      <color rgb="FF44546A"/>
      <name val="Calibri"/>
    </font>
    <font>
      <b/>
      <sz val="15.0"/>
      <color rgb="FF44546A"/>
      <name val="Calibri"/>
    </font>
    <font>
      <sz val="18.0"/>
      <color rgb="FF44546A"/>
      <name val="Calibri"/>
    </font>
    <font>
      <sz val="8.0"/>
      <color rgb="FFFFFFFF"/>
      <name val="Calibri"/>
    </font>
    <font>
      <sz val="8.0"/>
      <name val="Calibri"/>
    </font>
    <font>
      <sz val="8.0"/>
      <color rgb="FFE7E6E6"/>
      <name val="Calibri"/>
    </font>
    <font>
      <sz val="8.0"/>
      <color rgb="FF000000"/>
      <name val="Calibri"/>
    </font>
    <font>
      <b/>
      <sz val="8.0"/>
      <color rgb="FF000000"/>
      <name val="Calibri"/>
    </font>
    <font>
      <b/>
      <i/>
      <sz val="8.0"/>
      <color rgb="FF7F7F7F"/>
      <name val="Calibri"/>
    </font>
    <font>
      <b/>
      <sz val="8.0"/>
      <name val="Calibri"/>
    </font>
    <font>
      <sz val="8.0"/>
      <color rgb="FFA5A5A5"/>
      <name val="Calibri"/>
    </font>
    <font>
      <sz val="8.0"/>
      <color rgb="FF7F7F7F"/>
      <name val="Calibri"/>
    </font>
    <font>
      <b/>
      <i/>
      <sz val="8.0"/>
      <color rgb="FFA5A5A5"/>
      <name val="Calibri"/>
    </font>
    <font>
      <sz val="8.0"/>
      <color rgb="FFD8D8D8"/>
      <name val="Calibri"/>
    </font>
    <font>
      <i/>
      <sz val="8.0"/>
      <color rgb="FF7F7F7F"/>
      <name val="Calibri"/>
    </font>
    <font>
      <sz val="7.0"/>
      <name val="Calibri"/>
    </font>
    <font>
      <b/>
      <sz val="10.0"/>
      <color rgb="FF000000"/>
      <name val="Calibri"/>
    </font>
    <font>
      <i/>
      <sz val="10.0"/>
      <color rgb="FF000000"/>
      <name val="Calibri"/>
    </font>
    <font>
      <i/>
      <sz val="8.0"/>
      <color rgb="FF000000"/>
      <name val="Calibri"/>
    </font>
    <font>
      <i/>
      <sz val="7.0"/>
      <color rgb="FF000000"/>
      <name val="Calibri"/>
    </font>
    <font>
      <b/>
      <i/>
      <sz val="8.0"/>
      <color rgb="FF000000"/>
      <name val="Calibri"/>
    </font>
    <font>
      <sz val="10.0"/>
      <color rgb="FF000000"/>
      <name val="Calibri"/>
    </font>
    <font>
      <i/>
      <sz val="8.0"/>
      <name val="Calibri"/>
    </font>
    <font>
      <sz val="11.0"/>
      <color rgb="FF3F3F76"/>
      <name val="Calibri"/>
    </font>
    <font>
      <b/>
      <sz val="10.0"/>
      <name val="Calibri"/>
    </font>
  </fonts>
  <fills count="12">
    <fill>
      <patternFill patternType="none"/>
    </fill>
    <fill>
      <patternFill patternType="lightGray"/>
    </fill>
    <fill>
      <patternFill patternType="solid">
        <fgColor rgb="FF1E4E79"/>
        <bgColor rgb="FF1E4E79"/>
      </patternFill>
    </fill>
    <fill>
      <patternFill patternType="solid">
        <fgColor rgb="FF2E75B5"/>
        <bgColor rgb="FF2E75B5"/>
      </patternFill>
    </fill>
    <fill>
      <patternFill patternType="solid">
        <fgColor rgb="FFBDD6EE"/>
        <bgColor rgb="FFBDD6EE"/>
      </patternFill>
    </fill>
    <fill>
      <patternFill patternType="solid">
        <fgColor rgb="FFFFFFFF"/>
        <bgColor rgb="FFFFFFFF"/>
      </patternFill>
    </fill>
    <fill>
      <patternFill patternType="solid">
        <fgColor rgb="FFFFFF00"/>
        <bgColor rgb="FFFFFF00"/>
      </patternFill>
    </fill>
    <fill>
      <patternFill patternType="solid">
        <fgColor rgb="FFD9E2F3"/>
        <bgColor rgb="FFD9E2F3"/>
      </patternFill>
    </fill>
    <fill>
      <patternFill patternType="solid">
        <fgColor rgb="FFECECEC"/>
        <bgColor rgb="FFECECEC"/>
      </patternFill>
    </fill>
    <fill>
      <patternFill patternType="solid">
        <fgColor rgb="FFF4B083"/>
        <bgColor rgb="FFF4B083"/>
      </patternFill>
    </fill>
    <fill>
      <patternFill patternType="solid">
        <fgColor rgb="FFFBE4D5"/>
        <bgColor rgb="FFFBE4D5"/>
      </patternFill>
    </fill>
    <fill>
      <patternFill patternType="solid">
        <fgColor rgb="FFFF0000"/>
        <bgColor rgb="FFFF0000"/>
      </patternFill>
    </fill>
  </fills>
  <borders count="32">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double">
        <color rgb="FF3F3F3F"/>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style="thick">
        <color rgb="FF5B9BD5"/>
      </bottom>
    </border>
    <border>
      <left style="thin">
        <color rgb="FFD8D8D8"/>
      </left>
      <right style="thin">
        <color rgb="FFD8D8D8"/>
      </right>
      <top style="thin">
        <color rgb="FFD8D8D8"/>
      </top>
      <bottom/>
    </border>
    <border>
      <left style="thin">
        <color rgb="FFFFFFFF"/>
      </left>
      <right style="thin">
        <color rgb="FFFFFFFF"/>
      </right>
      <top style="thin">
        <color rgb="FFFFFFFF"/>
      </top>
      <bottom/>
    </border>
    <border>
      <left style="thin">
        <color rgb="FFD8D8D8"/>
      </left>
      <right style="thin">
        <color rgb="FFD8D8D8"/>
      </right>
      <top/>
      <bottom/>
    </border>
    <border>
      <left style="thin">
        <color rgb="FFFFFFFF"/>
      </left>
      <right style="thin">
        <color rgb="FFFFFFFF"/>
      </right>
      <top/>
      <bottom/>
    </border>
    <border>
      <left style="thin">
        <color rgb="FFD8D8D8"/>
      </left>
      <right style="thin">
        <color rgb="FFD8D8D8"/>
      </right>
      <top/>
      <bottom style="thin">
        <color rgb="FFD8D8D8"/>
      </bottom>
    </border>
    <border>
      <left style="thin">
        <color rgb="FFFFFFFF"/>
      </left>
      <right style="thin">
        <color rgb="FFFFFFFF"/>
      </right>
      <top/>
      <bottom style="thin">
        <color rgb="FFFFFFFF"/>
      </bottom>
    </border>
    <border>
      <left style="thin">
        <color rgb="FFD8D8D8"/>
      </left>
      <right style="thin">
        <color rgb="FFD8D8D8"/>
      </right>
      <top style="thin">
        <color rgb="FFD8D8D8"/>
      </top>
      <bottom style="thin">
        <color rgb="FFD8D8D8"/>
      </bottom>
    </border>
    <border>
      <left/>
      <right/>
      <top style="thin">
        <color rgb="FF000000"/>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7F7F7F"/>
      </left>
      <right style="thin">
        <color rgb="FF7F7F7F"/>
      </right>
      <top style="thin">
        <color rgb="FF7F7F7F"/>
      </top>
      <bottom style="thin">
        <color rgb="FF7F7F7F"/>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ck">
        <color rgb="FF548135"/>
      </left>
      <right style="thick">
        <color rgb="FF548135"/>
      </right>
      <top style="thick">
        <color rgb="FF548135"/>
      </top>
      <bottom style="thick">
        <color rgb="FF548135"/>
      </bottom>
    </border>
  </borders>
  <cellStyleXfs count="1">
    <xf borderId="0" fillId="0" fontId="0" numFmtId="0" applyAlignment="1" applyFont="1"/>
  </cellStyleXfs>
  <cellXfs count="221">
    <xf borderId="0" fillId="0" fontId="0" numFmtId="0" xfId="0" applyAlignment="1" applyFont="1">
      <alignment/>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1" numFmtId="0" xfId="0" applyAlignment="1" applyBorder="1" applyFont="1">
      <alignment horizontal="center"/>
    </xf>
    <xf borderId="2" fillId="2" fontId="1" numFmtId="0" xfId="0" applyAlignment="1" applyBorder="1" applyFont="1">
      <alignment horizontal="center"/>
    </xf>
    <xf borderId="5" fillId="0" fontId="2" numFmtId="0" xfId="0" applyBorder="1" applyFont="1"/>
    <xf borderId="6" fillId="2" fontId="1" numFmtId="0" xfId="0" applyAlignment="1" applyBorder="1" applyFont="1">
      <alignment horizontal="center"/>
    </xf>
    <xf borderId="7" fillId="0" fontId="0" numFmtId="0" xfId="0" applyAlignment="1" applyBorder="1" applyFont="1">
      <alignment horizontal="center"/>
    </xf>
    <xf borderId="8" fillId="0" fontId="2" numFmtId="0" xfId="0" applyBorder="1" applyFont="1"/>
    <xf borderId="9" fillId="0" fontId="2" numFmtId="0" xfId="0" applyBorder="1" applyFont="1"/>
    <xf borderId="10" fillId="0" fontId="0" numFmtId="0" xfId="0" applyBorder="1" applyFont="1"/>
    <xf borderId="8" fillId="3" fontId="3" numFmtId="0" xfId="0" applyAlignment="1" applyBorder="1" applyFill="1" applyFont="1">
      <alignment horizontal="center" vertical="center"/>
    </xf>
    <xf borderId="10" fillId="3" fontId="3" numFmtId="0" xfId="0" applyAlignment="1" applyBorder="1" applyFont="1">
      <alignment horizontal="center" vertical="center"/>
    </xf>
    <xf borderId="9" fillId="0" fontId="0" numFmtId="0" xfId="0" applyBorder="1" applyFont="1"/>
    <xf borderId="11" fillId="4" fontId="4" numFmtId="0" xfId="0" applyAlignment="1" applyBorder="1" applyFill="1" applyFont="1">
      <alignment horizontal="center"/>
    </xf>
    <xf borderId="12" fillId="0" fontId="2" numFmtId="0" xfId="0" applyBorder="1" applyFont="1"/>
    <xf borderId="13" fillId="0" fontId="2" numFmtId="0" xfId="0" applyBorder="1" applyFont="1"/>
    <xf borderId="14" fillId="0" fontId="0" numFmtId="0" xfId="0" applyAlignment="1" applyBorder="1" applyFont="1">
      <alignment horizontal="center" vertical="center"/>
    </xf>
    <xf borderId="13" fillId="0" fontId="0" numFmtId="0" xfId="0" applyBorder="1" applyFont="1"/>
    <xf borderId="11" fillId="0" fontId="5" numFmtId="0" xfId="0" applyAlignment="1" applyBorder="1" applyFont="1">
      <alignment horizontal="left" vertical="top" wrapText="1"/>
    </xf>
    <xf borderId="11" fillId="4" fontId="4" numFmtId="0" xfId="0" applyAlignment="1" applyBorder="1" applyFont="1">
      <alignment horizontal="center" vertical="top" wrapText="1"/>
    </xf>
    <xf borderId="11" fillId="0" fontId="0" numFmtId="0" xfId="0" applyAlignment="1" applyBorder="1" applyFont="1">
      <alignment horizontal="center"/>
    </xf>
    <xf borderId="11" fillId="0" fontId="0" numFmtId="0" xfId="0" applyAlignment="1" applyBorder="1" applyFont="1">
      <alignment horizontal="center" vertical="center"/>
    </xf>
    <xf borderId="11" fillId="4" fontId="4" numFmtId="0" xfId="0" applyAlignment="1" applyBorder="1" applyFont="1">
      <alignment horizontal="center" vertical="center"/>
    </xf>
    <xf borderId="14" fillId="5" fontId="0" numFmtId="0" xfId="0" applyAlignment="1" applyBorder="1" applyFill="1" applyFont="1">
      <alignment horizontal="center" vertical="center"/>
    </xf>
    <xf borderId="13" fillId="0" fontId="6" numFmtId="0" xfId="0" applyBorder="1" applyFont="1"/>
    <xf borderId="11" fillId="4" fontId="4" numFmtId="0" xfId="0" applyAlignment="1" applyBorder="1" applyFont="1">
      <alignment horizontal="center" vertical="top"/>
    </xf>
    <xf borderId="11" fillId="0" fontId="7" numFmtId="0" xfId="0" applyAlignment="1" applyBorder="1" applyFont="1">
      <alignment horizontal="left" vertical="top" wrapText="1"/>
    </xf>
    <xf borderId="11" fillId="0" fontId="8" numFmtId="0" xfId="0" applyAlignment="1" applyBorder="1" applyFont="1">
      <alignment horizontal="left" vertical="top" wrapText="1"/>
    </xf>
    <xf borderId="11" fillId="0" fontId="9" numFmtId="0" xfId="0" applyAlignment="1" applyBorder="1" applyFont="1">
      <alignment horizontal="left" wrapText="1"/>
    </xf>
    <xf borderId="14" fillId="0" fontId="0" numFmtId="0" xfId="0" applyBorder="1" applyFont="1"/>
    <xf borderId="0" fillId="0" fontId="0" numFmtId="0" xfId="0" applyFont="1"/>
    <xf borderId="0" fillId="0" fontId="0" numFmtId="0" xfId="0" applyFont="1"/>
    <xf borderId="0" fillId="0" fontId="0" numFmtId="0" xfId="0" applyAlignment="1" applyFont="1">
      <alignment horizontal="center" vertical="center"/>
    </xf>
    <xf borderId="15" fillId="0" fontId="10" numFmtId="0" xfId="0" applyBorder="1" applyFont="1"/>
    <xf borderId="15" fillId="0" fontId="11" numFmtId="0" xfId="0" applyBorder="1" applyFont="1"/>
    <xf borderId="0" fillId="0" fontId="12" numFmtId="0" xfId="0" applyAlignment="1" applyFont="1">
      <alignment vertical="top"/>
    </xf>
    <xf borderId="16" fillId="5" fontId="13" numFmtId="9" xfId="0" applyAlignment="1" applyBorder="1" applyFont="1" applyNumberFormat="1">
      <alignment horizontal="center" vertical="center"/>
    </xf>
    <xf borderId="17" fillId="5" fontId="14" numFmtId="0" xfId="0" applyAlignment="1" applyBorder="1" applyFont="1">
      <alignment horizontal="center" vertical="center"/>
    </xf>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5" fontId="13" numFmtId="0" xfId="0" applyAlignment="1" applyBorder="1" applyFont="1">
      <alignment horizontal="center" vertical="center"/>
    </xf>
    <xf borderId="0" fillId="0" fontId="15" numFmtId="9" xfId="0" applyAlignment="1" applyFont="1" applyNumberFormat="1">
      <alignment horizontal="center" vertical="center" wrapText="1"/>
    </xf>
    <xf borderId="0" fillId="0" fontId="0" numFmtId="9" xfId="0" applyFont="1" applyNumberFormat="1"/>
    <xf borderId="0" fillId="0" fontId="16" numFmtId="0" xfId="0" applyFont="1"/>
    <xf borderId="0" fillId="0" fontId="16" numFmtId="9" xfId="0" applyFont="1" applyNumberFormat="1"/>
    <xf borderId="8" fillId="0" fontId="17" numFmtId="0" xfId="0" applyAlignment="1" applyBorder="1" applyFont="1">
      <alignment horizontal="center" vertical="center"/>
    </xf>
    <xf borderId="0" fillId="0" fontId="17" numFmtId="0" xfId="0" applyAlignment="1" applyFont="1">
      <alignment horizontal="center" vertical="center"/>
    </xf>
    <xf borderId="8" fillId="0" fontId="17" numFmtId="0" xfId="0" applyAlignment="1" applyBorder="1" applyFont="1">
      <alignment horizontal="center" vertical="center" wrapText="1"/>
    </xf>
    <xf borderId="0" fillId="0" fontId="17" numFmtId="0" xfId="0" applyAlignment="1" applyFont="1">
      <alignment horizontal="center" vertical="center" wrapText="1"/>
    </xf>
    <xf borderId="8" fillId="0" fontId="17" numFmtId="0" xfId="0" applyAlignment="1" applyBorder="1" applyFont="1">
      <alignment vertical="center" wrapText="1"/>
    </xf>
    <xf borderId="8" fillId="0" fontId="17" numFmtId="0" xfId="0" applyAlignment="1" applyBorder="1" applyFont="1">
      <alignment vertical="center"/>
    </xf>
    <xf borderId="8" fillId="0" fontId="16" numFmtId="0" xfId="0" applyBorder="1" applyFont="1"/>
    <xf borderId="0" fillId="0" fontId="17" numFmtId="0" xfId="0" applyAlignment="1" applyFont="1">
      <alignment vertical="center"/>
    </xf>
    <xf borderId="0" fillId="0" fontId="16" numFmtId="0" xfId="0" applyAlignment="1" applyFont="1">
      <alignment horizontal="center" vertical="center" wrapText="1"/>
    </xf>
    <xf borderId="0" fillId="0" fontId="16" numFmtId="0" xfId="0" applyAlignment="1" applyFont="1">
      <alignment horizontal="center" vertical="center"/>
    </xf>
    <xf borderId="23" fillId="0" fontId="17" numFmtId="0" xfId="0" applyAlignment="1" applyBorder="1" applyFont="1">
      <alignment horizontal="center" vertical="center"/>
    </xf>
    <xf borderId="23" fillId="0" fontId="16" numFmtId="0" xfId="0" applyAlignment="1" applyBorder="1" applyFont="1">
      <alignment horizontal="center" vertical="center"/>
    </xf>
    <xf borderId="8" fillId="0" fontId="16" numFmtId="0" xfId="0" applyAlignment="1" applyBorder="1" applyFont="1">
      <alignment horizontal="center" vertical="center"/>
    </xf>
    <xf borderId="24" fillId="0" fontId="16" numFmtId="164" xfId="0" applyAlignment="1" applyBorder="1" applyFont="1" applyNumberFormat="1">
      <alignment horizontal="center"/>
    </xf>
    <xf borderId="0" fillId="0" fontId="16" numFmtId="164" xfId="0" applyAlignment="1" applyFont="1" applyNumberFormat="1">
      <alignment horizontal="center"/>
    </xf>
    <xf borderId="8" fillId="0" fontId="16" numFmtId="164" xfId="0" applyAlignment="1" applyBorder="1" applyFont="1" applyNumberFormat="1">
      <alignment horizontal="center"/>
    </xf>
    <xf borderId="8" fillId="0" fontId="18" numFmtId="9" xfId="0" applyAlignment="1" applyBorder="1" applyFont="1" applyNumberFormat="1">
      <alignment horizontal="center"/>
    </xf>
    <xf borderId="10" fillId="0" fontId="16" numFmtId="164" xfId="0" applyAlignment="1" applyBorder="1" applyFont="1" applyNumberFormat="1">
      <alignment horizontal="center"/>
    </xf>
    <xf borderId="0" fillId="0" fontId="16" numFmtId="9" xfId="0" applyAlignment="1" applyFont="1" applyNumberFormat="1">
      <alignment horizontal="center" vertical="center"/>
    </xf>
    <xf borderId="23" fillId="0" fontId="19" numFmtId="0" xfId="0" applyAlignment="1" applyBorder="1" applyFont="1">
      <alignment horizontal="center" vertical="center" wrapText="1"/>
    </xf>
    <xf borderId="0" fillId="5" fontId="18" numFmtId="0" xfId="0" applyAlignment="1" applyBorder="1" applyFont="1">
      <alignment horizontal="center" vertical="center"/>
    </xf>
    <xf borderId="25" fillId="5" fontId="18" numFmtId="0" xfId="0" applyAlignment="1" applyBorder="1" applyFont="1">
      <alignment horizontal="center" vertical="center"/>
    </xf>
    <xf borderId="23" fillId="0" fontId="20" numFmtId="9" xfId="0" applyAlignment="1" applyBorder="1" applyFont="1" applyNumberFormat="1">
      <alignment horizontal="center" vertical="center"/>
    </xf>
    <xf borderId="23" fillId="0" fontId="21" numFmtId="9" xfId="0" applyAlignment="1" applyBorder="1" applyFont="1" applyNumberFormat="1">
      <alignment horizontal="center" vertical="center"/>
    </xf>
    <xf borderId="25" fillId="5" fontId="22" numFmtId="0" xfId="0" applyAlignment="1" applyBorder="1" applyFont="1">
      <alignment horizontal="center" vertical="center"/>
    </xf>
    <xf borderId="23" fillId="0" fontId="23" numFmtId="9" xfId="0" applyAlignment="1" applyBorder="1" applyFont="1" applyNumberFormat="1">
      <alignment horizontal="center" vertical="center"/>
    </xf>
    <xf borderId="0" fillId="0" fontId="21" numFmtId="9" xfId="0" applyAlignment="1" applyFont="1" applyNumberFormat="1">
      <alignment horizontal="center" vertical="center"/>
    </xf>
    <xf borderId="0" fillId="0" fontId="14" numFmtId="0" xfId="0" applyAlignment="1" applyFont="1">
      <alignment horizontal="center" vertical="center"/>
    </xf>
    <xf borderId="0" fillId="0" fontId="16" numFmtId="0" xfId="0" applyAlignment="1" applyFont="1">
      <alignment horizontal="center"/>
    </xf>
    <xf borderId="0" fillId="0" fontId="18" numFmtId="0" xfId="0" applyAlignment="1" applyFont="1">
      <alignment horizontal="center"/>
    </xf>
    <xf borderId="0" fillId="0" fontId="24" numFmtId="164" xfId="0" applyAlignment="1" applyFont="1" applyNumberFormat="1">
      <alignment horizontal="center"/>
    </xf>
    <xf borderId="0" fillId="0" fontId="18" numFmtId="9" xfId="0" applyAlignment="1" applyFont="1" applyNumberFormat="1">
      <alignment horizontal="center"/>
    </xf>
    <xf borderId="0" fillId="0" fontId="21" numFmtId="9" xfId="0" applyAlignment="1" applyFont="1" applyNumberFormat="1">
      <alignment horizontal="center"/>
    </xf>
    <xf borderId="0" fillId="0" fontId="25" numFmtId="0" xfId="0" applyAlignment="1" applyFont="1">
      <alignment horizontal="right" vertical="center"/>
    </xf>
    <xf borderId="0" fillId="0" fontId="16" numFmtId="10" xfId="0" applyFont="1" applyNumberFormat="1"/>
    <xf borderId="26" fillId="0" fontId="2" numFmtId="0" xfId="0" applyBorder="1" applyFont="1"/>
    <xf borderId="0" fillId="0" fontId="20" numFmtId="9" xfId="0" applyAlignment="1" applyFont="1" applyNumberFormat="1">
      <alignment horizontal="center" vertical="center"/>
    </xf>
    <xf borderId="0" fillId="0" fontId="14" numFmtId="0" xfId="0" applyAlignment="1" applyFont="1">
      <alignment horizontal="left" vertical="center"/>
    </xf>
    <xf borderId="26" fillId="0" fontId="2" numFmtId="0" xfId="0" applyBorder="1" applyFont="1"/>
    <xf borderId="8" fillId="0" fontId="14" numFmtId="0" xfId="0" applyAlignment="1" applyBorder="1" applyFont="1">
      <alignment horizontal="center" vertical="center"/>
    </xf>
    <xf borderId="8" fillId="0" fontId="14" numFmtId="0" xfId="0" applyAlignment="1" applyBorder="1" applyFont="1">
      <alignment horizontal="left" vertical="center"/>
    </xf>
    <xf borderId="8" fillId="0" fontId="16" numFmtId="0" xfId="0" applyAlignment="1" applyBorder="1" applyFont="1">
      <alignment horizontal="center"/>
    </xf>
    <xf borderId="8" fillId="0" fontId="18" numFmtId="0" xfId="0" applyAlignment="1" applyBorder="1" applyFont="1">
      <alignment horizontal="center"/>
    </xf>
    <xf borderId="8" fillId="0" fontId="24" numFmtId="164" xfId="0" applyAlignment="1" applyBorder="1" applyFont="1" applyNumberFormat="1">
      <alignment horizontal="center"/>
    </xf>
    <xf borderId="8" fillId="0" fontId="21" numFmtId="164" xfId="0" applyAlignment="1" applyBorder="1" applyFont="1" applyNumberFormat="1">
      <alignment horizontal="center"/>
    </xf>
    <xf borderId="25" fillId="0" fontId="16" numFmtId="0" xfId="0" applyAlignment="1" applyBorder="1" applyFont="1">
      <alignment horizontal="center" vertical="center"/>
    </xf>
    <xf borderId="14" fillId="0" fontId="20" numFmtId="0" xfId="0" applyAlignment="1" applyBorder="1" applyFont="1">
      <alignment horizontal="center" vertical="center"/>
    </xf>
    <xf borderId="12" fillId="0" fontId="21" numFmtId="9" xfId="0" applyAlignment="1" applyBorder="1" applyFont="1" applyNumberFormat="1">
      <alignment horizontal="center" vertical="center"/>
    </xf>
    <xf borderId="12" fillId="0" fontId="18" numFmtId="0" xfId="0" applyAlignment="1" applyBorder="1" applyFont="1">
      <alignment horizontal="center"/>
    </xf>
    <xf borderId="12" fillId="0" fontId="16" numFmtId="0" xfId="0" applyBorder="1" applyFont="1"/>
    <xf borderId="12" fillId="0" fontId="24" numFmtId="164" xfId="0" applyAlignment="1" applyBorder="1" applyFont="1" applyNumberFormat="1">
      <alignment horizontal="center"/>
    </xf>
    <xf borderId="12" fillId="0" fontId="16" numFmtId="0" xfId="0" applyAlignment="1" applyBorder="1" applyFont="1">
      <alignment horizontal="center"/>
    </xf>
    <xf borderId="25" fillId="0" fontId="20" numFmtId="0" xfId="0" applyAlignment="1" applyBorder="1" applyFont="1">
      <alignment horizontal="center" vertical="center"/>
    </xf>
    <xf borderId="23" fillId="0" fontId="16" numFmtId="0" xfId="0" applyAlignment="1" applyBorder="1" applyFont="1">
      <alignment horizontal="center"/>
    </xf>
    <xf borderId="23" fillId="0" fontId="18" numFmtId="0" xfId="0" applyAlignment="1" applyBorder="1" applyFont="1">
      <alignment horizontal="center"/>
    </xf>
    <xf borderId="23" fillId="0" fontId="16" numFmtId="0" xfId="0" applyBorder="1" applyFont="1"/>
    <xf borderId="23" fillId="0" fontId="24" numFmtId="164" xfId="0" applyAlignment="1" applyBorder="1" applyFont="1" applyNumberFormat="1">
      <alignment horizontal="center"/>
    </xf>
    <xf borderId="10" fillId="0" fontId="2" numFmtId="0" xfId="0" applyBorder="1" applyFont="1"/>
    <xf borderId="23" fillId="0" fontId="16" numFmtId="9" xfId="0" applyAlignment="1" applyBorder="1" applyFont="1" applyNumberFormat="1">
      <alignment horizontal="center" vertical="center"/>
    </xf>
    <xf borderId="25" fillId="0" fontId="18" numFmtId="0" xfId="0" applyAlignment="1" applyBorder="1" applyFont="1">
      <alignment horizontal="center" vertical="center"/>
    </xf>
    <xf borderId="23" fillId="0" fontId="14" numFmtId="0" xfId="0" applyAlignment="1" applyBorder="1" applyFont="1">
      <alignment horizontal="center" vertical="center"/>
    </xf>
    <xf borderId="23" fillId="0" fontId="14" numFmtId="0" xfId="0" applyAlignment="1" applyBorder="1" applyFont="1">
      <alignment horizontal="left" vertical="center"/>
    </xf>
    <xf borderId="23" fillId="0" fontId="18" numFmtId="9" xfId="0" applyAlignment="1" applyBorder="1" applyFont="1" applyNumberFormat="1">
      <alignment horizontal="center"/>
    </xf>
    <xf borderId="23" fillId="0" fontId="21" numFmtId="164" xfId="0" applyAlignment="1" applyBorder="1" applyFont="1" applyNumberFormat="1">
      <alignment horizontal="center"/>
    </xf>
    <xf borderId="0" fillId="0" fontId="21" numFmtId="164" xfId="0" applyAlignment="1" applyFont="1" applyNumberFormat="1">
      <alignment horizontal="center"/>
    </xf>
    <xf borderId="23" fillId="0" fontId="17" numFmtId="0" xfId="0" applyAlignment="1" applyBorder="1" applyFont="1">
      <alignment horizontal="center" vertical="center" wrapText="1"/>
    </xf>
    <xf borderId="0" fillId="5" fontId="16" numFmtId="0" xfId="0" applyAlignment="1" applyBorder="1" applyFont="1">
      <alignment horizontal="center"/>
    </xf>
    <xf borderId="0" fillId="6" fontId="16" numFmtId="0" xfId="0" applyAlignment="1" applyBorder="1" applyFill="1" applyFont="1">
      <alignment horizontal="center"/>
    </xf>
    <xf borderId="14" fillId="7" fontId="26" numFmtId="0" xfId="0" applyAlignment="1" applyBorder="1" applyFill="1" applyFont="1">
      <alignment horizontal="center" vertical="top"/>
    </xf>
    <xf borderId="14" fillId="7" fontId="27" numFmtId="0" xfId="0" applyAlignment="1" applyBorder="1" applyFont="1">
      <alignment horizontal="center" vertical="top"/>
    </xf>
    <xf borderId="14" fillId="8" fontId="26" numFmtId="0" xfId="0" applyAlignment="1" applyBorder="1" applyFill="1" applyFont="1">
      <alignment horizontal="center" vertical="top"/>
    </xf>
    <xf borderId="14" fillId="8" fontId="28" numFmtId="0" xfId="0" applyAlignment="1" applyBorder="1" applyFont="1">
      <alignment horizontal="center" vertical="top" wrapText="1"/>
    </xf>
    <xf borderId="14" fillId="8" fontId="29" numFmtId="0" xfId="0" applyAlignment="1" applyBorder="1" applyFont="1">
      <alignment horizontal="center" vertical="top" wrapText="1"/>
    </xf>
    <xf borderId="14" fillId="8" fontId="30" numFmtId="0" xfId="0" applyAlignment="1" applyBorder="1" applyFont="1">
      <alignment horizontal="center" vertical="top" wrapText="1"/>
    </xf>
    <xf borderId="0" fillId="0" fontId="31" numFmtId="0" xfId="0" applyFont="1"/>
    <xf borderId="14" fillId="9" fontId="26" numFmtId="0" xfId="0" applyAlignment="1" applyBorder="1" applyFill="1" applyFont="1">
      <alignment horizontal="center" vertical="top" wrapText="1"/>
    </xf>
    <xf borderId="0" fillId="0" fontId="31" numFmtId="9" xfId="0" applyFont="1" applyNumberFormat="1"/>
    <xf borderId="0" fillId="0" fontId="16" numFmtId="0" xfId="0" applyAlignment="1" applyFont="1">
      <alignment wrapText="1"/>
    </xf>
    <xf borderId="0" fillId="0" fontId="32" numFmtId="0" xfId="0" applyAlignment="1" applyFont="1">
      <alignment horizontal="left" vertical="center"/>
    </xf>
    <xf borderId="0" fillId="0" fontId="28" numFmtId="2" xfId="0" applyFont="1" applyNumberFormat="1"/>
    <xf borderId="0" fillId="0" fontId="16" numFmtId="164" xfId="0" applyFont="1" applyNumberFormat="1"/>
    <xf borderId="27" fillId="10" fontId="33" numFmtId="1" xfId="0" applyBorder="1" applyFill="1" applyFont="1" applyNumberFormat="1"/>
    <xf borderId="0" fillId="0" fontId="16" numFmtId="0" xfId="0" applyAlignment="1" applyFont="1">
      <alignment vertical="top" wrapText="1"/>
    </xf>
    <xf borderId="0" fillId="0" fontId="31" numFmtId="0" xfId="0" applyAlignment="1" applyFont="1">
      <alignment vertical="top" wrapText="1"/>
    </xf>
    <xf borderId="0" fillId="0" fontId="31" numFmtId="9" xfId="0" applyAlignment="1" applyFont="1" applyNumberFormat="1">
      <alignment vertical="top" wrapText="1"/>
    </xf>
    <xf borderId="8" fillId="0" fontId="16" numFmtId="0" xfId="0" applyAlignment="1" applyBorder="1" applyFont="1">
      <alignment wrapText="1"/>
    </xf>
    <xf borderId="8" fillId="0" fontId="32" numFmtId="0" xfId="0" applyAlignment="1" applyBorder="1" applyFont="1">
      <alignment horizontal="left" vertical="center"/>
    </xf>
    <xf borderId="8" fillId="0" fontId="16" numFmtId="164" xfId="0" applyBorder="1" applyFont="1" applyNumberFormat="1"/>
    <xf borderId="28" fillId="0" fontId="16" numFmtId="0" xfId="0" applyAlignment="1" applyBorder="1" applyFont="1">
      <alignment horizontal="center" vertical="top" wrapText="1"/>
    </xf>
    <xf borderId="23" fillId="0" fontId="2" numFmtId="0" xfId="0" applyBorder="1" applyFont="1"/>
    <xf borderId="29" fillId="0" fontId="2" numFmtId="0" xfId="0" applyBorder="1" applyFont="1"/>
    <xf borderId="28" fillId="0" fontId="16" numFmtId="0" xfId="0" applyAlignment="1" applyBorder="1" applyFont="1">
      <alignment horizontal="center" vertical="center" wrapText="1"/>
    </xf>
    <xf borderId="25" fillId="0" fontId="16" numFmtId="0" xfId="0" applyAlignment="1" applyBorder="1" applyFont="1">
      <alignment horizontal="center" vertical="center" wrapText="1"/>
    </xf>
    <xf borderId="23" fillId="0" fontId="16" numFmtId="0" xfId="0" applyAlignment="1" applyBorder="1" applyFont="1">
      <alignment wrapText="1"/>
    </xf>
    <xf borderId="12" fillId="0" fontId="14" numFmtId="0" xfId="0" applyAlignment="1" applyBorder="1" applyFont="1">
      <alignment horizontal="left" vertical="center"/>
    </xf>
    <xf borderId="12" fillId="0" fontId="32" numFmtId="0" xfId="0" applyAlignment="1" applyBorder="1" applyFont="1">
      <alignment horizontal="left" vertical="center"/>
    </xf>
    <xf borderId="29" fillId="0" fontId="16" numFmtId="0" xfId="0" applyBorder="1" applyFont="1"/>
    <xf borderId="7" fillId="0" fontId="2" numFmtId="0" xfId="0" applyBorder="1" applyFont="1"/>
    <xf borderId="28" fillId="0" fontId="14" numFmtId="0" xfId="0" applyAlignment="1" applyBorder="1" applyFont="1">
      <alignment horizontal="left" vertical="center"/>
    </xf>
    <xf borderId="14" fillId="7" fontId="34" numFmtId="0" xfId="0" applyAlignment="1" applyBorder="1" applyFont="1">
      <alignment horizontal="center" vertical="top"/>
    </xf>
    <xf borderId="11" fillId="7" fontId="34" numFmtId="0" xfId="0" applyAlignment="1" applyBorder="1" applyFont="1">
      <alignment horizontal="center" vertical="top"/>
    </xf>
    <xf borderId="14" fillId="7" fontId="34" numFmtId="0" xfId="0" applyAlignment="1" applyBorder="1" applyFont="1">
      <alignment horizontal="center" vertical="top" wrapText="1"/>
    </xf>
    <xf borderId="13" fillId="7" fontId="34" numFmtId="0" xfId="0" applyAlignment="1" applyBorder="1" applyFont="1">
      <alignment horizontal="center" vertical="top" wrapText="1"/>
    </xf>
    <xf borderId="11" fillId="7" fontId="34" numFmtId="0" xfId="0" applyAlignment="1" applyBorder="1" applyFont="1">
      <alignment horizontal="center" vertical="top" wrapText="1"/>
    </xf>
    <xf borderId="11" fillId="8" fontId="32" numFmtId="0" xfId="0" applyAlignment="1" applyBorder="1" applyFont="1">
      <alignment horizontal="center" vertical="top" wrapText="1"/>
    </xf>
    <xf borderId="12" fillId="7" fontId="34" numFmtId="0" xfId="0" applyAlignment="1" applyBorder="1" applyFont="1">
      <alignment horizontal="center" vertical="top" wrapText="1"/>
    </xf>
    <xf borderId="14" fillId="9" fontId="34" numFmtId="0" xfId="0" applyAlignment="1" applyBorder="1" applyFont="1">
      <alignment horizontal="center" vertical="top" wrapText="1"/>
    </xf>
    <xf borderId="11" fillId="8" fontId="32" numFmtId="0" xfId="0" applyAlignment="1" applyBorder="1" applyFont="1">
      <alignment horizontal="center" vertical="center" wrapText="1"/>
    </xf>
    <xf borderId="11" fillId="8" fontId="14" numFmtId="0" xfId="0" applyAlignment="1" applyBorder="1" applyFont="1">
      <alignment horizontal="center" vertical="top" wrapText="1"/>
    </xf>
    <xf borderId="14" fillId="8" fontId="32" numFmtId="0" xfId="0" applyAlignment="1" applyBorder="1" applyFont="1">
      <alignment horizontal="center" vertical="top" wrapText="1"/>
    </xf>
    <xf borderId="11" fillId="11" fontId="32" numFmtId="0" xfId="0" applyAlignment="1" applyBorder="1" applyFill="1" applyFont="1">
      <alignment horizontal="center" vertical="top" wrapText="1"/>
    </xf>
    <xf borderId="30" fillId="0" fontId="14" numFmtId="10" xfId="0" applyAlignment="1" applyBorder="1" applyFont="1" applyNumberFormat="1">
      <alignment horizontal="center" vertical="center"/>
    </xf>
    <xf borderId="24" fillId="0" fontId="14" numFmtId="10" xfId="0" applyAlignment="1" applyBorder="1" applyFont="1" applyNumberFormat="1">
      <alignment horizontal="right" vertical="center"/>
    </xf>
    <xf borderId="0" fillId="0" fontId="14" numFmtId="10" xfId="0" applyAlignment="1" applyFont="1" applyNumberFormat="1">
      <alignment horizontal="center" vertical="center"/>
    </xf>
    <xf borderId="0" fillId="0" fontId="14" numFmtId="10" xfId="0" applyAlignment="1" applyFont="1" applyNumberFormat="1">
      <alignment horizontal="right" vertical="center"/>
    </xf>
    <xf borderId="28" fillId="0" fontId="14" numFmtId="10" xfId="0" applyAlignment="1" applyBorder="1" applyFont="1" applyNumberFormat="1">
      <alignment horizontal="center" vertical="center"/>
    </xf>
    <xf borderId="29" fillId="0" fontId="14" numFmtId="10" xfId="0" applyAlignment="1" applyBorder="1" applyFont="1" applyNumberFormat="1">
      <alignment horizontal="right" vertical="center"/>
    </xf>
    <xf borderId="0" fillId="0" fontId="14" numFmtId="2" xfId="0" applyAlignment="1" applyFont="1" applyNumberFormat="1">
      <alignment horizontal="right" vertical="center"/>
    </xf>
    <xf borderId="28" fillId="0" fontId="14" numFmtId="10" xfId="0" applyAlignment="1" applyBorder="1" applyFont="1" applyNumberFormat="1">
      <alignment horizontal="right" vertical="center"/>
    </xf>
    <xf borderId="30" fillId="0" fontId="14" numFmtId="10" xfId="0" applyAlignment="1" applyBorder="1" applyFont="1" applyNumberFormat="1">
      <alignment horizontal="right" vertical="center"/>
    </xf>
    <xf borderId="0" fillId="0" fontId="14" numFmtId="1" xfId="0" applyAlignment="1" applyFont="1" applyNumberFormat="1">
      <alignment horizontal="center" vertical="center"/>
    </xf>
    <xf borderId="26" fillId="10" fontId="16" numFmtId="9" xfId="0" applyBorder="1" applyFont="1" applyNumberFormat="1"/>
    <xf borderId="30" fillId="0" fontId="32" numFmtId="10" xfId="0" applyAlignment="1" applyBorder="1" applyFont="1" applyNumberFormat="1">
      <alignment horizontal="right" vertical="center"/>
    </xf>
    <xf borderId="23" fillId="0" fontId="32" numFmtId="10" xfId="0" applyAlignment="1" applyBorder="1" applyFont="1" applyNumberFormat="1">
      <alignment horizontal="right" vertical="center"/>
    </xf>
    <xf borderId="29" fillId="0" fontId="32" numFmtId="10" xfId="0" applyAlignment="1" applyBorder="1" applyFont="1" applyNumberFormat="1">
      <alignment horizontal="right" vertical="center"/>
    </xf>
    <xf borderId="0" fillId="0" fontId="32" numFmtId="10" xfId="0" applyAlignment="1" applyFont="1" applyNumberFormat="1">
      <alignment horizontal="right" vertical="center"/>
    </xf>
    <xf borderId="26" fillId="0" fontId="32" numFmtId="9" xfId="0" applyAlignment="1" applyBorder="1" applyFont="1" applyNumberFormat="1">
      <alignment horizontal="right" vertical="center"/>
    </xf>
    <xf borderId="28" fillId="0" fontId="32" numFmtId="9" xfId="0" applyAlignment="1" applyBorder="1" applyFont="1" applyNumberFormat="1">
      <alignment horizontal="right" vertical="center"/>
    </xf>
    <xf borderId="25" fillId="0" fontId="32" numFmtId="10" xfId="0" applyAlignment="1" applyBorder="1" applyFont="1" applyNumberFormat="1">
      <alignment horizontal="right" vertical="center"/>
    </xf>
    <xf borderId="25" fillId="0" fontId="32" numFmtId="165" xfId="0" applyAlignment="1" applyBorder="1" applyFont="1" applyNumberFormat="1">
      <alignment horizontal="right" vertical="center"/>
    </xf>
    <xf borderId="24" fillId="0" fontId="32" numFmtId="10" xfId="0" applyAlignment="1" applyBorder="1" applyFont="1" applyNumberFormat="1">
      <alignment horizontal="right" vertical="center"/>
    </xf>
    <xf borderId="30" fillId="0" fontId="32" numFmtId="9" xfId="0" applyAlignment="1" applyBorder="1" applyFont="1" applyNumberFormat="1">
      <alignment horizontal="right" vertical="center"/>
    </xf>
    <xf borderId="26" fillId="0" fontId="32" numFmtId="10" xfId="0" applyAlignment="1" applyBorder="1" applyFont="1" applyNumberFormat="1">
      <alignment horizontal="right" vertical="center"/>
    </xf>
    <xf borderId="26" fillId="0" fontId="32" numFmtId="165" xfId="0" applyAlignment="1" applyBorder="1" applyFont="1" applyNumberFormat="1">
      <alignment horizontal="right" vertical="center"/>
    </xf>
    <xf borderId="7" fillId="0" fontId="14" numFmtId="10" xfId="0" applyAlignment="1" applyBorder="1" applyFont="1" applyNumberFormat="1">
      <alignment horizontal="center" vertical="center"/>
    </xf>
    <xf borderId="9" fillId="0" fontId="14" numFmtId="10" xfId="0" applyAlignment="1" applyBorder="1" applyFont="1" applyNumberFormat="1">
      <alignment horizontal="right" vertical="center"/>
    </xf>
    <xf borderId="8" fillId="0" fontId="14" numFmtId="10" xfId="0" applyAlignment="1" applyBorder="1" applyFont="1" applyNumberFormat="1">
      <alignment horizontal="center" vertical="center"/>
    </xf>
    <xf borderId="8" fillId="0" fontId="14" numFmtId="10" xfId="0" applyAlignment="1" applyBorder="1" applyFont="1" applyNumberFormat="1">
      <alignment horizontal="right" vertical="center"/>
    </xf>
    <xf borderId="8" fillId="0" fontId="14" numFmtId="2" xfId="0" applyAlignment="1" applyBorder="1" applyFont="1" applyNumberFormat="1">
      <alignment horizontal="right" vertical="center"/>
    </xf>
    <xf borderId="7" fillId="0" fontId="14" numFmtId="10" xfId="0" applyAlignment="1" applyBorder="1" applyFont="1" applyNumberFormat="1">
      <alignment horizontal="right" vertical="center"/>
    </xf>
    <xf borderId="8" fillId="0" fontId="14" numFmtId="1" xfId="0" applyAlignment="1" applyBorder="1" applyFont="1" applyNumberFormat="1">
      <alignment horizontal="center" vertical="center"/>
    </xf>
    <xf borderId="10" fillId="10" fontId="16" numFmtId="9" xfId="0" applyBorder="1" applyFont="1" applyNumberFormat="1"/>
    <xf borderId="7" fillId="0" fontId="32" numFmtId="10" xfId="0" applyAlignment="1" applyBorder="1" applyFont="1" applyNumberFormat="1">
      <alignment horizontal="right" vertical="center"/>
    </xf>
    <xf borderId="8" fillId="0" fontId="32" numFmtId="10" xfId="0" applyAlignment="1" applyBorder="1" applyFont="1" applyNumberFormat="1">
      <alignment horizontal="right" vertical="center"/>
    </xf>
    <xf borderId="9" fillId="0" fontId="32" numFmtId="10" xfId="0" applyAlignment="1" applyBorder="1" applyFont="1" applyNumberFormat="1">
      <alignment horizontal="right" vertical="center"/>
    </xf>
    <xf borderId="10" fillId="0" fontId="32" numFmtId="9" xfId="0" applyAlignment="1" applyBorder="1" applyFont="1" applyNumberFormat="1">
      <alignment horizontal="right" vertical="center"/>
    </xf>
    <xf borderId="7" fillId="0" fontId="32" numFmtId="9" xfId="0" applyAlignment="1" applyBorder="1" applyFont="1" applyNumberFormat="1">
      <alignment horizontal="right" vertical="center"/>
    </xf>
    <xf borderId="10" fillId="0" fontId="32" numFmtId="10" xfId="0" applyAlignment="1" applyBorder="1" applyFont="1" applyNumberFormat="1">
      <alignment horizontal="right" vertical="center"/>
    </xf>
    <xf borderId="10" fillId="0" fontId="32" numFmtId="165" xfId="0" applyAlignment="1" applyBorder="1" applyFont="1" applyNumberFormat="1">
      <alignment horizontal="right" vertical="center"/>
    </xf>
    <xf borderId="23" fillId="0" fontId="14" numFmtId="10" xfId="0" applyAlignment="1" applyBorder="1" applyFont="1" applyNumberFormat="1">
      <alignment horizontal="center" vertical="center"/>
    </xf>
    <xf borderId="23" fillId="0" fontId="14" numFmtId="10" xfId="0" applyAlignment="1" applyBorder="1" applyFont="1" applyNumberFormat="1">
      <alignment horizontal="right" vertical="center"/>
    </xf>
    <xf borderId="23" fillId="0" fontId="14" numFmtId="1" xfId="0" applyAlignment="1" applyBorder="1" applyFont="1" applyNumberFormat="1">
      <alignment horizontal="center" vertical="center"/>
    </xf>
    <xf borderId="28" fillId="0" fontId="32" numFmtId="10" xfId="0" applyAlignment="1" applyBorder="1" applyFont="1" applyNumberFormat="1">
      <alignment horizontal="right" vertical="center"/>
    </xf>
    <xf borderId="25" fillId="0" fontId="32" numFmtId="9" xfId="0" applyAlignment="1" applyBorder="1" applyFont="1" applyNumberFormat="1">
      <alignment horizontal="right" vertical="center"/>
    </xf>
    <xf borderId="30" fillId="10" fontId="16" numFmtId="9" xfId="0" applyBorder="1" applyFont="1" applyNumberFormat="1"/>
    <xf borderId="31" fillId="0" fontId="32" numFmtId="10" xfId="0" applyAlignment="1" applyBorder="1" applyFont="1" applyNumberFormat="1">
      <alignment horizontal="right" vertical="center"/>
    </xf>
    <xf borderId="14" fillId="0" fontId="32" numFmtId="10" xfId="0" applyAlignment="1" applyBorder="1" applyFont="1" applyNumberFormat="1">
      <alignment horizontal="right" vertical="center"/>
    </xf>
    <xf borderId="0" fillId="0" fontId="16" numFmtId="1" xfId="0" applyFont="1" applyNumberFormat="1"/>
    <xf borderId="14" fillId="11" fontId="16" numFmtId="10" xfId="0" applyBorder="1" applyFont="1" applyNumberFormat="1"/>
    <xf borderId="14" fillId="0" fontId="16" numFmtId="9" xfId="0" applyBorder="1" applyFont="1" applyNumberFormat="1"/>
    <xf borderId="14" fillId="0" fontId="16" numFmtId="10" xfId="0" applyBorder="1" applyFont="1" applyNumberFormat="1"/>
    <xf borderId="28" fillId="0" fontId="16" numFmtId="0" xfId="0" applyAlignment="1" applyBorder="1" applyFont="1">
      <alignment horizontal="center" vertical="center"/>
    </xf>
    <xf borderId="14" fillId="0" fontId="16" numFmtId="0" xfId="0" applyAlignment="1" applyBorder="1" applyFont="1">
      <alignment vertical="center" wrapText="1"/>
    </xf>
    <xf borderId="14" fillId="0" fontId="16" numFmtId="9" xfId="0" applyAlignment="1" applyBorder="1" applyFont="1" applyNumberFormat="1">
      <alignment vertical="center"/>
    </xf>
    <xf borderId="14" fillId="0" fontId="16" numFmtId="9" xfId="0" applyAlignment="1" applyBorder="1" applyFont="1" applyNumberFormat="1">
      <alignment horizontal="center" vertical="center"/>
    </xf>
    <xf borderId="28" fillId="0" fontId="16" numFmtId="9" xfId="0" applyAlignment="1" applyBorder="1" applyFont="1" applyNumberFormat="1">
      <alignment horizontal="center" vertical="center" wrapText="1"/>
    </xf>
    <xf borderId="0" fillId="0" fontId="16" numFmtId="0" xfId="0" applyAlignment="1" applyFont="1">
      <alignment vertical="center" wrapText="1"/>
    </xf>
    <xf borderId="14" fillId="0" fontId="16" numFmtId="0" xfId="0" applyBorder="1" applyFont="1"/>
    <xf borderId="14" fillId="0" fontId="16" numFmtId="164" xfId="0" applyBorder="1" applyFont="1" applyNumberFormat="1"/>
    <xf borderId="11" fillId="0" fontId="16" numFmtId="0" xfId="0" applyAlignment="1" applyBorder="1" applyFont="1">
      <alignment vertical="center" wrapText="1"/>
    </xf>
    <xf borderId="13" fillId="0" fontId="16" numFmtId="9" xfId="0" applyBorder="1" applyFont="1" applyNumberFormat="1"/>
    <xf borderId="0" fillId="0" fontId="31" numFmtId="10" xfId="0" applyFont="1" applyNumberFormat="1"/>
  </cellXfs>
  <cellStyles count="1">
    <cellStyle xfId="0" name="Normal" builtinId="0"/>
  </cellStyles>
  <dxfs count="11">
    <dxf>
      <font/>
      <numFmt numFmtId="0" formatCode="0%"/>
      <fill>
        <patternFill patternType="solid">
          <fgColor rgb="FF5B9BD5"/>
          <bgColor rgb="FF5B9BD5"/>
        </patternFill>
      </fill>
      <alignment/>
      <border>
        <left/>
        <right/>
        <top/>
        <bottom/>
      </border>
    </dxf>
    <dxf>
      <font>
        <color rgb="FF000000"/>
      </font>
      <fill>
        <patternFill patternType="solid">
          <fgColor rgb="FFDEEAF6"/>
          <bgColor rgb="FFDEEAF6"/>
        </patternFill>
      </fill>
      <alignment/>
      <border>
        <left/>
        <right/>
        <top/>
        <bottom/>
      </border>
    </dxf>
    <dxf>
      <font>
        <color rgb="FFFFFFFF"/>
      </font>
      <fill>
        <patternFill patternType="solid">
          <fgColor rgb="FF9CC2E5"/>
          <bgColor rgb="FF9CC2E5"/>
        </patternFill>
      </fill>
      <alignment/>
      <border>
        <left/>
        <right/>
        <top/>
        <bottom/>
      </border>
    </dxf>
    <dxf>
      <font>
        <color rgb="FFFFFFFF"/>
      </font>
      <numFmt numFmtId="0" formatCode="0%"/>
      <fill>
        <patternFill patternType="solid">
          <fgColor rgb="FF5B9BD5"/>
          <bgColor rgb="FF5B9BD5"/>
        </patternFill>
      </fill>
      <alignment/>
      <border>
        <left/>
        <right/>
        <top/>
        <bottom/>
      </border>
    </dxf>
    <dxf>
      <font>
        <color rgb="FFFFFFFF"/>
      </font>
      <fill>
        <patternFill patternType="solid">
          <fgColor rgb="FF5B9BD5"/>
          <bgColor rgb="FF5B9BD5"/>
        </patternFill>
      </fill>
      <alignment/>
      <border>
        <left/>
        <right/>
        <top/>
        <bottom/>
      </border>
    </dxf>
    <dxf>
      <font/>
      <fill>
        <patternFill patternType="solid">
          <fgColor rgb="FFDEEAF6"/>
          <bgColor rgb="FFDEEAF6"/>
        </patternFill>
      </fill>
      <alignment/>
      <border>
        <left/>
        <right/>
        <top/>
        <bottom/>
      </border>
    </dxf>
    <dxf>
      <font>
        <color rgb="FFF2F2F2"/>
      </font>
      <fill>
        <patternFill patternType="none"/>
      </fill>
      <alignment/>
      <border>
        <left/>
        <right/>
        <top/>
        <bottom/>
      </border>
    </dxf>
    <dxf>
      <font>
        <color rgb="FFBF9000"/>
      </font>
      <fill>
        <patternFill patternType="solid">
          <fgColor rgb="FFFEF2CB"/>
          <bgColor rgb="FFFEF2CB"/>
        </patternFill>
      </fill>
      <alignment/>
      <border>
        <left/>
        <right/>
        <top/>
        <bottom/>
      </border>
    </dxf>
    <dxf>
      <font>
        <color rgb="FF548135"/>
      </font>
      <fill>
        <patternFill patternType="solid">
          <fgColor rgb="FFE2EFD9"/>
          <bgColor rgb="FFE2EFD9"/>
        </patternFill>
      </fill>
      <alignment/>
      <border>
        <left/>
        <right/>
        <top/>
        <bottom/>
      </border>
    </dxf>
    <dxf>
      <font>
        <color rgb="FF2F5496"/>
      </font>
      <fill>
        <patternFill patternType="solid">
          <fgColor rgb="FFD9E2F3"/>
          <bgColor rgb="FFD9E2F3"/>
        </patternFill>
      </fill>
      <alignment/>
      <border>
        <left/>
        <right/>
        <top/>
        <bottom/>
      </border>
    </dxf>
    <dxf>
      <font>
        <color rgb="FF9C0006"/>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Net Vulnerability</a:t>
            </a:r>
          </a:p>
        </c:rich>
      </c:tx>
      <c:overlay val="0"/>
    </c:title>
    <c:plotArea>
      <c:layout>
        <c:manualLayout>
          <c:xMode val="edge"/>
          <c:yMode val="edge"/>
          <c:x val="0.2383325477138473"/>
          <c:y val="0.1912654320987654"/>
          <c:w val="0.5786498199352988"/>
          <c:h val="0.6462885802469135"/>
        </c:manualLayout>
      </c:layout>
      <c:barChart>
        <c:barDir val="col"/>
        <c:ser>
          <c:idx val="0"/>
          <c:order val="0"/>
          <c:spPr>
            <a:solidFill>
              <a:srgbClr val="5B9BD5"/>
            </a:solidFill>
          </c:spPr>
          <c:dLbls>
            <c:txPr>
              <a:bodyPr/>
              <a:lstStyle/>
              <a:p>
                <a:pPr lvl="0">
                  <a:defRPr b="0" i="0" sz="900">
                    <a:solidFill>
                      <a:srgbClr val="404040"/>
                    </a:solidFill>
                  </a:defRPr>
                </a:pPr>
              </a:p>
            </c:txPr>
            <c:showLegendKey val="0"/>
            <c:showVal val="1"/>
            <c:showCatName val="0"/>
            <c:showSerName val="0"/>
            <c:showPercent val="0"/>
            <c:showBubbleSize val="0"/>
          </c:dLbls>
          <c:val>
            <c:numRef>
              <c:f>'3_DataSlave'!$AD$55</c:f>
            </c:numRef>
          </c:val>
        </c:ser>
        <c:axId val="1861597503"/>
        <c:axId val="1177848121"/>
      </c:barChart>
      <c:catAx>
        <c:axId val="1861597503"/>
        <c:scaling>
          <c:orientation val="minMax"/>
        </c:scaling>
        <c:delete val="0"/>
        <c:axPos val="b"/>
        <c:txPr>
          <a:bodyPr/>
          <a:lstStyle/>
          <a:p>
            <a:pPr lvl="0">
              <a:defRPr b="0" i="0" sz="900">
                <a:solidFill>
                  <a:srgbClr val="595959"/>
                </a:solidFill>
              </a:defRPr>
            </a:pPr>
          </a:p>
        </c:txPr>
        <c:crossAx val="1177848121"/>
      </c:catAx>
      <c:valAx>
        <c:axId val="1177848121"/>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861597503"/>
      </c:valAx>
      <c:spPr>
        <a:solidFill>
          <a:srgbClr val="FFFFFF"/>
        </a:solidFill>
      </c:spPr>
    </c:plotArea>
    <c:plotVisOnly val="1"/>
  </c:chart>
  <c:spPr>
    <a:solidFill>
      <a:srgbClr val="FFFFF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Layout &amp; Exposure:</a:t>
            </a:r>
          </a:p>
        </c:rich>
      </c:tx>
      <c:overlay val="0"/>
    </c:title>
    <c:plotArea>
      <c:layout/>
      <c:barChart>
        <c:barDir val="bar"/>
        <c:ser>
          <c:idx val="0"/>
          <c:order val="0"/>
          <c:spPr>
            <a:solidFill>
              <a:srgbClr val="FFFFFF"/>
            </a:solidFill>
          </c:spPr>
          <c:cat>
            <c:strRef>
              <c:f>'3_DataSlave'!$E$32:$E$40</c:f>
            </c:strRef>
          </c:cat>
          <c:val>
            <c:numRef>
              <c:f>'3_DataSlave'!$AB$32:$AB$40</c:f>
            </c:numRef>
          </c:val>
        </c:ser>
        <c:ser>
          <c:idx val="1"/>
          <c:order val="1"/>
          <c:spPr>
            <a:solidFill>
              <a:srgbClr val="5B9BD5"/>
            </a:solidFill>
          </c:spPr>
          <c:cat>
            <c:strRef>
              <c:f>'3_DataSlave'!$E$32:$E$40</c:f>
            </c:strRef>
          </c:cat>
          <c:val>
            <c:numRef>
              <c:f>'3_DataSlave'!$AJ$32:$AJ$40</c:f>
            </c:numRef>
          </c:val>
        </c:ser>
        <c:axId val="268962822"/>
        <c:axId val="42732050"/>
      </c:barChart>
      <c:catAx>
        <c:axId val="268962822"/>
        <c:scaling>
          <c:orientation val="maxMin"/>
        </c:scaling>
        <c:delete val="0"/>
        <c:axPos val="l"/>
        <c:txPr>
          <a:bodyPr/>
          <a:lstStyle/>
          <a:p>
            <a:pPr lvl="0">
              <a:defRPr b="0" i="0" sz="800">
                <a:solidFill>
                  <a:srgbClr val="595959"/>
                </a:solidFill>
              </a:defRPr>
            </a:pPr>
          </a:p>
        </c:txPr>
        <c:crossAx val="42732050"/>
      </c:catAx>
      <c:valAx>
        <c:axId val="42732050"/>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268962822"/>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000">
                <a:solidFill>
                  <a:srgbClr val="595959"/>
                </a:solidFill>
              </a:defRPr>
            </a:pPr>
            <a:r>
              <a:t>Hazards relative likelihood</a:t>
            </a:r>
          </a:p>
        </c:rich>
      </c:tx>
      <c:overlay val="0"/>
    </c:title>
    <c:plotArea>
      <c:layout>
        <c:manualLayout>
          <c:xMode val="edge"/>
          <c:yMode val="edge"/>
          <c:x val="0.20079535512606378"/>
          <c:y val="0.18829506172839505"/>
          <c:w val="0.7297602004294917"/>
          <c:h val="0.6533796296296298"/>
        </c:manualLayout>
      </c:layout>
      <c:barChart>
        <c:barDir val="col"/>
        <c:ser>
          <c:idx val="0"/>
          <c:order val="0"/>
          <c:spPr>
            <a:solidFill>
              <a:srgbClr val="5B9BD5"/>
            </a:solidFill>
          </c:spPr>
          <c:cat>
            <c:strRef>
              <c:f>'3_DataSlave'!$AC$60:$AC$62</c:f>
            </c:strRef>
          </c:cat>
          <c:val>
            <c:numRef>
              <c:f>'3_DataSlave'!$AD$60:$AD$62</c:f>
            </c:numRef>
          </c:val>
        </c:ser>
        <c:axId val="1196594159"/>
        <c:axId val="1714394367"/>
      </c:barChart>
      <c:catAx>
        <c:axId val="1196594159"/>
        <c:scaling>
          <c:orientation val="minMax"/>
        </c:scaling>
        <c:delete val="0"/>
        <c:axPos val="b"/>
        <c:txPr>
          <a:bodyPr/>
          <a:lstStyle/>
          <a:p>
            <a:pPr lvl="0">
              <a:defRPr b="0" i="0" sz="900">
                <a:solidFill>
                  <a:srgbClr val="595959"/>
                </a:solidFill>
              </a:defRPr>
            </a:pPr>
          </a:p>
        </c:txPr>
        <c:crossAx val="1714394367"/>
      </c:catAx>
      <c:valAx>
        <c:axId val="1714394367"/>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196594159"/>
      </c:valAx>
      <c:spPr>
        <a:solidFill>
          <a:srgbClr val="FFFFFF"/>
        </a:solidFill>
      </c:spPr>
    </c:plotArea>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Preparedness Domain</a:t>
            </a:r>
          </a:p>
        </c:rich>
      </c:tx>
      <c:overlay val="0"/>
    </c:title>
    <c:plotArea>
      <c:layout>
        <c:manualLayout>
          <c:xMode val="edge"/>
          <c:yMode val="edge"/>
          <c:x val="0.14273809523809525"/>
          <c:y val="0.13654761904761903"/>
          <c:w val="0.813611111111111"/>
          <c:h val="0.7207142857142856"/>
        </c:manualLayout>
      </c:layout>
      <c:scatterChart>
        <c:scatterStyle val="lineMarker"/>
        <c:varyColors val="0"/>
        <c:ser>
          <c:idx val="0"/>
          <c:order val="0"/>
          <c:spPr>
            <a:ln w="47625">
              <a:noFill/>
            </a:ln>
          </c:spPr>
          <c:marker>
            <c:symbol val="circle"/>
            <c:size val="5"/>
            <c:spPr>
              <a:solidFill>
                <a:srgbClr val="5B9BD5"/>
              </a:solidFill>
              <a:ln cmpd="sng">
                <a:solidFill>
                  <a:srgbClr val="5B9BD5"/>
                </a:solidFill>
              </a:ln>
            </c:spPr>
          </c:marker>
          <c:xVal>
            <c:numRef>
              <c:f>'3_DataSlave'!$AF$65</c:f>
            </c:numRef>
          </c:xVal>
          <c:yVal>
            <c:numRef>
              <c:f>'3_DataSlave'!$AD$65</c:f>
            </c:numRef>
          </c:yVal>
        </c:ser>
        <c:dLbls>
          <c:showLegendKey val="0"/>
          <c:showVal val="0"/>
          <c:showCatName val="0"/>
          <c:showSerName val="0"/>
          <c:showPercent val="0"/>
          <c:showBubbleSize val="0"/>
        </c:dLbls>
        <c:axId val="1637073357"/>
        <c:axId val="1292283947"/>
      </c:scatterChart>
      <c:valAx>
        <c:axId val="1637073357"/>
        <c:scaling>
          <c:orientation val="minMax"/>
        </c:scaling>
        <c:delete val="0"/>
        <c:axPos val="b"/>
        <c:majorGridlines>
          <c:spPr>
            <a:ln>
              <a:solidFill>
                <a:srgbClr val="D9D9D9"/>
              </a:solidFill>
            </a:ln>
          </c:spPr>
        </c:majorGridlines>
        <c:title>
          <c:tx>
            <c:rich>
              <a:bodyPr/>
              <a:lstStyle/>
              <a:p>
                <a:pPr lvl="0">
                  <a:defRPr b="0" i="0" sz="900">
                    <a:solidFill>
                      <a:srgbClr val="595959"/>
                    </a:solidFill>
                  </a:defRPr>
                </a:pPr>
                <a:r>
                  <a:t>Low                      Average                     High</a:t>
                </a:r>
              </a:p>
            </c:rich>
          </c:tx>
          <c:overlay val="0"/>
        </c:title>
        <c:numFmt formatCode="General" sourceLinked="1"/>
        <c:tickLblPos val="nextTo"/>
        <c:spPr>
          <a:ln w="47625">
            <a:noFill/>
          </a:ln>
        </c:spPr>
        <c:txPr>
          <a:bodyPr/>
          <a:lstStyle/>
          <a:p>
            <a:pPr lvl="0">
              <a:defRPr/>
            </a:pPr>
          </a:p>
        </c:txPr>
        <c:crossAx val="1292283947"/>
      </c:valAx>
      <c:valAx>
        <c:axId val="1292283947"/>
        <c:scaling>
          <c:orientation val="minMax"/>
        </c:scaling>
        <c:delete val="0"/>
        <c:axPos val="l"/>
        <c:majorGridlines>
          <c:spPr>
            <a:ln>
              <a:solidFill>
                <a:srgbClr val="D9D9D9"/>
              </a:solidFill>
            </a:ln>
          </c:spPr>
        </c:majorGridlines>
        <c:title>
          <c:tx>
            <c:rich>
              <a:bodyPr/>
              <a:lstStyle/>
              <a:p>
                <a:pPr lvl="0">
                  <a:defRPr b="0" i="0" sz="900">
                    <a:solidFill>
                      <a:srgbClr val="595959"/>
                    </a:solidFill>
                  </a:defRPr>
                </a:pPr>
                <a:r>
                  <a:t>Management      </a:t>
                </a:r>
              </a:p>
            </c:rich>
          </c:tx>
          <c:overlay val="0"/>
        </c:title>
        <c:numFmt formatCode="General" sourceLinked="1"/>
        <c:tickLblPos val="nextTo"/>
        <c:spPr>
          <a:ln w="47625">
            <a:noFill/>
          </a:ln>
        </c:spPr>
        <c:txPr>
          <a:bodyPr/>
          <a:lstStyle/>
          <a:p>
            <a:pPr lvl="0">
              <a:defRPr/>
            </a:pPr>
          </a:p>
        </c:txPr>
        <c:crossAx val="1637073357"/>
      </c:valAx>
      <c:spPr>
        <a:solidFill>
          <a:srgbClr val="FFFFFF"/>
        </a:solidFill>
      </c:spPr>
    </c:plotArea>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Top 5 Priority Interventions</a:t>
            </a:r>
          </a:p>
        </c:rich>
      </c:tx>
      <c:overlay val="0"/>
    </c:title>
    <c:plotArea>
      <c:layout>
        <c:manualLayout>
          <c:xMode val="edge"/>
          <c:yMode val="edge"/>
          <c:x val="0.10891021434820647"/>
          <c:y val="0.14909740449110528"/>
          <c:w val="0.8656268226888305"/>
          <c:h val="0.6832866724992709"/>
        </c:manualLayout>
      </c:layout>
      <c:barChart>
        <c:barDir val="col"/>
        <c:ser>
          <c:idx val="0"/>
          <c:order val="0"/>
          <c:spPr>
            <a:solidFill>
              <a:srgbClr val="5B9BD5"/>
            </a:solidFill>
          </c:spPr>
          <c:val>
            <c:numRef>
              <c:f>'3_DataSlave'!$AO$3:$AO$56</c:f>
            </c:numRef>
          </c:val>
        </c:ser>
        <c:axId val="378446804"/>
        <c:axId val="179529461"/>
      </c:barChart>
      <c:catAx>
        <c:axId val="378446804"/>
        <c:scaling>
          <c:orientation val="minMax"/>
        </c:scaling>
        <c:delete val="0"/>
        <c:axPos val="b"/>
        <c:title>
          <c:tx>
            <c:rich>
              <a:bodyPr/>
              <a:lstStyle/>
              <a:p>
                <a:pPr lvl="0">
                  <a:defRPr b="1" i="0" sz="900">
                    <a:solidFill>
                      <a:srgbClr val="595959"/>
                    </a:solidFill>
                  </a:defRPr>
                </a:pPr>
                <a:r>
                  <a:t>Interventions</a:t>
                </a:r>
              </a:p>
            </c:rich>
          </c:tx>
          <c:overlay val="0"/>
        </c:title>
        <c:txPr>
          <a:bodyPr/>
          <a:lstStyle/>
          <a:p>
            <a:pPr lvl="0">
              <a:defRPr/>
            </a:pPr>
          </a:p>
        </c:txPr>
        <c:crossAx val="179529461"/>
      </c:catAx>
      <c:valAx>
        <c:axId val="179529461"/>
        <c:scaling>
          <c:orientation val="minMax"/>
        </c:scaling>
        <c:delete val="0"/>
        <c:axPos val="l"/>
        <c:majorGridlines>
          <c:spPr>
            <a:ln>
              <a:solidFill>
                <a:srgbClr val="D9D9D9"/>
              </a:solidFill>
            </a:ln>
          </c:spPr>
        </c:majorGridlines>
        <c:title>
          <c:tx>
            <c:rich>
              <a:bodyPr/>
              <a:lstStyle/>
              <a:p>
                <a:pPr lvl="0">
                  <a:defRPr b="1" i="0" sz="900">
                    <a:solidFill>
                      <a:srgbClr val="595959"/>
                    </a:solidFill>
                  </a:defRPr>
                </a:pPr>
                <a:r>
                  <a:t>Overall Increase Potential</a:t>
                </a:r>
              </a:p>
            </c:rich>
          </c:tx>
          <c:overlay val="0"/>
        </c:title>
        <c:numFmt formatCode="General" sourceLinked="1"/>
        <c:tickLblPos val="nextTo"/>
        <c:spPr>
          <a:ln w="47625">
            <a:noFill/>
          </a:ln>
        </c:spPr>
        <c:txPr>
          <a:bodyPr/>
          <a:lstStyle/>
          <a:p>
            <a:pPr lvl="0">
              <a:defRPr b="0" i="0" sz="900">
                <a:solidFill>
                  <a:srgbClr val="595959"/>
                </a:solidFill>
              </a:defRPr>
            </a:pPr>
          </a:p>
        </c:txPr>
        <c:crossAx val="378446804"/>
      </c:valAx>
      <c:spPr>
        <a:solidFill>
          <a:srgbClr val="FFFFFF"/>
        </a:solidFill>
      </c:spPr>
    </c:plotArea>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Process Prepardness: Safety and Security framework</a:t>
            </a:r>
          </a:p>
        </c:rich>
      </c:tx>
      <c:overlay val="0"/>
    </c:title>
    <c:plotArea>
      <c:layout/>
      <c:barChart>
        <c:barDir val="bar"/>
        <c:ser>
          <c:idx val="0"/>
          <c:order val="0"/>
          <c:tx>
            <c:strRef>
              <c:f>'3_DataSlave'!$AB$7</c:f>
            </c:strRef>
          </c:tx>
          <c:spPr>
            <a:solidFill>
              <a:srgbClr val="FFFFFF"/>
            </a:solidFill>
          </c:spPr>
          <c:cat>
            <c:strRef>
              <c:f>'3_DataSlave'!$E$8:$E$13</c:f>
            </c:strRef>
          </c:cat>
          <c:val>
            <c:numRef>
              <c:f>'3_DataSlave'!$AB$8:$AB$13</c:f>
            </c:numRef>
          </c:val>
        </c:ser>
        <c:ser>
          <c:idx val="1"/>
          <c:order val="1"/>
          <c:tx>
            <c:strRef>
              <c:f>'3_DataSlave'!$AJ$7</c:f>
            </c:strRef>
          </c:tx>
          <c:spPr>
            <a:solidFill>
              <a:srgbClr val="5B9BD5"/>
            </a:solidFill>
          </c:spPr>
          <c:cat>
            <c:strRef>
              <c:f>'3_DataSlave'!$E$8:$E$13</c:f>
            </c:strRef>
          </c:cat>
          <c:val>
            <c:numRef>
              <c:f>'3_DataSlave'!$AJ$8:$AJ$13</c:f>
            </c:numRef>
          </c:val>
        </c:ser>
        <c:axId val="987773299"/>
        <c:axId val="335240133"/>
      </c:barChart>
      <c:catAx>
        <c:axId val="987773299"/>
        <c:scaling>
          <c:orientation val="maxMin"/>
        </c:scaling>
        <c:delete val="0"/>
        <c:axPos val="l"/>
        <c:txPr>
          <a:bodyPr/>
          <a:lstStyle/>
          <a:p>
            <a:pPr lvl="0">
              <a:defRPr b="0" i="0" sz="800">
                <a:solidFill>
                  <a:srgbClr val="595959"/>
                </a:solidFill>
              </a:defRPr>
            </a:pPr>
          </a:p>
        </c:txPr>
        <c:crossAx val="335240133"/>
      </c:catAx>
      <c:valAx>
        <c:axId val="335240133"/>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987773299"/>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People : Media &amp; Patients &amp; Staff and Equipments</a:t>
            </a:r>
          </a:p>
        </c:rich>
      </c:tx>
      <c:overlay val="0"/>
    </c:title>
    <c:plotArea>
      <c:layout/>
      <c:barChart>
        <c:barDir val="bar"/>
        <c:ser>
          <c:idx val="0"/>
          <c:order val="0"/>
          <c:spPr>
            <a:solidFill>
              <a:srgbClr val="FFFFFF"/>
            </a:solidFill>
          </c:spPr>
          <c:cat>
            <c:strRef>
              <c:f>'3_DataSlave'!$E$14:$E$19</c:f>
            </c:strRef>
          </c:cat>
          <c:val>
            <c:numRef>
              <c:f>'3_DataSlave'!$AB$14:$AB$19</c:f>
            </c:numRef>
          </c:val>
        </c:ser>
        <c:ser>
          <c:idx val="1"/>
          <c:order val="1"/>
          <c:spPr>
            <a:solidFill>
              <a:srgbClr val="5B9BD5"/>
            </a:solidFill>
          </c:spPr>
          <c:cat>
            <c:strRef>
              <c:f>'3_DataSlave'!$E$14:$E$19</c:f>
            </c:strRef>
          </c:cat>
          <c:val>
            <c:numRef>
              <c:f>'3_DataSlave'!$AJ$14:$AJ$19</c:f>
            </c:numRef>
          </c:val>
        </c:ser>
        <c:axId val="2096724994"/>
        <c:axId val="875904152"/>
      </c:barChart>
      <c:catAx>
        <c:axId val="2096724994"/>
        <c:scaling>
          <c:orientation val="maxMin"/>
        </c:scaling>
        <c:delete val="0"/>
        <c:axPos val="l"/>
        <c:txPr>
          <a:bodyPr/>
          <a:lstStyle/>
          <a:p>
            <a:pPr lvl="0">
              <a:defRPr b="0" i="0" sz="800">
                <a:solidFill>
                  <a:srgbClr val="595959"/>
                </a:solidFill>
              </a:defRPr>
            </a:pPr>
          </a:p>
        </c:txPr>
        <c:crossAx val="875904152"/>
      </c:catAx>
      <c:valAx>
        <c:axId val="875904152"/>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2096724994"/>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Re-location &amp; Acccess:</a:t>
            </a:r>
          </a:p>
        </c:rich>
      </c:tx>
      <c:overlay val="0"/>
    </c:title>
    <c:plotArea>
      <c:layout/>
      <c:barChart>
        <c:barDir val="bar"/>
        <c:ser>
          <c:idx val="0"/>
          <c:order val="0"/>
          <c:spPr>
            <a:solidFill>
              <a:srgbClr val="FFFFFF"/>
            </a:solidFill>
          </c:spPr>
          <c:cat>
            <c:strRef>
              <c:f>'3_DataSlave'!$E$20:$E$24</c:f>
            </c:strRef>
          </c:cat>
          <c:val>
            <c:numRef>
              <c:f>'3_DataSlave'!$AB$20:$AB$24</c:f>
            </c:numRef>
          </c:val>
        </c:ser>
        <c:ser>
          <c:idx val="1"/>
          <c:order val="1"/>
          <c:spPr>
            <a:solidFill>
              <a:srgbClr val="5B9BD5"/>
            </a:solidFill>
          </c:spPr>
          <c:cat>
            <c:strRef>
              <c:f>'3_DataSlave'!$E$20:$E$24</c:f>
            </c:strRef>
          </c:cat>
          <c:val>
            <c:numRef>
              <c:f>'3_DataSlave'!$AJ$20:$AJ$24</c:f>
            </c:numRef>
          </c:val>
        </c:ser>
        <c:axId val="1833134328"/>
        <c:axId val="1661616005"/>
      </c:barChart>
      <c:catAx>
        <c:axId val="1833134328"/>
        <c:scaling>
          <c:orientation val="maxMin"/>
        </c:scaling>
        <c:delete val="0"/>
        <c:axPos val="l"/>
        <c:txPr>
          <a:bodyPr/>
          <a:lstStyle/>
          <a:p>
            <a:pPr lvl="0">
              <a:defRPr b="0" i="0" sz="800">
                <a:solidFill>
                  <a:srgbClr val="595959"/>
                </a:solidFill>
              </a:defRPr>
            </a:pPr>
          </a:p>
        </c:txPr>
        <c:crossAx val="1661616005"/>
      </c:catAx>
      <c:valAx>
        <c:axId val="1661616005"/>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833134328"/>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Managing Access &amp; Structure:</a:t>
            </a:r>
          </a:p>
        </c:rich>
      </c:tx>
      <c:overlay val="0"/>
    </c:title>
    <c:plotArea>
      <c:layout/>
      <c:barChart>
        <c:barDir val="bar"/>
        <c:ser>
          <c:idx val="0"/>
          <c:order val="0"/>
          <c:spPr>
            <a:solidFill>
              <a:srgbClr val="FFFFFF"/>
            </a:solidFill>
          </c:spPr>
          <c:cat>
            <c:strRef>
              <c:f>'3_DataSlave'!$E$25:$E$31</c:f>
            </c:strRef>
          </c:cat>
          <c:val>
            <c:numRef>
              <c:f>'3_DataSlave'!$AB$25:$AB$31</c:f>
            </c:numRef>
          </c:val>
        </c:ser>
        <c:ser>
          <c:idx val="1"/>
          <c:order val="1"/>
          <c:spPr>
            <a:solidFill>
              <a:srgbClr val="5B9BD5"/>
            </a:solidFill>
          </c:spPr>
          <c:cat>
            <c:strRef>
              <c:f>'3_DataSlave'!$E$25:$E$31</c:f>
            </c:strRef>
          </c:cat>
          <c:val>
            <c:numRef>
              <c:f>'3_DataSlave'!$AJ$25:$AJ$31</c:f>
            </c:numRef>
          </c:val>
        </c:ser>
        <c:axId val="1223252969"/>
        <c:axId val="994941579"/>
      </c:barChart>
      <c:catAx>
        <c:axId val="1223252969"/>
        <c:scaling>
          <c:orientation val="maxMin"/>
        </c:scaling>
        <c:delete val="0"/>
        <c:axPos val="l"/>
        <c:txPr>
          <a:bodyPr/>
          <a:lstStyle/>
          <a:p>
            <a:pPr lvl="0">
              <a:defRPr b="0" i="0" sz="800">
                <a:solidFill>
                  <a:srgbClr val="595959"/>
                </a:solidFill>
              </a:defRPr>
            </a:pPr>
          </a:p>
        </c:txPr>
        <c:crossAx val="994941579"/>
      </c:catAx>
      <c:valAx>
        <c:axId val="994941579"/>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223252969"/>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595959"/>
                </a:solidFill>
              </a:defRPr>
            </a:pPr>
            <a:r>
              <a:t>Internal Circulation &amp; Self -sufficiency:</a:t>
            </a:r>
          </a:p>
        </c:rich>
      </c:tx>
      <c:overlay val="0"/>
    </c:title>
    <c:plotArea>
      <c:layout/>
      <c:barChart>
        <c:barDir val="bar"/>
        <c:ser>
          <c:idx val="0"/>
          <c:order val="0"/>
          <c:spPr>
            <a:solidFill>
              <a:srgbClr val="FFFFFF"/>
            </a:solidFill>
          </c:spPr>
          <c:cat>
            <c:strRef>
              <c:f>'3_DataSlave'!$E$41:$E$50</c:f>
            </c:strRef>
          </c:cat>
          <c:val>
            <c:numRef>
              <c:f>'3_DataSlave'!$AB$41:$AB$50</c:f>
            </c:numRef>
          </c:val>
        </c:ser>
        <c:ser>
          <c:idx val="1"/>
          <c:order val="1"/>
          <c:spPr>
            <a:solidFill>
              <a:srgbClr val="5B9BD5"/>
            </a:solidFill>
          </c:spPr>
          <c:cat>
            <c:strRef>
              <c:f>'3_DataSlave'!$E$41:$E$50</c:f>
            </c:strRef>
          </c:cat>
          <c:val>
            <c:numRef>
              <c:f>'3_DataSlave'!$AJ$41:$AJ$50</c:f>
            </c:numRef>
          </c:val>
        </c:ser>
        <c:axId val="1628001763"/>
        <c:axId val="438864892"/>
      </c:barChart>
      <c:catAx>
        <c:axId val="1628001763"/>
        <c:scaling>
          <c:orientation val="maxMin"/>
        </c:scaling>
        <c:delete val="0"/>
        <c:axPos val="l"/>
        <c:txPr>
          <a:bodyPr/>
          <a:lstStyle/>
          <a:p>
            <a:pPr lvl="0">
              <a:defRPr b="0" i="0" sz="800">
                <a:solidFill>
                  <a:srgbClr val="595959"/>
                </a:solidFill>
              </a:defRPr>
            </a:pPr>
          </a:p>
        </c:txPr>
        <c:crossAx val="438864892"/>
      </c:catAx>
      <c:valAx>
        <c:axId val="438864892"/>
        <c:scaling>
          <c:orientation val="minMax"/>
        </c:scaling>
        <c:delete val="0"/>
        <c:axPos val="b"/>
        <c:majorGridlines>
          <c:spPr>
            <a:ln>
              <a:solidFill>
                <a:srgbClr val="D9D9D9"/>
              </a:solidFill>
            </a:ln>
          </c:spPr>
        </c:majorGridlines>
        <c:numFmt formatCode="General" sourceLinked="1"/>
        <c:tickLblPos val="nextTo"/>
        <c:spPr>
          <a:ln w="47625">
            <a:noFill/>
          </a:ln>
        </c:spPr>
        <c:txPr>
          <a:bodyPr/>
          <a:lstStyle/>
          <a:p>
            <a:pPr lvl="0">
              <a:defRPr b="0" i="0" sz="800">
                <a:solidFill>
                  <a:srgbClr val="595959"/>
                </a:solidFill>
              </a:defRPr>
            </a:pPr>
          </a:p>
        </c:txPr>
        <c:crossAx val="1628001763"/>
        <c:crosses val="max"/>
      </c:valAx>
      <c:spPr>
        <a:solidFill>
          <a:srgbClr val="FFFFFF"/>
        </a:solidFill>
      </c:spPr>
    </c:plotArea>
    <c:legend>
      <c:legendPos val="b"/>
      <c:overlay val="0"/>
      <c:txPr>
        <a:bodyPr/>
        <a:lstStyle/>
        <a:p>
          <a:pPr lvl="0">
            <a:defRPr sz="900">
              <a:solidFill>
                <a:srgbClr val="595959"/>
              </a:solidFill>
            </a:defRPr>
          </a:pPr>
        </a:p>
      </c:txPr>
    </c:legend>
    <c:plotVisOnly val="1"/>
  </c:chart>
  <c:spPr>
    <a:solidFill>
      <a:srgbClr val="FFFFFF"/>
    </a:solidFill>
  </c:spPr>
</c:chartSpace>
</file>

<file path=xl/drawings/_rels/worksheet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10</xdr:col>
      <xdr:colOff>314325</xdr:colOff>
      <xdr:row>2</xdr:row>
      <xdr:rowOff>95250</xdr:rowOff>
    </xdr:from>
    <xdr:to>
      <xdr:col>13</xdr:col>
      <xdr:colOff>476250</xdr:colOff>
      <xdr:row>18</xdr:row>
      <xdr:rowOff>190500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14</xdr:col>
      <xdr:colOff>352425</xdr:colOff>
      <xdr:row>2</xdr:row>
      <xdr:rowOff>95250</xdr:rowOff>
    </xdr:from>
    <xdr:to>
      <xdr:col>19</xdr:col>
      <xdr:colOff>228600</xdr:colOff>
      <xdr:row>18</xdr:row>
      <xdr:rowOff>190500</xdr:rowOff>
    </xdr:to>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2</xdr:col>
      <xdr:colOff>381000</xdr:colOff>
      <xdr:row>19</xdr:row>
      <xdr:rowOff>133350</xdr:rowOff>
    </xdr:from>
    <xdr:to>
      <xdr:col>9</xdr:col>
      <xdr:colOff>495300</xdr:colOff>
      <xdr:row>24</xdr:row>
      <xdr:rowOff>447675</xdr:rowOff>
    </xdr:to>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10</xdr:col>
      <xdr:colOff>314325</xdr:colOff>
      <xdr:row>19</xdr:row>
      <xdr:rowOff>133350</xdr:rowOff>
    </xdr:from>
    <xdr:to>
      <xdr:col>19</xdr:col>
      <xdr:colOff>238125</xdr:colOff>
      <xdr:row>24</xdr:row>
      <xdr:rowOff>447675</xdr:rowOff>
    </xdr:to>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2</xdr:col>
      <xdr:colOff>381000</xdr:colOff>
      <xdr:row>27</xdr:row>
      <xdr:rowOff>133350</xdr:rowOff>
    </xdr:from>
    <xdr:to>
      <xdr:col>10</xdr:col>
      <xdr:colOff>371475</xdr:colOff>
      <xdr:row>42</xdr:row>
      <xdr:rowOff>57150</xdr:rowOff>
    </xdr:to>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11</xdr:col>
      <xdr:colOff>57150</xdr:colOff>
      <xdr:row>27</xdr:row>
      <xdr:rowOff>133350</xdr:rowOff>
    </xdr:from>
    <xdr:to>
      <xdr:col>18</xdr:col>
      <xdr:colOff>114300</xdr:colOff>
      <xdr:row>42</xdr:row>
      <xdr:rowOff>57150</xdr:rowOff>
    </xdr:to>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19</xdr:col>
      <xdr:colOff>57150</xdr:colOff>
      <xdr:row>27</xdr:row>
      <xdr:rowOff>133350</xdr:rowOff>
    </xdr:from>
    <xdr:to>
      <xdr:col>23</xdr:col>
      <xdr:colOff>257175</xdr:colOff>
      <xdr:row>42</xdr:row>
      <xdr:rowOff>57150</xdr:rowOff>
    </xdr:to>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2</xdr:col>
      <xdr:colOff>381000</xdr:colOff>
      <xdr:row>43</xdr:row>
      <xdr:rowOff>123825</xdr:rowOff>
    </xdr:from>
    <xdr:to>
      <xdr:col>10</xdr:col>
      <xdr:colOff>371475</xdr:colOff>
      <xdr:row>58</xdr:row>
      <xdr:rowOff>47625</xdr:rowOff>
    </xdr:to>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19</xdr:col>
      <xdr:colOff>57150</xdr:colOff>
      <xdr:row>43</xdr:row>
      <xdr:rowOff>123825</xdr:rowOff>
    </xdr:from>
    <xdr:to>
      <xdr:col>23</xdr:col>
      <xdr:colOff>257175</xdr:colOff>
      <xdr:row>58</xdr:row>
      <xdr:rowOff>47625</xdr:rowOff>
    </xdr:to>
    <xdr:graphicFrame>
      <xdr:nvGraphicFramePr>
        <xdr:cNvPr id="9" name="Chart 9"/>
        <xdr:cNvGraphicFramePr/>
      </xdr:nvGraphicFramePr>
      <xdr:xfrm>
        <a:off x="0" y="0"/>
        <a:ext cx="0" cy="0"/>
      </xdr:xfrm>
      <a:graphic>
        <a:graphicData uri="http://schemas.openxmlformats.org/drawingml/2006/chart">
          <c:chart r:id="rId9"/>
        </a:graphicData>
      </a:graphic>
    </xdr:graphicFrame>
    <xdr:clientData fLocksWithSheet="0"/>
  </xdr:twoCellAnchor>
  <xdr:twoCellAnchor>
    <xdr:from>
      <xdr:col>11</xdr:col>
      <xdr:colOff>57150</xdr:colOff>
      <xdr:row>43</xdr:row>
      <xdr:rowOff>123825</xdr:rowOff>
    </xdr:from>
    <xdr:to>
      <xdr:col>18</xdr:col>
      <xdr:colOff>114300</xdr:colOff>
      <xdr:row>58</xdr:row>
      <xdr:rowOff>47625</xdr:rowOff>
    </xdr:to>
    <xdr:graphicFrame>
      <xdr:nvGraphicFramePr>
        <xdr:cNvPr id="10" name="Chart 10"/>
        <xdr:cNvGraphicFramePr/>
      </xdr:nvGraphicFramePr>
      <xdr:xfrm>
        <a:off x="0" y="0"/>
        <a:ext cx="0" cy="0"/>
      </xdr:xfrm>
      <a:graphic>
        <a:graphicData uri="http://schemas.openxmlformats.org/drawingml/2006/chart">
          <c:chart r:id="rId10"/>
        </a:graphicData>
      </a:graphic>
    </xdr:graphicFrame>
    <xdr:clientData fLocksWithSheet="0"/>
  </xdr:twoCellAnchor>
  <xdr:twoCellAnchor>
    <xdr:from>
      <xdr:col>19</xdr:col>
      <xdr:colOff>704850</xdr:colOff>
      <xdr:row>2</xdr:row>
      <xdr:rowOff>95250</xdr:rowOff>
    </xdr:from>
    <xdr:to>
      <xdr:col>23</xdr:col>
      <xdr:colOff>276225</xdr:colOff>
      <xdr:row>18</xdr:row>
      <xdr:rowOff>190500</xdr:rowOff>
    </xdr:to>
    <xdr:grpSp>
      <xdr:nvGrpSpPr>
        <xdr:cNvPr id="2" name="Shape 2"/>
        <xdr:cNvGrpSpPr/>
      </xdr:nvGrpSpPr>
      <xdr:grpSpPr>
        <a:xfrm>
          <a:off x="3831525" y="2165513"/>
          <a:ext cx="4628149" cy="4921044"/>
          <a:chOff x="3831525" y="2165513"/>
          <a:chExt cx="4628149" cy="4921044"/>
        </a:xfrm>
      </xdr:grpSpPr>
      <xdr:grpSp>
        <xdr:nvGrpSpPr>
          <xdr:cNvPr id="3" name="Shape 3"/>
          <xdr:cNvGrpSpPr/>
        </xdr:nvGrpSpPr>
        <xdr:grpSpPr>
          <a:xfrm>
            <a:off x="3831525" y="2165513"/>
            <a:ext cx="4628149" cy="4921044"/>
            <a:chOff x="9744807" y="628020"/>
            <a:chExt cx="4462140" cy="4883542"/>
          </a:xfrm>
        </xdr:grpSpPr>
        <xdr:sp>
          <xdr:nvSpPr>
            <xdr:cNvPr id="4" name="Shape 4"/>
            <xdr:cNvSpPr/>
          </xdr:nvSpPr>
          <xdr:spPr>
            <a:xfrm>
              <a:off x="9744807" y="628020"/>
              <a:ext cx="2920300" cy="320435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grpSp>
          <xdr:nvGrpSpPr>
            <xdr:cNvPr id="5" name="Shape 5"/>
            <xdr:cNvGrpSpPr/>
          </xdr:nvGrpSpPr>
          <xdr:grpSpPr>
            <a:xfrm>
              <a:off x="9825823" y="1139964"/>
              <a:ext cx="4381125" cy="4371599"/>
              <a:chOff x="10213103" y="1045761"/>
              <a:chExt cx="4381125" cy="4371599"/>
            </a:xfrm>
          </xdr:grpSpPr>
          <xdr:sp>
            <xdr:nvSpPr>
              <xdr:cNvPr id="6" name="Shape 6"/>
              <xdr:cNvSpPr/>
            </xdr:nvSpPr>
            <xdr:spPr>
              <a:xfrm>
                <a:off x="10213103" y="1045761"/>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7" name="Shape 7"/>
              <xdr:cNvSpPr/>
            </xdr:nvSpPr>
            <xdr:spPr>
              <a:xfrm>
                <a:off x="11594228" y="1045761"/>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8" name="Shape 8"/>
              <xdr:cNvSpPr/>
            </xdr:nvSpPr>
            <xdr:spPr>
              <a:xfrm>
                <a:off x="10213103" y="2417360"/>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sp>
            <xdr:nvSpPr>
              <xdr:cNvPr id="9" name="Shape 9"/>
              <xdr:cNvSpPr/>
            </xdr:nvSpPr>
            <xdr:spPr>
              <a:xfrm>
                <a:off x="11594228" y="2417360"/>
                <a:ext cx="3000000" cy="300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grpSp>
        <xdr:sp>
          <xdr:nvSpPr>
            <xdr:cNvPr id="10" name="Shape 10"/>
            <xdr:cNvSpPr txBox="1"/>
          </xdr:nvSpPr>
          <xdr:spPr>
            <a:xfrm>
              <a:off x="10153022" y="669891"/>
              <a:ext cx="2072471" cy="460547"/>
            </a:xfrm>
            <a:prstGeom prst="rect">
              <a:avLst/>
            </a:prstGeom>
            <a:solidFill>
              <a:schemeClr val="lt1"/>
            </a:solid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Preparedness Score </a:t>
              </a:r>
            </a:p>
            <a:p>
              <a:pPr indent="0" lvl="0" marL="0" marR="0" algn="ctr">
                <a:lnSpc>
                  <a:spcPct val="100000"/>
                </a:lnSpc>
                <a:spcBef>
                  <a:spcPts val="0"/>
                </a:spcBef>
                <a:spcAft>
                  <a:spcPts val="0"/>
                </a:spcAft>
                <a:buClr>
                  <a:schemeClr val="dk1"/>
                </a:buClr>
                <a:buSzPct val="25000"/>
                <a:buFont typeface="Calibri"/>
                <a:buNone/>
              </a:pPr>
              <a:r>
                <a:rPr b="0" lang="en-US" sz="1000">
                  <a:solidFill>
                    <a:schemeClr val="dk1"/>
                  </a:solidFill>
                  <a:latin typeface="Calibri"/>
                  <a:ea typeface="Calibri"/>
                  <a:cs typeface="Calibri"/>
                  <a:sym typeface="Calibri"/>
                </a:rPr>
                <a:t>Out of what can be done</a:t>
              </a:r>
            </a:p>
          </xdr:txBody>
        </xdr:sp>
        <xdr:sp>
          <xdr:nvSpPr>
            <xdr:cNvPr id="11" name="Shape 11"/>
            <xdr:cNvSpPr/>
          </xdr:nvSpPr>
          <xdr:spPr>
            <a:xfrm>
              <a:off x="9744807" y="628020"/>
              <a:ext cx="2920302" cy="3204367"/>
            </a:xfrm>
            <a:prstGeom prst="rect">
              <a:avLst/>
            </a:prstGeom>
            <a:noFill/>
            <a:ln cap="flat" cmpd="sng" w="12700">
              <a:solidFill>
                <a:srgbClr val="D8D8D8"/>
              </a:solidFill>
              <a:prstDash val="solid"/>
              <a:miter/>
              <a:headEnd len="med" w="med" type="none"/>
              <a:tailEnd len="med" w="med" type="none"/>
            </a:ln>
          </xdr:spPr>
          <xdr:txBody>
            <a:bodyPr anchorCtr="0" anchor="t" bIns="45700" lIns="91425" rIns="91425" tIns="45700">
              <a:noAutofit/>
            </a:bodyPr>
            <a:lstStyle/>
            <a:p>
              <a:pPr indent="0" lvl="0" algn="l">
                <a:spcBef>
                  <a:spcPts val="0"/>
                </a:spcBef>
                <a:buNone/>
              </a:pPr>
              <a:r>
                <a:t/>
              </a:r>
              <a:endParaRPr sz="1100"/>
            </a:p>
          </xdr:txBody>
        </xdr:sp>
      </xdr:grpSp>
    </xdr:grpSp>
    <xdr:clientData fLocksWithSheet="0"/>
  </xdr:twoCellAnchor>
  <xdr:twoCellAnchor>
    <xdr:from>
      <xdr:col>19</xdr:col>
      <xdr:colOff>685800</xdr:colOff>
      <xdr:row>19</xdr:row>
      <xdr:rowOff>133350</xdr:rowOff>
    </xdr:from>
    <xdr:to>
      <xdr:col>23</xdr:col>
      <xdr:colOff>295275</xdr:colOff>
      <xdr:row>24</xdr:row>
      <xdr:rowOff>447675</xdr:rowOff>
    </xdr:to>
    <xdr:grpSp>
      <xdr:nvGrpSpPr>
        <xdr:cNvPr id="2" name="Shape 2"/>
        <xdr:cNvGrpSpPr/>
      </xdr:nvGrpSpPr>
      <xdr:grpSpPr>
        <a:xfrm>
          <a:off x="3812474" y="2179799"/>
          <a:ext cx="3067050" cy="3200400"/>
          <a:chOff x="3812474" y="2179799"/>
          <a:chExt cx="3067050" cy="3200400"/>
        </a:xfrm>
      </xdr:grpSpPr>
      <xdr:grpSp>
        <xdr:nvGrpSpPr>
          <xdr:cNvPr id="12" name="Shape 12"/>
          <xdr:cNvGrpSpPr/>
        </xdr:nvGrpSpPr>
        <xdr:grpSpPr>
          <a:xfrm>
            <a:off x="3812474" y="2179799"/>
            <a:ext cx="3067050" cy="3200400"/>
            <a:chOff x="10151545" y="4479889"/>
            <a:chExt cx="3050397" cy="3200400"/>
          </a:xfrm>
        </xdr:grpSpPr>
        <xdr:sp>
          <xdr:nvSpPr>
            <xdr:cNvPr id="4" name="Shape 4"/>
            <xdr:cNvSpPr/>
          </xdr:nvSpPr>
          <xdr:spPr>
            <a:xfrm>
              <a:off x="10151546" y="4479889"/>
              <a:ext cx="3050375" cy="3200400"/>
            </a:xfrm>
            <a:prstGeom prst="rect">
              <a:avLst/>
            </a:prstGeom>
            <a:noFill/>
            <a:ln>
              <a:noFill/>
            </a:ln>
          </xdr:spPr>
          <xdr:txBody>
            <a:bodyPr anchorCtr="0" anchor="ctr" bIns="91425" lIns="91425" rIns="91425" tIns="91425">
              <a:noAutofit/>
            </a:bodyPr>
            <a:lstStyle/>
            <a:p>
              <a:pPr lvl="0">
                <a:spcBef>
                  <a:spcPts val="0"/>
                </a:spcBef>
                <a:buNone/>
              </a:pPr>
              <a:r>
                <a:t/>
              </a:r>
              <a:endParaRPr sz="1400"/>
            </a:p>
          </xdr:txBody>
        </xdr:sp>
        <xdr:sp>
          <xdr:nvSpPr>
            <xdr:cNvPr id="13" name="Shape 13"/>
            <xdr:cNvSpPr txBox="1"/>
          </xdr:nvSpPr>
          <xdr:spPr>
            <a:xfrm>
              <a:off x="10769075" y="7219896"/>
              <a:ext cx="2137578" cy="400104"/>
            </a:xfrm>
            <a:prstGeom prst="rect">
              <a:avLst/>
            </a:prstGeom>
            <a:noFill/>
            <a:ln>
              <a:noFill/>
            </a:ln>
          </xdr:spPr>
          <xdr:txBody>
            <a:bodyPr anchorCtr="0" anchor="ctr" bIns="45700" lIns="91425" rIns="91425" tIns="45700">
              <a:noAutofit/>
            </a:bodyPr>
            <a:lstStyle/>
            <a:p>
              <a:pPr indent="0" lvl="0" algn="ctr">
                <a:spcBef>
                  <a:spcPts val="0"/>
                </a:spcBef>
                <a:spcAft>
                  <a:spcPts val="0"/>
                </a:spcAft>
                <a:buSzPct val="25000"/>
                <a:buNone/>
              </a:pPr>
              <a:r>
                <a:rPr lang="en-US" sz="900">
                  <a:solidFill>
                    <a:schemeClr val="dk1"/>
                  </a:solidFill>
                  <a:latin typeface="Calibri"/>
                  <a:ea typeface="Calibri"/>
                  <a:cs typeface="Calibri"/>
                  <a:sym typeface="Calibri"/>
                </a:rPr>
                <a:t>Low               Average              High</a:t>
              </a:r>
            </a:p>
            <a:p>
              <a:pPr indent="0" lvl="0" marL="0" marR="0" algn="ctr">
                <a:lnSpc>
                  <a:spcPct val="100000"/>
                </a:lnSpc>
                <a:spcBef>
                  <a:spcPts val="0"/>
                </a:spcBef>
                <a:spcAft>
                  <a:spcPts val="0"/>
                </a:spcAft>
                <a:buClr>
                  <a:schemeClr val="dk1"/>
                </a:buClr>
                <a:buSzPct val="25000"/>
                <a:buFont typeface="Calibri"/>
                <a:buNone/>
              </a:pPr>
              <a:r>
                <a:rPr b="1" lang="en-US" sz="900">
                  <a:solidFill>
                    <a:schemeClr val="dk1"/>
                  </a:solidFill>
                  <a:latin typeface="Calibri"/>
                  <a:ea typeface="Calibri"/>
                  <a:cs typeface="Calibri"/>
                  <a:sym typeface="Calibri"/>
                </a:rPr>
                <a:t>Risk Assesssment Confidence</a:t>
              </a:r>
            </a:p>
          </xdr:txBody>
        </xdr:sp>
        <xdr:sp>
          <xdr:nvSpPr>
            <xdr:cNvPr id="14" name="Shape 14"/>
            <xdr:cNvSpPr txBox="1"/>
          </xdr:nvSpPr>
          <xdr:spPr>
            <a:xfrm rot="-5400000">
              <a:off x="9439925" y="5674818"/>
              <a:ext cx="2085577" cy="662337"/>
            </a:xfrm>
            <a:prstGeom prst="rect">
              <a:avLst/>
            </a:prstGeom>
            <a:noFill/>
            <a:ln>
              <a:noFill/>
            </a:ln>
          </xdr:spPr>
          <xdr:txBody>
            <a:bodyPr anchorCtr="0" anchor="ctr" bIns="45700" lIns="91425" rIns="91425" tIns="45700">
              <a:noAutofit/>
            </a:bodyPr>
            <a:lstStyle/>
            <a:p>
              <a:pPr indent="0" lvl="0" algn="ctr">
                <a:spcBef>
                  <a:spcPts val="0"/>
                </a:spcBef>
                <a:buSzPct val="25000"/>
                <a:buNone/>
              </a:pPr>
              <a:r>
                <a:rPr b="1" lang="en-US" sz="900">
                  <a:solidFill>
                    <a:schemeClr val="dk1"/>
                  </a:solidFill>
                  <a:latin typeface="Calibri"/>
                  <a:ea typeface="Calibri"/>
                  <a:cs typeface="Calibri"/>
                  <a:sym typeface="Calibri"/>
                </a:rPr>
                <a:t>Overall Hazards Likilihood</a:t>
              </a:r>
            </a:p>
            <a:p>
              <a:pPr indent="0" lvl="0" algn="ctr">
                <a:spcBef>
                  <a:spcPts val="0"/>
                </a:spcBef>
                <a:buSzPct val="25000"/>
                <a:buNone/>
              </a:pPr>
              <a:r>
                <a:rPr lang="en-US" sz="900">
                  <a:solidFill>
                    <a:schemeClr val="dk1"/>
                  </a:solidFill>
                  <a:latin typeface="Calibri"/>
                  <a:ea typeface="Calibri"/>
                  <a:cs typeface="Calibri"/>
                  <a:sym typeface="Calibri"/>
                </a:rPr>
                <a:t>Low                 Average               High</a:t>
              </a:r>
            </a:p>
          </xdr:txBody>
        </xdr:sp>
        <xdr:sp>
          <xdr:nvSpPr>
            <xdr:cNvPr id="15" name="Shape 15"/>
            <xdr:cNvSpPr/>
          </xdr:nvSpPr>
          <xdr:spPr>
            <a:xfrm>
              <a:off x="10184422" y="4479889"/>
              <a:ext cx="3017519" cy="3200399"/>
            </a:xfrm>
            <a:prstGeom prst="rect">
              <a:avLst/>
            </a:prstGeom>
            <a:noFill/>
            <a:ln cap="flat" cmpd="sng" w="12700">
              <a:solidFill>
                <a:srgbClr val="D8D8D8"/>
              </a:solidFill>
              <a:prstDash val="solid"/>
              <a:miter/>
              <a:headEnd len="med" w="med" type="none"/>
              <a:tailEnd len="med" w="med" type="none"/>
            </a:ln>
          </xdr:spPr>
          <xdr:txBody>
            <a:bodyPr anchorCtr="0" anchor="t" bIns="45700" lIns="91425" rIns="91425" tIns="45700">
              <a:noAutofit/>
            </a:bodyPr>
            <a:lstStyle/>
            <a:p>
              <a:pPr indent="0" lvl="0" algn="l">
                <a:spcBef>
                  <a:spcPts val="0"/>
                </a:spcBef>
                <a:buNone/>
              </a:pPr>
              <a:r>
                <a:t/>
              </a:r>
              <a:endParaRPr sz="1100"/>
            </a:p>
          </xdr:txBody>
        </xdr:sp>
        <xdr:sp>
          <xdr:nvSpPr>
            <xdr:cNvPr id="16" name="Shape 16"/>
            <xdr:cNvSpPr txBox="1"/>
          </xdr:nvSpPr>
          <xdr:spPr>
            <a:xfrm>
              <a:off x="10256028" y="4511291"/>
              <a:ext cx="2850180" cy="429147"/>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Urgency of Action</a:t>
              </a:r>
            </a:p>
            <a:p>
              <a:pPr indent="0" lvl="0" marL="0" marR="0" algn="ctr">
                <a:lnSpc>
                  <a:spcPct val="100000"/>
                </a:lnSpc>
                <a:spcBef>
                  <a:spcPts val="0"/>
                </a:spcBef>
                <a:spcAft>
                  <a:spcPts val="0"/>
                </a:spcAft>
                <a:buClr>
                  <a:schemeClr val="dk1"/>
                </a:buClr>
                <a:buSzPct val="25000"/>
                <a:buFont typeface="Calibri"/>
                <a:buNone/>
              </a:pPr>
              <a:r>
                <a:rPr b="0" lang="en-US" sz="1000">
                  <a:solidFill>
                    <a:schemeClr val="dk1"/>
                  </a:solidFill>
                  <a:latin typeface="Calibri"/>
                  <a:ea typeface="Calibri"/>
                  <a:cs typeface="Calibri"/>
                  <a:sym typeface="Calibri"/>
                </a:rPr>
                <a:t>Urgency to promote HCiD </a:t>
              </a:r>
              <a:r>
                <a:rPr b="0" lang="en-US" sz="1000">
                  <a:solidFill>
                    <a:schemeClr val="dk1"/>
                  </a:solidFill>
                  <a:latin typeface="Calibri"/>
                  <a:ea typeface="Calibri"/>
                  <a:cs typeface="Calibri"/>
                  <a:sym typeface="Calibri"/>
                </a:rPr>
                <a:t>interventions</a:t>
              </a:r>
              <a:r>
                <a:rPr b="0" lang="en-US" sz="1000">
                  <a:solidFill>
                    <a:schemeClr val="dk1"/>
                  </a:solidFill>
                  <a:latin typeface="Calibri"/>
                  <a:ea typeface="Calibri"/>
                  <a:cs typeface="Calibri"/>
                  <a:sym typeface="Calibri"/>
                </a:rPr>
                <a:t> </a:t>
              </a:r>
            </a:p>
          </xdr:txBody>
        </xdr:sp>
      </xdr:grpSp>
    </xdr:grpSp>
    <xdr:clientData fLocksWithSheet="0"/>
  </xdr:twoCellAnchor>
  <xdr:twoCellAnchor>
    <xdr:from>
      <xdr:col>1</xdr:col>
      <xdr:colOff>123825</xdr:colOff>
      <xdr:row>18</xdr:row>
      <xdr:rowOff>361950</xdr:rowOff>
    </xdr:from>
    <xdr:to>
      <xdr:col>24</xdr:col>
      <xdr:colOff>85725</xdr:colOff>
      <xdr:row>19</xdr:row>
      <xdr:rowOff>19050</xdr:rowOff>
    </xdr:to>
    <xdr:grpSp>
      <xdr:nvGrpSpPr>
        <xdr:cNvPr id="2" name="Shape 2"/>
        <xdr:cNvGrpSpPr/>
      </xdr:nvGrpSpPr>
      <xdr:grpSpPr>
        <a:xfrm>
          <a:off x="0" y="3765712"/>
          <a:ext cx="10691999" cy="28575"/>
          <a:chOff x="0" y="3765712"/>
          <a:chExt cx="10691999" cy="28575"/>
        </a:xfrm>
      </xdr:grpSpPr>
      <xdr:cxnSp>
        <xdr:nvCxnSpPr>
          <xdr:cNvPr id="17" name="Shape 17"/>
          <xdr:cNvCxnSpPr/>
        </xdr:nvCxnSpPr>
        <xdr:spPr>
          <a:xfrm>
            <a:off x="0" y="3765712"/>
            <a:ext cx="10691999" cy="28575"/>
          </a:xfrm>
          <a:prstGeom prst="straightConnector1">
            <a:avLst/>
          </a:prstGeom>
          <a:noFill/>
          <a:ln cap="flat" cmpd="sng" w="28575">
            <a:solidFill>
              <a:schemeClr val="accent1"/>
            </a:solidFill>
            <a:prstDash val="solid"/>
            <a:miter/>
            <a:headEnd len="med" w="med" type="none"/>
            <a:tailEnd len="med" w="med" type="none"/>
          </a:ln>
        </xdr:spPr>
      </xdr:cxnSp>
    </xdr:grpSp>
    <xdr:clientData fLocksWithSheet="0"/>
  </xdr:twoCellAnchor>
  <xdr:twoCellAnchor>
    <xdr:from>
      <xdr:col>1</xdr:col>
      <xdr:colOff>123825</xdr:colOff>
      <xdr:row>25</xdr:row>
      <xdr:rowOff>171450</xdr:rowOff>
    </xdr:from>
    <xdr:to>
      <xdr:col>24</xdr:col>
      <xdr:colOff>85725</xdr:colOff>
      <xdr:row>26</xdr:row>
      <xdr:rowOff>19050</xdr:rowOff>
    </xdr:to>
    <xdr:grpSp>
      <xdr:nvGrpSpPr>
        <xdr:cNvPr id="2" name="Shape 2"/>
        <xdr:cNvGrpSpPr/>
      </xdr:nvGrpSpPr>
      <xdr:grpSpPr>
        <a:xfrm>
          <a:off x="0" y="3765712"/>
          <a:ext cx="10691999" cy="28575"/>
          <a:chOff x="0" y="3765712"/>
          <a:chExt cx="10691999" cy="28575"/>
        </a:xfrm>
      </xdr:grpSpPr>
      <xdr:cxnSp>
        <xdr:nvCxnSpPr>
          <xdr:cNvPr id="18" name="Shape 18"/>
          <xdr:cNvCxnSpPr/>
        </xdr:nvCxnSpPr>
        <xdr:spPr>
          <a:xfrm>
            <a:off x="0" y="3765712"/>
            <a:ext cx="10691999" cy="28575"/>
          </a:xfrm>
          <a:prstGeom prst="straightConnector1">
            <a:avLst/>
          </a:prstGeom>
          <a:noFill/>
          <a:ln cap="flat" cmpd="sng" w="28575">
            <a:solidFill>
              <a:schemeClr val="accent1"/>
            </a:solidFill>
            <a:prstDash val="solid"/>
            <a:miter/>
            <a:headEnd len="med" w="med" type="none"/>
            <a:tailEnd len="med" w="med" type="none"/>
          </a:ln>
        </xdr:spPr>
      </xdr:cxnSp>
    </xdr:grpSp>
    <xdr:clientData fLocksWithSheet="0"/>
  </xdr:twoCellAnchor>
  <xdr:twoCellAnchor>
    <xdr:from>
      <xdr:col>1</xdr:col>
      <xdr:colOff>276225</xdr:colOff>
      <xdr:row>3</xdr:row>
      <xdr:rowOff>161925</xdr:rowOff>
    </xdr:from>
    <xdr:to>
      <xdr:col>2</xdr:col>
      <xdr:colOff>114300</xdr:colOff>
      <xdr:row>16</xdr:row>
      <xdr:rowOff>123825</xdr:rowOff>
    </xdr:to>
    <xdr:sp>
      <xdr:nvSpPr>
        <xdr:cNvPr id="19" name="Shape 19"/>
        <xdr:cNvSpPr txBox="1"/>
      </xdr:nvSpPr>
      <xdr:spPr>
        <a:xfrm rot="-5400000">
          <a:off x="4088700" y="3575212"/>
          <a:ext cx="2514599" cy="409575"/>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0" lang="en-US" sz="1600">
              <a:solidFill>
                <a:schemeClr val="dk1"/>
              </a:solidFill>
              <a:latin typeface="Calibri"/>
              <a:ea typeface="Calibri"/>
              <a:cs typeface="Calibri"/>
              <a:sym typeface="Calibri"/>
            </a:rPr>
            <a:t>Facility Preparedness</a:t>
          </a:r>
        </a:p>
      </xdr:txBody>
    </xdr:sp>
    <xdr:clientData fLocksWithSheet="0"/>
  </xdr:twoCellAnchor>
  <xdr:twoCellAnchor>
    <xdr:from>
      <xdr:col>1</xdr:col>
      <xdr:colOff>276225</xdr:colOff>
      <xdr:row>19</xdr:row>
      <xdr:rowOff>495300</xdr:rowOff>
    </xdr:from>
    <xdr:to>
      <xdr:col>2</xdr:col>
      <xdr:colOff>114300</xdr:colOff>
      <xdr:row>24</xdr:row>
      <xdr:rowOff>133350</xdr:rowOff>
    </xdr:to>
    <xdr:sp>
      <xdr:nvSpPr>
        <xdr:cNvPr id="20" name="Shape 20"/>
        <xdr:cNvSpPr txBox="1"/>
      </xdr:nvSpPr>
      <xdr:spPr>
        <a:xfrm rot="-5400000">
          <a:off x="4093462" y="3575212"/>
          <a:ext cx="2505075" cy="409575"/>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0" lang="en-US" sz="1600">
              <a:solidFill>
                <a:schemeClr val="dk1"/>
              </a:solidFill>
              <a:latin typeface="Calibri"/>
              <a:ea typeface="Calibri"/>
              <a:cs typeface="Calibri"/>
              <a:sym typeface="Calibri"/>
            </a:rPr>
            <a:t>Priority of Interventions </a:t>
          </a:r>
        </a:p>
      </xdr:txBody>
    </xdr:sp>
    <xdr:clientData fLocksWithSheet="0"/>
  </xdr:twoCellAnchor>
  <xdr:twoCellAnchor>
    <xdr:from>
      <xdr:col>1</xdr:col>
      <xdr:colOff>276225</xdr:colOff>
      <xdr:row>35</xdr:row>
      <xdr:rowOff>95250</xdr:rowOff>
    </xdr:from>
    <xdr:to>
      <xdr:col>2</xdr:col>
      <xdr:colOff>114300</xdr:colOff>
      <xdr:row>48</xdr:row>
      <xdr:rowOff>133350</xdr:rowOff>
    </xdr:to>
    <xdr:sp>
      <xdr:nvSpPr>
        <xdr:cNvPr id="21" name="Shape 21"/>
        <xdr:cNvSpPr txBox="1"/>
      </xdr:nvSpPr>
      <xdr:spPr>
        <a:xfrm rot="-5400000">
          <a:off x="4098225" y="3575212"/>
          <a:ext cx="2495549" cy="409575"/>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0" lang="en-US" sz="1600">
              <a:solidFill>
                <a:schemeClr val="dk1"/>
              </a:solidFill>
              <a:latin typeface="Calibri"/>
              <a:ea typeface="Calibri"/>
              <a:cs typeface="Calibri"/>
              <a:sym typeface="Calibri"/>
            </a:rPr>
            <a:t>Assessment Detailed Results</a:t>
          </a:r>
        </a:p>
      </xdr:txBody>
    </xdr:sp>
    <xdr:clientData fLocksWithSheet="0"/>
  </xdr:twoCellAnchor>
  <xdr:twoCellAnchor>
    <xdr:from>
      <xdr:col>4</xdr:col>
      <xdr:colOff>276225</xdr:colOff>
      <xdr:row>2</xdr:row>
      <xdr:rowOff>47625</xdr:rowOff>
    </xdr:from>
    <xdr:to>
      <xdr:col>8</xdr:col>
      <xdr:colOff>438150</xdr:colOff>
      <xdr:row>4</xdr:row>
      <xdr:rowOff>95250</xdr:rowOff>
    </xdr:to>
    <xdr:sp>
      <xdr:nvSpPr>
        <xdr:cNvPr id="22" name="Shape 22"/>
        <xdr:cNvSpPr txBox="1"/>
      </xdr:nvSpPr>
      <xdr:spPr>
        <a:xfrm>
          <a:off x="4498275" y="3570450"/>
          <a:ext cx="1695450" cy="419099"/>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HCiD Index</a:t>
          </a:r>
        </a:p>
      </xdr:txBody>
    </xdr:sp>
    <xdr:clientData fLocksWithSheet="0"/>
  </xdr:twoCellAnchor>
  <xdr:twoCellAnchor>
    <xdr:from>
      <xdr:col>2</xdr:col>
      <xdr:colOff>361950</xdr:colOff>
      <xdr:row>2</xdr:row>
      <xdr:rowOff>85725</xdr:rowOff>
    </xdr:from>
    <xdr:to>
      <xdr:col>9</xdr:col>
      <xdr:colOff>495300</xdr:colOff>
      <xdr:row>18</xdr:row>
      <xdr:rowOff>200025</xdr:rowOff>
    </xdr:to>
    <xdr:sp>
      <xdr:nvSpPr>
        <xdr:cNvPr id="23" name="Shape 23"/>
        <xdr:cNvSpPr/>
      </xdr:nvSpPr>
      <xdr:spPr>
        <a:xfrm>
          <a:off x="3741037" y="2165513"/>
          <a:ext cx="3209925" cy="3228975"/>
        </a:xfrm>
        <a:prstGeom prst="rect">
          <a:avLst/>
        </a:prstGeom>
        <a:noFill/>
        <a:ln cap="flat" cmpd="sng" w="12700">
          <a:solidFill>
            <a:schemeClr val="accent1"/>
          </a:solidFill>
          <a:prstDash val="solid"/>
          <a:miter/>
          <a:headEnd len="med" w="med" type="none"/>
          <a:tailEnd len="med" w="med" type="none"/>
        </a:ln>
      </xdr:spPr>
      <xdr:txBody>
        <a:bodyPr anchorCtr="0" anchor="t" bIns="45700" lIns="91425" rIns="91425" tIns="45700">
          <a:noAutofit/>
        </a:bodyPr>
        <a:lstStyle/>
        <a:p>
          <a:pPr indent="0" lvl="0" algn="l">
            <a:spcBef>
              <a:spcPts val="0"/>
            </a:spcBef>
            <a:buNone/>
          </a:pPr>
          <a:r>
            <a:t/>
          </a:r>
          <a:endParaRPr sz="1100"/>
        </a:p>
      </xdr:txBody>
    </xdr:sp>
    <xdr:clientData fLocksWithSheet="0"/>
  </xdr:twoCellAnchor>
  <xdr:twoCellAnchor>
    <xdr:from>
      <xdr:col>7</xdr:col>
      <xdr:colOff>85725</xdr:colOff>
      <xdr:row>4</xdr:row>
      <xdr:rowOff>85725</xdr:rowOff>
    </xdr:from>
    <xdr:to>
      <xdr:col>9</xdr:col>
      <xdr:colOff>85725</xdr:colOff>
      <xdr:row>5</xdr:row>
      <xdr:rowOff>161925</xdr:rowOff>
    </xdr:to>
    <xdr:sp>
      <xdr:nvSpPr>
        <xdr:cNvPr id="24" name="Shape 24"/>
        <xdr:cNvSpPr txBox="1"/>
      </xdr:nvSpPr>
      <xdr:spPr>
        <a:xfrm>
          <a:off x="4917375" y="3646650"/>
          <a:ext cx="857250" cy="266699"/>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Exposure</a:t>
          </a:r>
        </a:p>
      </xdr:txBody>
    </xdr:sp>
    <xdr:clientData fLocksWithSheet="0"/>
  </xdr:twoCellAnchor>
  <xdr:twoCellAnchor>
    <xdr:from>
      <xdr:col>5</xdr:col>
      <xdr:colOff>342900</xdr:colOff>
      <xdr:row>8</xdr:row>
      <xdr:rowOff>161925</xdr:rowOff>
    </xdr:from>
    <xdr:to>
      <xdr:col>9</xdr:col>
      <xdr:colOff>476250</xdr:colOff>
      <xdr:row>11</xdr:row>
      <xdr:rowOff>9525</xdr:rowOff>
    </xdr:to>
    <xdr:sp>
      <xdr:nvSpPr>
        <xdr:cNvPr id="25" name="Shape 25"/>
        <xdr:cNvSpPr txBox="1"/>
      </xdr:nvSpPr>
      <xdr:spPr>
        <a:xfrm>
          <a:off x="4498275" y="3560925"/>
          <a:ext cx="1695450" cy="438150"/>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Context Related Factors</a:t>
          </a:r>
        </a:p>
        <a:p>
          <a:pPr indent="0" lvl="0" marL="0" marR="0" algn="ctr">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xdr:txBody>
    </xdr:sp>
    <xdr:clientData fLocksWithSheet="0"/>
  </xdr:twoCellAnchor>
  <xdr:twoCellAnchor>
    <xdr:from>
      <xdr:col>5</xdr:col>
      <xdr:colOff>361950</xdr:colOff>
      <xdr:row>14</xdr:row>
      <xdr:rowOff>161925</xdr:rowOff>
    </xdr:from>
    <xdr:to>
      <xdr:col>9</xdr:col>
      <xdr:colOff>495300</xdr:colOff>
      <xdr:row>17</xdr:row>
      <xdr:rowOff>28575</xdr:rowOff>
    </xdr:to>
    <xdr:sp>
      <xdr:nvSpPr>
        <xdr:cNvPr id="26" name="Shape 26"/>
        <xdr:cNvSpPr txBox="1"/>
      </xdr:nvSpPr>
      <xdr:spPr>
        <a:xfrm>
          <a:off x="4498275" y="3560925"/>
          <a:ext cx="1695450" cy="438150"/>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Overall Hazards likelihood</a:t>
          </a:r>
        </a:p>
      </xdr:txBody>
    </xdr:sp>
    <xdr:clientData fLocksWithSheet="0"/>
  </xdr:twoCellAnchor>
  <xdr:twoCellAnchor>
    <xdr:from>
      <xdr:col>3</xdr:col>
      <xdr:colOff>9525</xdr:colOff>
      <xdr:row>4</xdr:row>
      <xdr:rowOff>85725</xdr:rowOff>
    </xdr:from>
    <xdr:to>
      <xdr:col>5</xdr:col>
      <xdr:colOff>295275</xdr:colOff>
      <xdr:row>5</xdr:row>
      <xdr:rowOff>161925</xdr:rowOff>
    </xdr:to>
    <xdr:sp>
      <xdr:nvSpPr>
        <xdr:cNvPr id="27" name="Shape 27"/>
        <xdr:cNvSpPr txBox="1"/>
      </xdr:nvSpPr>
      <xdr:spPr>
        <a:xfrm>
          <a:off x="4684012" y="3646650"/>
          <a:ext cx="1323975" cy="266699"/>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chemeClr val="dk1"/>
            </a:buClr>
            <a:buSzPct val="25000"/>
            <a:buFont typeface="Calibri"/>
            <a:buNone/>
          </a:pPr>
          <a:r>
            <a:rPr b="1" lang="en-US" sz="1000">
              <a:solidFill>
                <a:schemeClr val="dk1"/>
              </a:solidFill>
              <a:latin typeface="Calibri"/>
              <a:ea typeface="Calibri"/>
              <a:cs typeface="Calibri"/>
              <a:sym typeface="Calibri"/>
            </a:rPr>
            <a:t>Prepardeness</a:t>
          </a:r>
        </a:p>
      </xdr:txBody>
    </xdr:sp>
    <xdr:clientData fLocksWithSheet="0"/>
  </xdr:twoCellAnchor>
  <xdr:twoCellAnchor>
    <xdr:from>
      <xdr:col>3</xdr:col>
      <xdr:colOff>0</xdr:colOff>
      <xdr:row>14</xdr:row>
      <xdr:rowOff>161925</xdr:rowOff>
    </xdr:from>
    <xdr:to>
      <xdr:col>5</xdr:col>
      <xdr:colOff>285750</xdr:colOff>
      <xdr:row>17</xdr:row>
      <xdr:rowOff>28575</xdr:rowOff>
    </xdr:to>
    <xdr:sp>
      <xdr:nvSpPr>
        <xdr:cNvPr id="28" name="Shape 28"/>
        <xdr:cNvSpPr txBox="1"/>
      </xdr:nvSpPr>
      <xdr:spPr>
        <a:xfrm>
          <a:off x="4684012" y="3560925"/>
          <a:ext cx="1323975" cy="438150"/>
        </a:xfrm>
        <a:prstGeom prst="rect">
          <a:avLst/>
        </a:prstGeom>
        <a:noFill/>
        <a:ln>
          <a:noFill/>
        </a:ln>
      </xdr:spPr>
      <xdr:txBody>
        <a:bodyPr anchorCtr="0" anchor="ctr" bIns="45700" lIns="91425" rIns="91425" tIns="45700">
          <a:noAutofit/>
        </a:bodyPr>
        <a:lstStyle/>
        <a:p>
          <a:pPr indent="0" lvl="0" marL="0" marR="0" algn="ctr">
            <a:lnSpc>
              <a:spcPct val="100000"/>
            </a:lnSpc>
            <a:spcBef>
              <a:spcPts val="0"/>
            </a:spcBef>
            <a:spcAft>
              <a:spcPts val="0"/>
            </a:spcAft>
            <a:buClr>
              <a:srgbClr val="000000"/>
            </a:buClr>
            <a:buSzPct val="25000"/>
            <a:buFont typeface="Calibri"/>
            <a:buNone/>
          </a:pPr>
          <a:r>
            <a:rPr b="0" i="0" lang="en-US" sz="1000" u="none" cap="none" strike="noStrike">
              <a:solidFill>
                <a:srgbClr val="000000"/>
              </a:solidFill>
              <a:latin typeface="Calibri"/>
              <a:ea typeface="Calibri"/>
              <a:cs typeface="Calibri"/>
              <a:sym typeface="Calibri"/>
            </a:rPr>
            <a:t>Health Care Facility</a:t>
          </a:r>
        </a:p>
      </xdr:txBody>
    </xdr:sp>
    <xdr:clientData fLocksWithSheet="0"/>
  </xdr:twoCellAnchor>
  <xdr:twoCellAnchor>
    <xdr:from>
      <xdr:col>2</xdr:col>
      <xdr:colOff>361950</xdr:colOff>
      <xdr:row>6</xdr:row>
      <xdr:rowOff>0</xdr:rowOff>
    </xdr:from>
    <xdr:to>
      <xdr:col>4</xdr:col>
      <xdr:colOff>47625</xdr:colOff>
      <xdr:row>15</xdr:row>
      <xdr:rowOff>0</xdr:rowOff>
    </xdr:to>
    <xdr:sp>
      <xdr:nvSpPr>
        <xdr:cNvPr id="29" name="Shape 29"/>
        <xdr:cNvSpPr txBox="1"/>
      </xdr:nvSpPr>
      <xdr:spPr>
        <a:xfrm rot="-5400000">
          <a:off x="4450650" y="3527587"/>
          <a:ext cx="1790699" cy="504824"/>
        </a:xfrm>
        <a:prstGeom prst="rect">
          <a:avLst/>
        </a:prstGeom>
        <a:noFill/>
        <a:ln>
          <a:noFill/>
        </a:ln>
      </xdr:spPr>
      <xdr:txBody>
        <a:bodyPr anchorCtr="0" anchor="ctr" bIns="45700" lIns="91425" rIns="91425" tIns="45700">
          <a:noAutofit/>
        </a:bodyPr>
        <a:lstStyle/>
        <a:p>
          <a:pPr indent="0" lvl="0" algn="ctr">
            <a:spcBef>
              <a:spcPts val="0"/>
            </a:spcBef>
            <a:buSzPct val="25000"/>
            <a:buNone/>
          </a:pPr>
          <a:r>
            <a:rPr lang="en-US" sz="900">
              <a:solidFill>
                <a:schemeClr val="dk1"/>
              </a:solidFill>
              <a:latin typeface="Calibri"/>
              <a:ea typeface="Calibri"/>
              <a:cs typeface="Calibri"/>
              <a:sym typeface="Calibri"/>
            </a:rPr>
            <a:t>Low          Average           High</a:t>
          </a:r>
        </a:p>
        <a:p>
          <a:pPr indent="0" lvl="0" algn="ctr">
            <a:spcBef>
              <a:spcPts val="0"/>
            </a:spcBef>
            <a:buSzPct val="25000"/>
            <a:buNone/>
          </a:pPr>
          <a:r>
            <a:rPr lang="en-US" sz="700">
              <a:solidFill>
                <a:schemeClr val="dk1"/>
              </a:solidFill>
              <a:latin typeface="Calibri"/>
              <a:ea typeface="Calibri"/>
              <a:cs typeface="Calibri"/>
              <a:sym typeface="Calibri"/>
            </a:rPr>
            <a:t>35%                      50%</a:t>
          </a:r>
        </a:p>
      </xdr:txBody>
    </xdr:sp>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5.38"/>
    <col customWidth="1" min="2" max="2" width="31.0"/>
    <col customWidth="1" min="3" max="3" width="9.0"/>
    <col customWidth="1" hidden="1" min="4" max="4" width="1.75"/>
    <col customWidth="1" min="5" max="5" width="5.5"/>
    <col customWidth="1" min="6" max="6" width="5.25"/>
    <col customWidth="1" min="7" max="7" width="5.38"/>
    <col customWidth="1" min="8" max="9" width="5.5"/>
    <col customWidth="1" min="10" max="10" width="37.88"/>
    <col customWidth="1" min="11" max="26" width="7.63"/>
  </cols>
  <sheetData>
    <row r="1" ht="21.75" customHeight="1">
      <c r="A1" s="1" t="s">
        <v>0</v>
      </c>
      <c r="B1" s="2"/>
      <c r="C1" s="3"/>
      <c r="D1" s="4"/>
      <c r="E1" s="5" t="s">
        <v>1</v>
      </c>
      <c r="F1" s="2"/>
      <c r="G1" s="2"/>
      <c r="H1" s="2"/>
      <c r="I1" s="6"/>
      <c r="J1" s="7" t="s">
        <v>2</v>
      </c>
    </row>
    <row r="2">
      <c r="A2" s="8"/>
      <c r="B2" s="9"/>
      <c r="C2" s="10"/>
      <c r="D2" s="11"/>
      <c r="E2" s="12" t="s">
        <v>3</v>
      </c>
      <c r="F2" s="13" t="s">
        <v>4</v>
      </c>
      <c r="G2" s="13" t="s">
        <v>5</v>
      </c>
      <c r="H2" s="13" t="s">
        <v>6</v>
      </c>
      <c r="I2" s="13" t="s">
        <v>7</v>
      </c>
      <c r="J2" s="14"/>
    </row>
    <row r="3" ht="15.75" customHeight="1">
      <c r="A3" s="15" t="s">
        <v>8</v>
      </c>
      <c r="B3" s="16"/>
      <c r="C3" s="16"/>
      <c r="D3" s="17"/>
      <c r="E3" s="18"/>
      <c r="F3" s="18"/>
      <c r="G3" s="18"/>
      <c r="H3" s="18"/>
      <c r="I3" s="18"/>
      <c r="J3" s="19"/>
    </row>
    <row r="4" ht="132.0" customHeight="1">
      <c r="A4" s="20" t="s">
        <v>9</v>
      </c>
      <c r="B4" s="16"/>
      <c r="C4" s="16"/>
      <c r="D4" s="17"/>
      <c r="E4" s="18"/>
      <c r="F4" s="18">
        <v>0.0</v>
      </c>
      <c r="G4" s="18">
        <v>1.0</v>
      </c>
      <c r="H4" s="18">
        <v>2.0</v>
      </c>
      <c r="I4" s="18">
        <v>3.0</v>
      </c>
      <c r="J4" s="19"/>
    </row>
    <row r="5" ht="98.25" customHeight="1">
      <c r="A5" s="20" t="s">
        <v>10</v>
      </c>
      <c r="B5" s="16"/>
      <c r="C5" s="16"/>
      <c r="D5" s="17"/>
      <c r="E5" s="18"/>
      <c r="F5" s="18">
        <v>0.0</v>
      </c>
      <c r="G5" s="18">
        <v>1.0</v>
      </c>
      <c r="H5" s="18">
        <v>2.0</v>
      </c>
      <c r="I5" s="18">
        <v>3.0</v>
      </c>
      <c r="J5" s="19"/>
    </row>
    <row r="6" ht="96.0" customHeight="1">
      <c r="A6" s="20" t="s">
        <v>11</v>
      </c>
      <c r="B6" s="16"/>
      <c r="C6" s="16"/>
      <c r="D6" s="17"/>
      <c r="E6" s="18"/>
      <c r="F6" s="18">
        <v>0.0</v>
      </c>
      <c r="G6" s="18">
        <v>1.0</v>
      </c>
      <c r="H6" s="18">
        <v>2.0</v>
      </c>
      <c r="I6" s="18">
        <v>3.0</v>
      </c>
      <c r="J6" s="19"/>
    </row>
    <row r="7" ht="15.75" customHeight="1">
      <c r="A7" s="21" t="s">
        <v>12</v>
      </c>
      <c r="B7" s="16"/>
      <c r="C7" s="16"/>
      <c r="D7" s="17"/>
      <c r="E7" s="22"/>
      <c r="F7" s="16"/>
      <c r="G7" s="16"/>
      <c r="H7" s="16"/>
      <c r="I7" s="16"/>
      <c r="J7" s="17"/>
    </row>
    <row r="8" ht="207.75" customHeight="1">
      <c r="A8" s="20" t="s">
        <v>13</v>
      </c>
      <c r="B8" s="16"/>
      <c r="C8" s="16"/>
      <c r="D8" s="17"/>
      <c r="E8" s="23">
        <v>10.0</v>
      </c>
      <c r="F8" s="18"/>
      <c r="G8" s="18">
        <v>1.0</v>
      </c>
      <c r="H8" s="18">
        <v>2.0</v>
      </c>
      <c r="I8" s="18">
        <v>3.0</v>
      </c>
      <c r="J8" s="19"/>
    </row>
    <row r="9" ht="13.5" customHeight="1">
      <c r="A9" s="21" t="s">
        <v>14</v>
      </c>
      <c r="B9" s="16"/>
      <c r="C9" s="16"/>
      <c r="D9" s="17"/>
      <c r="E9" s="22"/>
      <c r="F9" s="16"/>
      <c r="G9" s="16"/>
      <c r="H9" s="16"/>
      <c r="I9" s="16"/>
      <c r="J9" s="17"/>
    </row>
    <row r="10" ht="129.75" customHeight="1">
      <c r="A10" s="20" t="s">
        <v>15</v>
      </c>
      <c r="B10" s="16"/>
      <c r="C10" s="16"/>
      <c r="D10" s="17"/>
      <c r="E10" s="18"/>
      <c r="F10" s="18">
        <v>0.0</v>
      </c>
      <c r="G10" s="18">
        <v>1.0</v>
      </c>
      <c r="H10" s="18">
        <v>2.0</v>
      </c>
      <c r="I10" s="18">
        <v>3.0</v>
      </c>
      <c r="J10" s="19"/>
    </row>
    <row r="11" ht="15.75" customHeight="1">
      <c r="A11" s="24" t="s">
        <v>16</v>
      </c>
      <c r="B11" s="16"/>
      <c r="C11" s="16"/>
      <c r="D11" s="17"/>
      <c r="E11" s="22"/>
      <c r="F11" s="16"/>
      <c r="G11" s="16"/>
      <c r="H11" s="16"/>
      <c r="I11" s="16"/>
      <c r="J11" s="17"/>
    </row>
    <row r="12" ht="178.5" customHeight="1">
      <c r="A12" s="20" t="s">
        <v>17</v>
      </c>
      <c r="B12" s="16"/>
      <c r="C12" s="16"/>
      <c r="D12" s="17"/>
      <c r="E12" s="23"/>
      <c r="F12" s="18">
        <v>0.0</v>
      </c>
      <c r="G12" s="18">
        <v>1.0</v>
      </c>
      <c r="H12" s="18">
        <v>2.0</v>
      </c>
      <c r="I12" s="18">
        <v>3.0</v>
      </c>
      <c r="J12" s="19"/>
    </row>
    <row r="13" ht="242.25" customHeight="1">
      <c r="A13" s="20" t="s">
        <v>18</v>
      </c>
      <c r="B13" s="16"/>
      <c r="C13" s="16"/>
      <c r="D13" s="17"/>
      <c r="E13" s="23">
        <v>10.0</v>
      </c>
      <c r="F13" s="18">
        <v>0.0</v>
      </c>
      <c r="G13" s="18">
        <v>1.0</v>
      </c>
      <c r="H13" s="18">
        <v>2.0</v>
      </c>
      <c r="I13" s="18">
        <v>3.0</v>
      </c>
      <c r="J13" s="19"/>
    </row>
    <row r="14" ht="210.75" customHeight="1">
      <c r="A14" s="20" t="s">
        <v>19</v>
      </c>
      <c r="B14" s="16"/>
      <c r="C14" s="16"/>
      <c r="D14" s="17"/>
      <c r="E14" s="23">
        <v>10.0</v>
      </c>
      <c r="F14" s="18">
        <v>0.0</v>
      </c>
      <c r="G14" s="18">
        <v>1.0</v>
      </c>
      <c r="H14" s="18">
        <v>2.0</v>
      </c>
      <c r="I14" s="18">
        <v>3.0</v>
      </c>
      <c r="J14" s="19"/>
    </row>
    <row r="15" ht="162.75" customHeight="1">
      <c r="A15" s="20" t="s">
        <v>20</v>
      </c>
      <c r="B15" s="16"/>
      <c r="C15" s="16"/>
      <c r="D15" s="17"/>
      <c r="E15" s="23">
        <v>10.0</v>
      </c>
      <c r="F15" s="18">
        <v>0.0</v>
      </c>
      <c r="G15" s="18">
        <v>1.0</v>
      </c>
      <c r="H15" s="18">
        <v>2.0</v>
      </c>
      <c r="I15" s="18">
        <v>3.0</v>
      </c>
      <c r="J15" s="19"/>
    </row>
    <row r="16" ht="225.75" customHeight="1">
      <c r="A16" s="20" t="s">
        <v>21</v>
      </c>
      <c r="B16" s="16"/>
      <c r="C16" s="16"/>
      <c r="D16" s="17"/>
      <c r="E16" s="23"/>
      <c r="F16" s="18">
        <v>0.0</v>
      </c>
      <c r="G16" s="18">
        <v>1.0</v>
      </c>
      <c r="H16" s="18">
        <v>2.0</v>
      </c>
      <c r="I16" s="18">
        <v>3.0</v>
      </c>
      <c r="J16" s="19"/>
    </row>
    <row r="17" ht="148.5" customHeight="1">
      <c r="A17" s="20" t="s">
        <v>22</v>
      </c>
      <c r="B17" s="16"/>
      <c r="C17" s="16"/>
      <c r="D17" s="17"/>
      <c r="E17" s="23"/>
      <c r="F17" s="25">
        <v>0.0</v>
      </c>
      <c r="G17" s="18">
        <v>1.0</v>
      </c>
      <c r="H17" s="18">
        <v>2.0</v>
      </c>
      <c r="I17" s="18">
        <v>3.0</v>
      </c>
      <c r="J17" s="19"/>
    </row>
    <row r="18" ht="15.75" customHeight="1">
      <c r="A18" s="15" t="s">
        <v>23</v>
      </c>
      <c r="B18" s="16"/>
      <c r="C18" s="16"/>
      <c r="D18" s="17"/>
      <c r="E18" s="22"/>
      <c r="F18" s="16"/>
      <c r="G18" s="16"/>
      <c r="H18" s="16"/>
      <c r="I18" s="16"/>
      <c r="J18" s="17"/>
    </row>
    <row r="19" ht="162.0" customHeight="1">
      <c r="A19" s="20" t="s">
        <v>24</v>
      </c>
      <c r="B19" s="16"/>
      <c r="C19" s="16"/>
      <c r="D19" s="17"/>
      <c r="E19" s="23"/>
      <c r="F19" s="18">
        <v>0.0</v>
      </c>
      <c r="G19" s="18">
        <v>1.0</v>
      </c>
      <c r="H19" s="18">
        <v>2.0</v>
      </c>
      <c r="I19" s="18">
        <v>3.0</v>
      </c>
      <c r="J19" s="19"/>
    </row>
    <row r="20" ht="244.5" customHeight="1">
      <c r="A20" s="20" t="s">
        <v>25</v>
      </c>
      <c r="B20" s="16"/>
      <c r="C20" s="16"/>
      <c r="D20" s="17"/>
      <c r="E20" s="23"/>
      <c r="F20" s="18">
        <v>0.0</v>
      </c>
      <c r="G20" s="18">
        <v>1.0</v>
      </c>
      <c r="H20" s="18">
        <v>2.0</v>
      </c>
      <c r="I20" s="18">
        <v>3.0</v>
      </c>
      <c r="J20" s="19"/>
    </row>
    <row r="21" ht="130.5" customHeight="1">
      <c r="A21" s="20" t="s">
        <v>26</v>
      </c>
      <c r="B21" s="16"/>
      <c r="C21" s="16"/>
      <c r="D21" s="17"/>
      <c r="E21" s="23"/>
      <c r="F21" s="18">
        <v>0.0</v>
      </c>
      <c r="G21" s="18">
        <v>1.0</v>
      </c>
      <c r="H21" s="18">
        <v>2.0</v>
      </c>
      <c r="I21" s="18">
        <v>3.0</v>
      </c>
      <c r="J21" s="19"/>
    </row>
    <row r="22" ht="162.0" customHeight="1">
      <c r="A22" s="20" t="s">
        <v>27</v>
      </c>
      <c r="B22" s="16"/>
      <c r="C22" s="16"/>
      <c r="D22" s="17"/>
      <c r="E22" s="23"/>
      <c r="F22" s="18">
        <v>0.0</v>
      </c>
      <c r="G22" s="18">
        <v>1.0</v>
      </c>
      <c r="H22" s="18">
        <v>2.0</v>
      </c>
      <c r="I22" s="18">
        <v>3.0</v>
      </c>
      <c r="J22" s="19"/>
    </row>
    <row r="23" ht="210.0" customHeight="1">
      <c r="A23" s="20" t="s">
        <v>28</v>
      </c>
      <c r="B23" s="16"/>
      <c r="C23" s="16"/>
      <c r="D23" s="17"/>
      <c r="E23" s="23"/>
      <c r="F23" s="18">
        <v>0.0</v>
      </c>
      <c r="G23" s="18">
        <v>1.0</v>
      </c>
      <c r="H23" s="18">
        <v>2.0</v>
      </c>
      <c r="I23" s="18">
        <v>3.0</v>
      </c>
      <c r="J23" s="19"/>
    </row>
    <row r="24" ht="258.0" customHeight="1">
      <c r="A24" s="20" t="s">
        <v>29</v>
      </c>
      <c r="B24" s="16"/>
      <c r="C24" s="16"/>
      <c r="D24" s="17"/>
      <c r="E24" s="23">
        <v>10.0</v>
      </c>
      <c r="F24" s="18">
        <v>0.0</v>
      </c>
      <c r="G24" s="18">
        <v>1.0</v>
      </c>
      <c r="H24" s="18">
        <v>2.0</v>
      </c>
      <c r="I24" s="18">
        <v>3.0</v>
      </c>
      <c r="J24" s="26"/>
    </row>
    <row r="25" ht="15.75" customHeight="1">
      <c r="A25" s="27" t="s">
        <v>30</v>
      </c>
      <c r="B25" s="16"/>
      <c r="C25" s="16"/>
      <c r="D25" s="17"/>
      <c r="E25" s="23"/>
      <c r="F25" s="18"/>
      <c r="G25" s="18"/>
      <c r="H25" s="18"/>
      <c r="I25" s="18"/>
      <c r="J25" s="19"/>
    </row>
    <row r="26" ht="180.0" customHeight="1">
      <c r="A26" s="20" t="s">
        <v>31</v>
      </c>
      <c r="B26" s="16"/>
      <c r="C26" s="16"/>
      <c r="D26" s="17"/>
      <c r="E26" s="23"/>
      <c r="F26" s="18">
        <v>0.0</v>
      </c>
      <c r="G26" s="18">
        <v>1.0</v>
      </c>
      <c r="H26" s="18">
        <v>2.0</v>
      </c>
      <c r="I26" s="18">
        <v>3.0</v>
      </c>
      <c r="J26" s="19"/>
    </row>
    <row r="27" ht="160.5" customHeight="1">
      <c r="A27" s="20" t="s">
        <v>32</v>
      </c>
      <c r="B27" s="16"/>
      <c r="C27" s="16"/>
      <c r="D27" s="17"/>
      <c r="E27" s="23"/>
      <c r="F27" s="18">
        <v>0.0</v>
      </c>
      <c r="G27" s="18">
        <v>1.0</v>
      </c>
      <c r="H27" s="18">
        <v>2.0</v>
      </c>
      <c r="I27" s="18">
        <v>3.0</v>
      </c>
      <c r="J27" s="19"/>
    </row>
    <row r="28" ht="15.75" customHeight="1">
      <c r="A28" s="27" t="s">
        <v>33</v>
      </c>
      <c r="B28" s="16"/>
      <c r="C28" s="16"/>
      <c r="D28" s="17"/>
      <c r="E28" s="22"/>
      <c r="F28" s="16"/>
      <c r="G28" s="16"/>
      <c r="H28" s="16"/>
      <c r="I28" s="16"/>
      <c r="J28" s="17"/>
    </row>
    <row r="29" ht="129.75" customHeight="1">
      <c r="A29" s="20" t="s">
        <v>34</v>
      </c>
      <c r="B29" s="16"/>
      <c r="C29" s="16"/>
      <c r="D29" s="17"/>
      <c r="E29" s="23"/>
      <c r="F29" s="18"/>
      <c r="G29" s="18">
        <v>1.0</v>
      </c>
      <c r="H29" s="18">
        <v>2.0</v>
      </c>
      <c r="I29" s="18">
        <v>3.0</v>
      </c>
      <c r="J29" s="19"/>
    </row>
    <row r="30" ht="145.5" customHeight="1">
      <c r="A30" s="20" t="s">
        <v>35</v>
      </c>
      <c r="B30" s="16"/>
      <c r="C30" s="16"/>
      <c r="D30" s="17"/>
      <c r="E30" s="23">
        <v>10.0</v>
      </c>
      <c r="F30" s="18">
        <v>0.0</v>
      </c>
      <c r="G30" s="18">
        <v>1.0</v>
      </c>
      <c r="H30" s="18">
        <v>2.0</v>
      </c>
      <c r="I30" s="18">
        <v>3.0</v>
      </c>
      <c r="J30" s="19"/>
    </row>
    <row r="31" ht="114.75" customHeight="1">
      <c r="A31" s="20" t="s">
        <v>36</v>
      </c>
      <c r="B31" s="16"/>
      <c r="C31" s="16"/>
      <c r="D31" s="17"/>
      <c r="E31" s="23"/>
      <c r="F31" s="18">
        <v>0.0</v>
      </c>
      <c r="G31" s="18">
        <v>1.0</v>
      </c>
      <c r="H31" s="18">
        <v>2.0</v>
      </c>
      <c r="I31" s="18">
        <v>3.0</v>
      </c>
      <c r="J31" s="19"/>
    </row>
    <row r="32" ht="15.75" customHeight="1">
      <c r="A32" s="27" t="s">
        <v>37</v>
      </c>
      <c r="B32" s="16"/>
      <c r="C32" s="16"/>
      <c r="D32" s="17"/>
      <c r="E32" s="22"/>
      <c r="F32" s="16"/>
      <c r="G32" s="16"/>
      <c r="H32" s="16"/>
      <c r="I32" s="16"/>
      <c r="J32" s="17"/>
    </row>
    <row r="33" ht="115.5" customHeight="1">
      <c r="A33" s="28" t="s">
        <v>38</v>
      </c>
      <c r="B33" s="16"/>
      <c r="C33" s="16"/>
      <c r="D33" s="17"/>
      <c r="E33" s="23"/>
      <c r="F33" s="18">
        <v>0.0</v>
      </c>
      <c r="G33" s="18">
        <v>1.0</v>
      </c>
      <c r="H33" s="18">
        <v>2.0</v>
      </c>
      <c r="I33" s="18">
        <v>3.0</v>
      </c>
      <c r="J33" s="19"/>
    </row>
    <row r="34" ht="213.0" customHeight="1">
      <c r="A34" s="29" t="s">
        <v>39</v>
      </c>
      <c r="B34" s="16"/>
      <c r="C34" s="16"/>
      <c r="D34" s="17"/>
      <c r="E34" s="23">
        <v>10.0</v>
      </c>
      <c r="F34" s="18">
        <v>0.0</v>
      </c>
      <c r="G34" s="18">
        <v>1.0</v>
      </c>
      <c r="H34" s="18">
        <v>2.0</v>
      </c>
      <c r="I34" s="18">
        <v>3.0</v>
      </c>
      <c r="J34" s="19"/>
    </row>
    <row r="35" ht="212.25" customHeight="1">
      <c r="A35" s="20" t="s">
        <v>40</v>
      </c>
      <c r="B35" s="16"/>
      <c r="C35" s="16"/>
      <c r="D35" s="17"/>
      <c r="E35" s="23">
        <v>10.0</v>
      </c>
      <c r="F35" s="18">
        <v>0.0</v>
      </c>
      <c r="G35" s="18">
        <v>1.0</v>
      </c>
      <c r="H35" s="18">
        <v>2.0</v>
      </c>
      <c r="I35" s="18">
        <v>3.0</v>
      </c>
      <c r="J35" s="19"/>
    </row>
    <row r="36" ht="15.75" customHeight="1">
      <c r="A36" s="27" t="s">
        <v>41</v>
      </c>
      <c r="B36" s="16"/>
      <c r="C36" s="16"/>
      <c r="D36" s="17"/>
      <c r="E36" s="22"/>
      <c r="F36" s="16"/>
      <c r="G36" s="16"/>
      <c r="H36" s="16"/>
      <c r="I36" s="16"/>
      <c r="J36" s="17"/>
    </row>
    <row r="37" ht="179.25" customHeight="1">
      <c r="A37" s="20" t="s">
        <v>42</v>
      </c>
      <c r="B37" s="16"/>
      <c r="C37" s="16"/>
      <c r="D37" s="17"/>
      <c r="E37" s="23"/>
      <c r="F37" s="18">
        <v>0.0</v>
      </c>
      <c r="G37" s="18">
        <v>1.0</v>
      </c>
      <c r="H37" s="18">
        <v>2.0</v>
      </c>
      <c r="I37" s="18">
        <v>3.0</v>
      </c>
      <c r="J37" s="19"/>
    </row>
    <row r="38" ht="162.0" customHeight="1">
      <c r="A38" s="20" t="s">
        <v>43</v>
      </c>
      <c r="B38" s="16"/>
      <c r="C38" s="16"/>
      <c r="D38" s="17"/>
      <c r="E38" s="23"/>
      <c r="F38" s="18"/>
      <c r="G38" s="18">
        <v>1.0</v>
      </c>
      <c r="H38" s="18">
        <v>2.0</v>
      </c>
      <c r="I38" s="18">
        <v>3.0</v>
      </c>
      <c r="J38" s="19"/>
    </row>
    <row r="39" ht="98.25" customHeight="1">
      <c r="A39" s="20" t="s">
        <v>44</v>
      </c>
      <c r="B39" s="16"/>
      <c r="C39" s="16"/>
      <c r="D39" s="17"/>
      <c r="E39" s="23"/>
      <c r="F39" s="18"/>
      <c r="G39" s="18">
        <v>1.0</v>
      </c>
      <c r="H39" s="18">
        <v>2.0</v>
      </c>
      <c r="I39" s="18">
        <v>3.0</v>
      </c>
      <c r="J39" s="19"/>
    </row>
    <row r="40" ht="194.25" customHeight="1">
      <c r="A40" s="20" t="s">
        <v>45</v>
      </c>
      <c r="B40" s="16"/>
      <c r="C40" s="16"/>
      <c r="D40" s="17"/>
      <c r="E40" s="23">
        <v>10.0</v>
      </c>
      <c r="F40" s="18">
        <v>0.0</v>
      </c>
      <c r="G40" s="18">
        <v>1.0</v>
      </c>
      <c r="H40" s="18">
        <v>2.0</v>
      </c>
      <c r="I40" s="18">
        <v>3.0</v>
      </c>
      <c r="J40" s="19"/>
    </row>
    <row r="41" ht="15.75" customHeight="1">
      <c r="A41" s="27" t="s">
        <v>46</v>
      </c>
      <c r="B41" s="16"/>
      <c r="C41" s="16"/>
      <c r="D41" s="17"/>
      <c r="E41" s="22"/>
      <c r="F41" s="16"/>
      <c r="G41" s="16"/>
      <c r="H41" s="16"/>
      <c r="I41" s="16"/>
      <c r="J41" s="17"/>
    </row>
    <row r="42" ht="144.0" customHeight="1">
      <c r="A42" s="20" t="s">
        <v>47</v>
      </c>
      <c r="B42" s="16"/>
      <c r="C42" s="16"/>
      <c r="D42" s="17"/>
      <c r="E42" s="23"/>
      <c r="F42" s="18">
        <v>0.0</v>
      </c>
      <c r="G42" s="18">
        <v>1.0</v>
      </c>
      <c r="H42" s="18">
        <v>2.0</v>
      </c>
      <c r="I42" s="18">
        <v>3.0</v>
      </c>
      <c r="J42" s="19"/>
    </row>
    <row r="43" ht="129.0" customHeight="1">
      <c r="A43" s="20" t="s">
        <v>48</v>
      </c>
      <c r="B43" s="16"/>
      <c r="C43" s="16"/>
      <c r="D43" s="17"/>
      <c r="E43" s="23"/>
      <c r="F43" s="18"/>
      <c r="G43" s="18">
        <v>1.0</v>
      </c>
      <c r="H43" s="18">
        <v>2.0</v>
      </c>
      <c r="I43" s="18">
        <v>3.0</v>
      </c>
      <c r="J43" s="19"/>
    </row>
    <row r="44" ht="257.25" customHeight="1">
      <c r="A44" s="20" t="s">
        <v>49</v>
      </c>
      <c r="B44" s="16"/>
      <c r="C44" s="16"/>
      <c r="D44" s="17"/>
      <c r="E44" s="23">
        <v>10.0</v>
      </c>
      <c r="F44" s="18">
        <v>0.0</v>
      </c>
      <c r="G44" s="18">
        <v>1.0</v>
      </c>
      <c r="H44" s="18">
        <v>2.0</v>
      </c>
      <c r="I44" s="18">
        <v>3.0</v>
      </c>
      <c r="J44" s="19"/>
    </row>
    <row r="45" ht="193.5" customHeight="1">
      <c r="A45" s="20" t="s">
        <v>50</v>
      </c>
      <c r="B45" s="16"/>
      <c r="C45" s="16"/>
      <c r="D45" s="17"/>
      <c r="E45" s="23">
        <v>10.0</v>
      </c>
      <c r="F45" s="18">
        <v>0.0</v>
      </c>
      <c r="G45" s="18">
        <v>1.0</v>
      </c>
      <c r="H45" s="18">
        <v>2.0</v>
      </c>
      <c r="I45" s="18">
        <v>3.0</v>
      </c>
      <c r="J45" s="19"/>
    </row>
    <row r="46" ht="15.75" customHeight="1">
      <c r="A46" s="27" t="s">
        <v>51</v>
      </c>
      <c r="B46" s="16"/>
      <c r="C46" s="16"/>
      <c r="D46" s="17"/>
      <c r="E46" s="22"/>
      <c r="F46" s="16"/>
      <c r="G46" s="16"/>
      <c r="H46" s="16"/>
      <c r="I46" s="16"/>
      <c r="J46" s="17"/>
    </row>
    <row r="47" ht="162.0" customHeight="1">
      <c r="A47" s="20" t="s">
        <v>52</v>
      </c>
      <c r="B47" s="16"/>
      <c r="C47" s="16"/>
      <c r="D47" s="17"/>
      <c r="E47" s="23"/>
      <c r="F47" s="18">
        <v>0.0</v>
      </c>
      <c r="G47" s="18">
        <v>1.0</v>
      </c>
      <c r="H47" s="18">
        <v>2.0</v>
      </c>
      <c r="I47" s="18">
        <v>3.0</v>
      </c>
      <c r="J47" s="19"/>
    </row>
    <row r="48" ht="144.75" customHeight="1">
      <c r="A48" s="20" t="s">
        <v>53</v>
      </c>
      <c r="B48" s="16"/>
      <c r="C48" s="16"/>
      <c r="D48" s="17"/>
      <c r="E48" s="23"/>
      <c r="F48" s="18">
        <v>0.0</v>
      </c>
      <c r="G48" s="18">
        <v>1.0</v>
      </c>
      <c r="H48" s="18">
        <v>2.0</v>
      </c>
      <c r="I48" s="18">
        <v>3.0</v>
      </c>
      <c r="J48" s="19"/>
    </row>
    <row r="49" ht="144.75" customHeight="1">
      <c r="A49" s="20" t="s">
        <v>54</v>
      </c>
      <c r="B49" s="16"/>
      <c r="C49" s="16"/>
      <c r="D49" s="17"/>
      <c r="E49" s="23"/>
      <c r="F49" s="18">
        <v>0.0</v>
      </c>
      <c r="G49" s="18">
        <v>1.0</v>
      </c>
      <c r="H49" s="18">
        <v>2.0</v>
      </c>
      <c r="I49" s="18">
        <v>3.0</v>
      </c>
      <c r="J49" s="19"/>
    </row>
    <row r="50" ht="165.0" customHeight="1">
      <c r="A50" s="30" t="s">
        <v>55</v>
      </c>
      <c r="B50" s="16"/>
      <c r="C50" s="16"/>
      <c r="D50" s="17"/>
      <c r="E50" s="23">
        <v>10.0</v>
      </c>
      <c r="F50" s="18">
        <v>0.0</v>
      </c>
      <c r="G50" s="18">
        <v>1.0</v>
      </c>
      <c r="H50" s="18">
        <v>2.0</v>
      </c>
      <c r="I50" s="18">
        <v>3.0</v>
      </c>
      <c r="J50" s="19"/>
    </row>
    <row r="51" ht="161.25" customHeight="1">
      <c r="A51" s="20" t="s">
        <v>56</v>
      </c>
      <c r="B51" s="16"/>
      <c r="C51" s="16"/>
      <c r="D51" s="17"/>
      <c r="E51" s="23">
        <v>10.0</v>
      </c>
      <c r="F51" s="18">
        <v>0.0</v>
      </c>
      <c r="G51" s="18">
        <v>1.0</v>
      </c>
      <c r="H51" s="18">
        <v>2.0</v>
      </c>
      <c r="I51" s="18">
        <v>3.0</v>
      </c>
      <c r="J51" s="19"/>
    </row>
    <row r="52" ht="15.75" customHeight="1">
      <c r="A52" s="27" t="s">
        <v>57</v>
      </c>
      <c r="B52" s="16"/>
      <c r="C52" s="16"/>
      <c r="D52" s="17"/>
      <c r="E52" s="22"/>
      <c r="F52" s="16"/>
      <c r="G52" s="16"/>
      <c r="H52" s="16"/>
      <c r="I52" s="16"/>
      <c r="J52" s="17"/>
    </row>
    <row r="53" ht="231.0" customHeight="1">
      <c r="A53" s="20" t="s">
        <v>58</v>
      </c>
      <c r="B53" s="16"/>
      <c r="C53" s="16"/>
      <c r="D53" s="17"/>
      <c r="E53" s="23">
        <v>10.0</v>
      </c>
      <c r="F53" s="18">
        <v>0.0</v>
      </c>
      <c r="G53" s="18">
        <v>1.0</v>
      </c>
      <c r="H53" s="18">
        <v>2.0</v>
      </c>
      <c r="I53" s="18">
        <v>3.0</v>
      </c>
      <c r="J53" s="19"/>
    </row>
    <row r="54" ht="214.5" customHeight="1">
      <c r="A54" s="20" t="s">
        <v>59</v>
      </c>
      <c r="B54" s="16"/>
      <c r="C54" s="16"/>
      <c r="D54" s="17"/>
      <c r="E54" s="23">
        <v>10.0</v>
      </c>
      <c r="F54" s="18">
        <v>0.0</v>
      </c>
      <c r="G54" s="18">
        <v>1.0</v>
      </c>
      <c r="H54" s="18">
        <v>2.0</v>
      </c>
      <c r="I54" s="18">
        <v>3.0</v>
      </c>
      <c r="J54" s="19"/>
    </row>
    <row r="55" ht="178.5" customHeight="1">
      <c r="A55" s="20" t="s">
        <v>60</v>
      </c>
      <c r="B55" s="16"/>
      <c r="C55" s="16"/>
      <c r="D55" s="17"/>
      <c r="E55" s="23">
        <v>10.0</v>
      </c>
      <c r="F55" s="18">
        <v>0.0</v>
      </c>
      <c r="G55" s="18">
        <v>1.0</v>
      </c>
      <c r="H55" s="18">
        <v>2.0</v>
      </c>
      <c r="I55" s="18">
        <v>3.0</v>
      </c>
      <c r="J55" s="19"/>
    </row>
    <row r="56" ht="113.25" customHeight="1">
      <c r="A56" s="20" t="s">
        <v>61</v>
      </c>
      <c r="B56" s="16"/>
      <c r="C56" s="16"/>
      <c r="D56" s="17"/>
      <c r="E56" s="23"/>
      <c r="F56" s="18">
        <v>0.0</v>
      </c>
      <c r="G56" s="18">
        <v>1.0</v>
      </c>
      <c r="H56" s="18">
        <v>2.0</v>
      </c>
      <c r="I56" s="18">
        <v>3.0</v>
      </c>
      <c r="J56" s="19"/>
    </row>
    <row r="57" ht="15.75" customHeight="1">
      <c r="A57" s="27" t="s">
        <v>62</v>
      </c>
      <c r="B57" s="16"/>
      <c r="C57" s="16"/>
      <c r="D57" s="17"/>
      <c r="E57" s="22"/>
      <c r="F57" s="16"/>
      <c r="G57" s="16"/>
      <c r="H57" s="16"/>
      <c r="I57" s="16"/>
      <c r="J57" s="17"/>
    </row>
    <row r="58" ht="225.0" customHeight="1">
      <c r="A58" s="20" t="s">
        <v>63</v>
      </c>
      <c r="B58" s="16"/>
      <c r="C58" s="16"/>
      <c r="D58" s="17"/>
      <c r="E58" s="23"/>
      <c r="F58" s="18">
        <v>0.0</v>
      </c>
      <c r="G58" s="18">
        <v>1.0</v>
      </c>
      <c r="H58" s="18">
        <v>2.0</v>
      </c>
      <c r="I58" s="18">
        <v>3.0</v>
      </c>
      <c r="J58" s="19"/>
    </row>
    <row r="59" ht="177.75" customHeight="1">
      <c r="A59" s="20" t="s">
        <v>64</v>
      </c>
      <c r="B59" s="16"/>
      <c r="C59" s="16"/>
      <c r="D59" s="17"/>
      <c r="E59" s="23"/>
      <c r="F59" s="18">
        <v>0.0</v>
      </c>
      <c r="G59" s="18">
        <v>1.0</v>
      </c>
      <c r="H59" s="18">
        <v>2.0</v>
      </c>
      <c r="I59" s="18">
        <v>3.0</v>
      </c>
      <c r="J59" s="19"/>
    </row>
    <row r="60" ht="290.25" customHeight="1">
      <c r="A60" s="20" t="s">
        <v>65</v>
      </c>
      <c r="B60" s="16"/>
      <c r="C60" s="16"/>
      <c r="D60" s="17"/>
      <c r="E60" s="23"/>
      <c r="F60" s="18">
        <v>0.0</v>
      </c>
      <c r="G60" s="18">
        <v>1.0</v>
      </c>
      <c r="H60" s="18">
        <v>2.0</v>
      </c>
      <c r="I60" s="18">
        <v>3.0</v>
      </c>
      <c r="J60" s="19"/>
    </row>
    <row r="61" ht="180.0" customHeight="1">
      <c r="A61" s="20" t="s">
        <v>66</v>
      </c>
      <c r="B61" s="16"/>
      <c r="C61" s="16"/>
      <c r="D61" s="17"/>
      <c r="E61" s="23">
        <v>10.0</v>
      </c>
      <c r="F61" s="18">
        <v>0.0</v>
      </c>
      <c r="G61" s="18">
        <v>1.0</v>
      </c>
      <c r="H61" s="18">
        <v>2.0</v>
      </c>
      <c r="I61" s="18">
        <v>3.0</v>
      </c>
      <c r="J61" s="19"/>
    </row>
    <row r="62" ht="228.75" customHeight="1">
      <c r="A62" s="20" t="s">
        <v>67</v>
      </c>
      <c r="B62" s="16"/>
      <c r="C62" s="16"/>
      <c r="D62" s="17"/>
      <c r="E62" s="23">
        <v>10.0</v>
      </c>
      <c r="F62" s="18">
        <v>0.0</v>
      </c>
      <c r="G62" s="18">
        <v>1.0</v>
      </c>
      <c r="H62" s="18">
        <v>2.0</v>
      </c>
      <c r="I62" s="18">
        <v>3.0</v>
      </c>
      <c r="J62" s="19"/>
    </row>
    <row r="63" ht="176.25" customHeight="1">
      <c r="A63" s="20" t="s">
        <v>68</v>
      </c>
      <c r="B63" s="16"/>
      <c r="C63" s="16"/>
      <c r="D63" s="17"/>
      <c r="E63" s="23">
        <v>10.0</v>
      </c>
      <c r="F63" s="18">
        <v>0.0</v>
      </c>
      <c r="G63" s="18">
        <v>1.0</v>
      </c>
      <c r="H63" s="18">
        <v>2.0</v>
      </c>
      <c r="I63" s="18">
        <v>3.0</v>
      </c>
      <c r="J63" s="31"/>
    </row>
    <row r="64">
      <c r="A64" s="32"/>
      <c r="B64" s="32"/>
      <c r="C64" s="33"/>
      <c r="D64" s="33"/>
      <c r="E64" s="34"/>
      <c r="F64" s="34"/>
      <c r="G64" s="34"/>
      <c r="H64" s="34"/>
      <c r="I64" s="34"/>
      <c r="J64" s="33"/>
    </row>
    <row r="65">
      <c r="A65" s="32"/>
      <c r="B65" s="32"/>
      <c r="C65" s="32"/>
      <c r="D65" s="32"/>
      <c r="E65" s="23"/>
      <c r="F65" s="18"/>
      <c r="G65" s="18"/>
      <c r="H65" s="18"/>
      <c r="I65" s="18"/>
      <c r="J65" s="19"/>
    </row>
    <row r="66">
      <c r="A66" s="32"/>
      <c r="B66" s="32"/>
      <c r="C66" s="32"/>
      <c r="D66" s="32"/>
      <c r="E66" s="23"/>
      <c r="F66" s="18"/>
      <c r="G66" s="18"/>
      <c r="H66" s="18"/>
      <c r="I66" s="18"/>
      <c r="J66" s="19"/>
    </row>
    <row r="67">
      <c r="A67" s="32"/>
      <c r="B67" s="32"/>
      <c r="C67" s="32"/>
      <c r="D67" s="32"/>
      <c r="E67" s="23"/>
      <c r="F67" s="18"/>
      <c r="G67" s="18"/>
      <c r="H67" s="18"/>
      <c r="I67" s="18"/>
      <c r="J67" s="19"/>
    </row>
    <row r="68">
      <c r="A68" s="32"/>
      <c r="B68" s="32"/>
      <c r="C68" s="32"/>
      <c r="D68" s="32"/>
      <c r="E68" s="23"/>
      <c r="F68" s="18"/>
      <c r="G68" s="18"/>
      <c r="H68" s="18"/>
      <c r="I68" s="18"/>
      <c r="J68" s="19"/>
    </row>
    <row r="69">
      <c r="A69" s="32"/>
      <c r="B69" s="32"/>
      <c r="C69" s="32"/>
      <c r="D69" s="32"/>
      <c r="E69" s="23"/>
      <c r="F69" s="18"/>
      <c r="G69" s="18"/>
      <c r="H69" s="18"/>
      <c r="I69" s="18"/>
      <c r="J69" s="19"/>
    </row>
    <row r="70">
      <c r="A70" s="32"/>
      <c r="B70" s="32"/>
      <c r="C70" s="32"/>
      <c r="D70" s="32"/>
      <c r="E70" s="23"/>
      <c r="F70" s="18"/>
      <c r="G70" s="18"/>
      <c r="H70" s="18"/>
      <c r="I70" s="18"/>
      <c r="J70" s="19"/>
    </row>
    <row r="71">
      <c r="A71" s="32"/>
      <c r="B71" s="32"/>
      <c r="C71" s="32"/>
      <c r="D71" s="32"/>
      <c r="E71" s="23"/>
      <c r="F71" s="18"/>
      <c r="G71" s="18"/>
      <c r="H71" s="18"/>
      <c r="I71" s="18"/>
      <c r="J71" s="19"/>
    </row>
    <row r="72">
      <c r="A72" s="32"/>
      <c r="B72" s="32"/>
      <c r="C72" s="32"/>
      <c r="D72" s="32"/>
      <c r="E72" s="23"/>
      <c r="F72" s="18"/>
      <c r="G72" s="18"/>
      <c r="H72" s="18"/>
      <c r="I72" s="18"/>
      <c r="J72" s="19"/>
    </row>
    <row r="73">
      <c r="A73" s="32"/>
      <c r="B73" s="32"/>
      <c r="C73" s="32"/>
      <c r="D73" s="32"/>
      <c r="E73" s="23"/>
      <c r="F73" s="18"/>
      <c r="G73" s="18"/>
      <c r="H73" s="18"/>
      <c r="I73" s="18"/>
      <c r="J73" s="19"/>
    </row>
    <row r="74">
      <c r="A74" s="32"/>
      <c r="B74" s="32"/>
      <c r="C74" s="32"/>
      <c r="D74" s="32"/>
      <c r="E74" s="23"/>
      <c r="F74" s="18"/>
      <c r="G74" s="18"/>
      <c r="H74" s="18"/>
      <c r="I74" s="18"/>
      <c r="J74" s="19"/>
    </row>
    <row r="75">
      <c r="A75" s="32"/>
      <c r="B75" s="32"/>
      <c r="C75" s="32"/>
      <c r="D75" s="32"/>
      <c r="E75" s="23"/>
      <c r="F75" s="18"/>
      <c r="G75" s="18"/>
      <c r="H75" s="18"/>
      <c r="I75" s="18"/>
      <c r="J75" s="19"/>
    </row>
    <row r="76">
      <c r="A76" s="32"/>
      <c r="B76" s="32"/>
      <c r="C76" s="32"/>
      <c r="D76" s="32"/>
      <c r="E76" s="23"/>
      <c r="F76" s="18"/>
      <c r="G76" s="18"/>
      <c r="H76" s="18"/>
      <c r="I76" s="18"/>
      <c r="J76" s="19"/>
    </row>
    <row r="77">
      <c r="A77" s="32"/>
      <c r="B77" s="32"/>
      <c r="C77" s="32"/>
      <c r="D77" s="32"/>
      <c r="E77" s="23"/>
      <c r="F77" s="18"/>
      <c r="G77" s="18"/>
      <c r="H77" s="18"/>
      <c r="I77" s="18"/>
      <c r="J77" s="19"/>
    </row>
    <row r="78">
      <c r="A78" s="32"/>
      <c r="B78" s="32"/>
      <c r="C78" s="32"/>
      <c r="D78" s="32"/>
      <c r="E78" s="23"/>
      <c r="F78" s="18"/>
      <c r="G78" s="18"/>
      <c r="H78" s="18"/>
      <c r="I78" s="18"/>
      <c r="J78" s="19"/>
    </row>
    <row r="79">
      <c r="A79" s="32"/>
      <c r="B79" s="32"/>
      <c r="C79" s="32"/>
      <c r="D79" s="32"/>
      <c r="E79" s="23"/>
      <c r="F79" s="18"/>
      <c r="G79" s="18"/>
      <c r="H79" s="18"/>
      <c r="I79" s="18"/>
      <c r="J79" s="19"/>
    </row>
    <row r="80">
      <c r="A80" s="32"/>
      <c r="B80" s="32"/>
      <c r="C80" s="32"/>
      <c r="D80" s="32"/>
      <c r="E80" s="23"/>
      <c r="F80" s="18"/>
      <c r="G80" s="18"/>
      <c r="H80" s="18"/>
      <c r="I80" s="18"/>
      <c r="J80" s="19"/>
    </row>
    <row r="81">
      <c r="A81" s="32"/>
      <c r="B81" s="32"/>
      <c r="C81" s="32"/>
      <c r="D81" s="32"/>
      <c r="E81" s="23"/>
      <c r="F81" s="18"/>
      <c r="G81" s="18"/>
      <c r="H81" s="18"/>
      <c r="I81" s="18"/>
      <c r="J81" s="19"/>
    </row>
    <row r="82">
      <c r="A82" s="32"/>
      <c r="B82" s="32"/>
      <c r="C82" s="32"/>
      <c r="D82" s="32"/>
      <c r="E82" s="23"/>
      <c r="F82" s="18"/>
      <c r="G82" s="18"/>
      <c r="H82" s="18"/>
      <c r="I82" s="18"/>
      <c r="J82" s="19"/>
    </row>
    <row r="83">
      <c r="A83" s="32"/>
      <c r="B83" s="32"/>
      <c r="C83" s="32"/>
      <c r="D83" s="32"/>
      <c r="E83" s="23"/>
      <c r="F83" s="18"/>
      <c r="G83" s="18"/>
      <c r="H83" s="18"/>
      <c r="I83" s="18"/>
      <c r="J83" s="19"/>
    </row>
    <row r="84">
      <c r="A84" s="32"/>
      <c r="B84" s="32"/>
      <c r="C84" s="32"/>
      <c r="D84" s="32"/>
      <c r="E84" s="23"/>
      <c r="F84" s="18"/>
      <c r="G84" s="18"/>
      <c r="H84" s="18"/>
      <c r="I84" s="18"/>
      <c r="J84" s="19"/>
    </row>
    <row r="85">
      <c r="A85" s="32"/>
      <c r="B85" s="32"/>
      <c r="C85" s="32"/>
      <c r="D85" s="32"/>
      <c r="E85" s="23"/>
      <c r="F85" s="18"/>
      <c r="G85" s="18"/>
      <c r="H85" s="18"/>
      <c r="I85" s="18"/>
      <c r="J85" s="19"/>
    </row>
    <row r="86">
      <c r="A86" s="32"/>
      <c r="B86" s="32"/>
      <c r="C86" s="32"/>
      <c r="D86" s="32"/>
      <c r="E86" s="23"/>
      <c r="F86" s="18"/>
      <c r="G86" s="18"/>
      <c r="H86" s="18"/>
      <c r="I86" s="18"/>
      <c r="J86" s="19"/>
    </row>
    <row r="87">
      <c r="A87" s="32"/>
      <c r="B87" s="32"/>
      <c r="C87" s="32"/>
      <c r="D87" s="32"/>
      <c r="E87" s="23"/>
      <c r="F87" s="18"/>
      <c r="G87" s="18"/>
      <c r="H87" s="18"/>
      <c r="I87" s="18"/>
      <c r="J87" s="19"/>
    </row>
    <row r="88">
      <c r="A88" s="32"/>
      <c r="B88" s="32"/>
      <c r="C88" s="32"/>
      <c r="D88" s="32"/>
      <c r="E88" s="23"/>
      <c r="F88" s="18"/>
      <c r="G88" s="18"/>
      <c r="H88" s="18"/>
      <c r="I88" s="18"/>
      <c r="J88" s="19"/>
    </row>
    <row r="89">
      <c r="A89" s="32"/>
      <c r="B89" s="32"/>
      <c r="C89" s="32"/>
      <c r="D89" s="32"/>
      <c r="E89" s="23"/>
      <c r="F89" s="18"/>
      <c r="G89" s="18"/>
      <c r="H89" s="18"/>
      <c r="I89" s="18"/>
      <c r="J89" s="19"/>
    </row>
    <row r="90">
      <c r="A90" s="32"/>
      <c r="B90" s="32"/>
      <c r="C90" s="32"/>
      <c r="D90" s="32"/>
      <c r="E90" s="23"/>
      <c r="F90" s="18"/>
      <c r="G90" s="18"/>
      <c r="H90" s="18"/>
      <c r="I90" s="18"/>
      <c r="J90" s="19"/>
    </row>
    <row r="91">
      <c r="A91" s="32"/>
      <c r="B91" s="32"/>
      <c r="C91" s="32"/>
      <c r="D91" s="32"/>
      <c r="E91" s="23"/>
      <c r="F91" s="18"/>
      <c r="G91" s="18"/>
      <c r="H91" s="18"/>
      <c r="I91" s="18"/>
      <c r="J91" s="19"/>
    </row>
    <row r="92">
      <c r="A92" s="32"/>
      <c r="B92" s="32"/>
      <c r="C92" s="32"/>
      <c r="D92" s="32"/>
      <c r="E92" s="23"/>
      <c r="F92" s="18"/>
      <c r="G92" s="18"/>
      <c r="H92" s="18"/>
      <c r="I92" s="18"/>
      <c r="J92" s="19"/>
    </row>
    <row r="93">
      <c r="A93" s="32"/>
      <c r="B93" s="32"/>
      <c r="C93" s="32"/>
      <c r="D93" s="32"/>
      <c r="E93" s="23"/>
      <c r="F93" s="18"/>
      <c r="G93" s="18"/>
      <c r="H93" s="18"/>
      <c r="I93" s="18"/>
      <c r="J93" s="19"/>
    </row>
    <row r="94">
      <c r="A94" s="32"/>
      <c r="B94" s="32"/>
      <c r="C94" s="32"/>
      <c r="D94" s="32"/>
      <c r="E94" s="23"/>
      <c r="F94" s="18"/>
      <c r="G94" s="18"/>
      <c r="H94" s="18"/>
      <c r="I94" s="18"/>
      <c r="J94" s="19"/>
    </row>
    <row r="95">
      <c r="A95" s="32"/>
      <c r="B95" s="32"/>
      <c r="C95" s="32"/>
      <c r="D95" s="32"/>
      <c r="E95" s="23"/>
      <c r="F95" s="18"/>
      <c r="G95" s="18"/>
      <c r="H95" s="18"/>
      <c r="I95" s="18"/>
      <c r="J95" s="19"/>
    </row>
    <row r="96">
      <c r="A96" s="32"/>
      <c r="B96" s="32"/>
      <c r="C96" s="32"/>
      <c r="D96" s="32"/>
      <c r="E96" s="23"/>
      <c r="F96" s="18"/>
      <c r="G96" s="18"/>
      <c r="H96" s="18"/>
      <c r="I96" s="18"/>
      <c r="J96" s="19"/>
    </row>
    <row r="97">
      <c r="A97" s="32"/>
      <c r="B97" s="32"/>
      <c r="C97" s="32"/>
      <c r="D97" s="32"/>
      <c r="E97" s="23"/>
      <c r="F97" s="18"/>
      <c r="G97" s="18"/>
      <c r="H97" s="18"/>
      <c r="I97" s="18"/>
      <c r="J97" s="19"/>
    </row>
    <row r="98">
      <c r="A98" s="32"/>
      <c r="B98" s="32"/>
      <c r="C98" s="32"/>
      <c r="D98" s="32"/>
      <c r="E98" s="23"/>
      <c r="F98" s="18"/>
      <c r="G98" s="18"/>
      <c r="H98" s="18"/>
      <c r="I98" s="18"/>
      <c r="J98" s="19"/>
    </row>
    <row r="99">
      <c r="A99" s="32"/>
      <c r="B99" s="32"/>
      <c r="C99" s="32"/>
      <c r="D99" s="32"/>
      <c r="E99" s="23"/>
      <c r="F99" s="18"/>
      <c r="G99" s="18"/>
      <c r="H99" s="18"/>
      <c r="I99" s="18"/>
      <c r="J99" s="19"/>
    </row>
    <row r="100">
      <c r="A100" s="32"/>
      <c r="B100" s="32"/>
      <c r="C100" s="32"/>
      <c r="D100" s="32"/>
      <c r="E100" s="23"/>
      <c r="F100" s="18"/>
      <c r="G100" s="18"/>
      <c r="H100" s="18"/>
      <c r="I100" s="18"/>
      <c r="J100" s="19"/>
    </row>
    <row r="101">
      <c r="A101" s="32"/>
      <c r="B101" s="32"/>
      <c r="C101" s="32"/>
      <c r="D101" s="32"/>
      <c r="E101" s="23"/>
      <c r="F101" s="18"/>
      <c r="G101" s="18"/>
      <c r="H101" s="18"/>
      <c r="I101" s="18"/>
      <c r="J101" s="19"/>
    </row>
    <row r="102">
      <c r="A102" s="32"/>
      <c r="B102" s="32"/>
      <c r="C102" s="32"/>
      <c r="D102" s="32"/>
      <c r="E102" s="23"/>
      <c r="F102" s="18"/>
      <c r="G102" s="18"/>
      <c r="H102" s="18"/>
      <c r="I102" s="18"/>
      <c r="J102" s="19"/>
    </row>
    <row r="103">
      <c r="A103" s="32"/>
      <c r="B103" s="32"/>
      <c r="C103" s="32"/>
      <c r="D103" s="32"/>
      <c r="E103" s="23"/>
      <c r="F103" s="18"/>
      <c r="G103" s="18"/>
      <c r="H103" s="18"/>
      <c r="I103" s="18"/>
      <c r="J103" s="19"/>
    </row>
    <row r="104">
      <c r="A104" s="32"/>
      <c r="B104" s="32"/>
      <c r="C104" s="32"/>
      <c r="D104" s="32"/>
      <c r="E104" s="23"/>
      <c r="F104" s="18"/>
      <c r="G104" s="18"/>
      <c r="H104" s="18"/>
      <c r="I104" s="18"/>
      <c r="J104" s="19"/>
    </row>
    <row r="105">
      <c r="A105" s="32"/>
      <c r="B105" s="32"/>
      <c r="C105" s="32"/>
      <c r="D105" s="32"/>
      <c r="E105" s="23"/>
      <c r="F105" s="18"/>
      <c r="G105" s="18"/>
      <c r="H105" s="18"/>
      <c r="I105" s="18"/>
      <c r="J105" s="19"/>
    </row>
    <row r="106">
      <c r="A106" s="32"/>
      <c r="B106" s="32"/>
      <c r="C106" s="32"/>
      <c r="D106" s="32"/>
      <c r="E106" s="23"/>
      <c r="F106" s="18"/>
      <c r="G106" s="18"/>
      <c r="H106" s="18"/>
      <c r="I106" s="18"/>
      <c r="J106" s="19"/>
    </row>
    <row r="107">
      <c r="A107" s="32"/>
      <c r="B107" s="32"/>
      <c r="C107" s="32"/>
      <c r="D107" s="32"/>
      <c r="E107" s="23"/>
      <c r="F107" s="18"/>
      <c r="G107" s="18"/>
      <c r="H107" s="18"/>
      <c r="I107" s="18"/>
      <c r="J107" s="19"/>
    </row>
    <row r="108">
      <c r="A108" s="32"/>
      <c r="B108" s="32"/>
      <c r="C108" s="32"/>
      <c r="D108" s="32"/>
      <c r="E108" s="23"/>
      <c r="F108" s="18"/>
      <c r="G108" s="18"/>
      <c r="H108" s="18"/>
      <c r="I108" s="18"/>
      <c r="J108" s="19"/>
    </row>
    <row r="109">
      <c r="A109" s="32"/>
      <c r="B109" s="32"/>
      <c r="C109" s="32"/>
      <c r="D109" s="32"/>
      <c r="E109" s="23"/>
      <c r="F109" s="18"/>
      <c r="G109" s="18"/>
      <c r="H109" s="18"/>
      <c r="I109" s="18"/>
      <c r="J109" s="19"/>
    </row>
    <row r="110">
      <c r="A110" s="32"/>
      <c r="B110" s="32"/>
      <c r="C110" s="32"/>
      <c r="D110" s="32"/>
      <c r="E110" s="23"/>
      <c r="F110" s="18"/>
      <c r="G110" s="18"/>
      <c r="H110" s="18"/>
      <c r="I110" s="18"/>
      <c r="J110" s="19"/>
    </row>
    <row r="111">
      <c r="A111" s="32"/>
      <c r="B111" s="32"/>
      <c r="C111" s="32"/>
      <c r="D111" s="32"/>
      <c r="E111" s="23"/>
      <c r="F111" s="18"/>
      <c r="G111" s="18"/>
      <c r="H111" s="18"/>
      <c r="I111" s="18"/>
      <c r="J111" s="19"/>
    </row>
    <row r="112">
      <c r="A112" s="32"/>
      <c r="B112" s="32"/>
      <c r="C112" s="32"/>
      <c r="D112" s="32"/>
      <c r="E112" s="23"/>
      <c r="F112" s="18"/>
      <c r="G112" s="18"/>
      <c r="H112" s="18"/>
      <c r="I112" s="18"/>
      <c r="J112" s="19"/>
    </row>
    <row r="113">
      <c r="A113" s="32"/>
      <c r="B113" s="32"/>
      <c r="C113" s="32"/>
      <c r="D113" s="32"/>
      <c r="E113" s="23"/>
      <c r="F113" s="18"/>
      <c r="G113" s="18"/>
      <c r="H113" s="18"/>
      <c r="I113" s="18"/>
      <c r="J113" s="19"/>
    </row>
    <row r="114">
      <c r="A114" s="32"/>
      <c r="B114" s="32"/>
      <c r="C114" s="32"/>
      <c r="D114" s="32"/>
      <c r="E114" s="23"/>
      <c r="F114" s="18"/>
      <c r="G114" s="18"/>
      <c r="H114" s="18"/>
      <c r="I114" s="18"/>
      <c r="J114" s="19"/>
    </row>
    <row r="115">
      <c r="A115" s="32"/>
      <c r="B115" s="32"/>
      <c r="C115" s="32"/>
      <c r="D115" s="32"/>
      <c r="E115" s="23"/>
      <c r="F115" s="18"/>
      <c r="G115" s="18"/>
      <c r="H115" s="18"/>
      <c r="I115" s="18"/>
      <c r="J115" s="19"/>
    </row>
    <row r="116">
      <c r="A116" s="32"/>
      <c r="B116" s="32"/>
      <c r="C116" s="32"/>
      <c r="D116" s="32"/>
      <c r="E116" s="23"/>
      <c r="F116" s="18"/>
      <c r="G116" s="18"/>
      <c r="H116" s="18"/>
      <c r="I116" s="18"/>
      <c r="J116" s="19"/>
    </row>
    <row r="117">
      <c r="A117" s="32"/>
      <c r="B117" s="32"/>
      <c r="C117" s="32"/>
      <c r="D117" s="32"/>
      <c r="E117" s="23"/>
      <c r="F117" s="18"/>
      <c r="G117" s="18"/>
      <c r="H117" s="18"/>
      <c r="I117" s="18"/>
      <c r="J117" s="19"/>
    </row>
    <row r="118">
      <c r="A118" s="32"/>
      <c r="B118" s="32"/>
      <c r="C118" s="32"/>
      <c r="D118" s="32"/>
      <c r="E118" s="23"/>
      <c r="F118" s="18"/>
      <c r="G118" s="18"/>
      <c r="H118" s="18"/>
      <c r="I118" s="18"/>
      <c r="J118" s="19"/>
    </row>
    <row r="119">
      <c r="A119" s="32"/>
      <c r="B119" s="32"/>
      <c r="C119" s="32"/>
      <c r="D119" s="32"/>
      <c r="E119" s="23"/>
      <c r="F119" s="18"/>
      <c r="G119" s="18"/>
      <c r="H119" s="18"/>
      <c r="I119" s="18"/>
      <c r="J119" s="19"/>
    </row>
    <row r="120">
      <c r="A120" s="32"/>
      <c r="B120" s="32"/>
      <c r="C120" s="32"/>
      <c r="D120" s="32"/>
      <c r="E120" s="23"/>
      <c r="F120" s="18"/>
      <c r="G120" s="18"/>
      <c r="H120" s="18"/>
      <c r="I120" s="18"/>
      <c r="J120" s="19"/>
    </row>
    <row r="121">
      <c r="A121" s="32"/>
      <c r="B121" s="32"/>
      <c r="C121" s="32"/>
      <c r="D121" s="32"/>
      <c r="E121" s="23"/>
      <c r="F121" s="18"/>
      <c r="G121" s="18"/>
      <c r="H121" s="18"/>
      <c r="I121" s="18"/>
      <c r="J121" s="19"/>
    </row>
    <row r="122">
      <c r="A122" s="32"/>
      <c r="B122" s="32"/>
      <c r="C122" s="32"/>
      <c r="D122" s="32"/>
      <c r="E122" s="23"/>
      <c r="F122" s="18"/>
      <c r="G122" s="18"/>
      <c r="H122" s="18"/>
      <c r="I122" s="18"/>
      <c r="J122" s="19"/>
    </row>
    <row r="123">
      <c r="A123" s="32"/>
      <c r="B123" s="32"/>
      <c r="C123" s="32"/>
      <c r="D123" s="32"/>
      <c r="E123" s="23"/>
      <c r="F123" s="18"/>
      <c r="G123" s="18"/>
      <c r="H123" s="18"/>
      <c r="I123" s="18"/>
      <c r="J123" s="19"/>
    </row>
    <row r="124">
      <c r="A124" s="32"/>
      <c r="B124" s="32"/>
      <c r="C124" s="32"/>
      <c r="D124" s="32"/>
      <c r="E124" s="23"/>
      <c r="F124" s="18"/>
      <c r="G124" s="18"/>
      <c r="H124" s="18"/>
      <c r="I124" s="18"/>
      <c r="J124" s="19"/>
    </row>
    <row r="125">
      <c r="A125" s="32"/>
      <c r="B125" s="32"/>
      <c r="C125" s="32"/>
      <c r="D125" s="32"/>
      <c r="E125" s="23"/>
      <c r="F125" s="18"/>
      <c r="G125" s="18"/>
      <c r="H125" s="18"/>
      <c r="I125" s="18"/>
      <c r="J125" s="19"/>
    </row>
    <row r="126">
      <c r="A126" s="32"/>
      <c r="B126" s="32"/>
      <c r="C126" s="32"/>
      <c r="D126" s="32"/>
      <c r="E126" s="23"/>
      <c r="F126" s="18"/>
      <c r="G126" s="18"/>
      <c r="H126" s="18"/>
      <c r="I126" s="18"/>
      <c r="J126" s="19"/>
    </row>
    <row r="127">
      <c r="A127" s="32"/>
      <c r="B127" s="32"/>
      <c r="C127" s="32"/>
      <c r="D127" s="32"/>
      <c r="E127" s="23"/>
      <c r="F127" s="18"/>
      <c r="G127" s="18"/>
      <c r="H127" s="18"/>
      <c r="I127" s="18"/>
      <c r="J127" s="19"/>
    </row>
    <row r="128">
      <c r="A128" s="32"/>
      <c r="B128" s="32"/>
      <c r="C128" s="32"/>
      <c r="D128" s="32"/>
      <c r="E128" s="23"/>
      <c r="F128" s="18"/>
      <c r="G128" s="18"/>
      <c r="H128" s="18"/>
      <c r="I128" s="18"/>
      <c r="J128" s="19"/>
    </row>
    <row r="129">
      <c r="A129" s="32"/>
      <c r="B129" s="32"/>
      <c r="C129" s="32"/>
      <c r="D129" s="32"/>
      <c r="E129" s="23"/>
      <c r="F129" s="18"/>
      <c r="G129" s="18"/>
      <c r="H129" s="18"/>
      <c r="I129" s="18"/>
      <c r="J129" s="19"/>
    </row>
    <row r="130">
      <c r="A130" s="32"/>
      <c r="B130" s="32"/>
      <c r="C130" s="32"/>
      <c r="D130" s="32"/>
      <c r="E130" s="23"/>
      <c r="F130" s="18"/>
      <c r="G130" s="18"/>
      <c r="H130" s="18"/>
      <c r="I130" s="18"/>
      <c r="J130" s="19"/>
    </row>
    <row r="131">
      <c r="A131" s="32"/>
      <c r="B131" s="32"/>
      <c r="C131" s="32"/>
      <c r="D131" s="32"/>
      <c r="E131" s="23"/>
      <c r="F131" s="18"/>
      <c r="G131" s="18"/>
      <c r="H131" s="18"/>
      <c r="I131" s="18"/>
      <c r="J131" s="19"/>
    </row>
    <row r="132">
      <c r="A132" s="32"/>
      <c r="B132" s="32"/>
      <c r="C132" s="32"/>
      <c r="D132" s="32"/>
      <c r="E132" s="23"/>
      <c r="F132" s="18"/>
      <c r="G132" s="18"/>
      <c r="H132" s="18"/>
      <c r="I132" s="18"/>
      <c r="J132" s="19"/>
    </row>
    <row r="133">
      <c r="A133" s="32"/>
      <c r="B133" s="32"/>
      <c r="C133" s="32"/>
      <c r="D133" s="32"/>
      <c r="E133" s="23"/>
      <c r="F133" s="18"/>
      <c r="G133" s="18"/>
      <c r="H133" s="18"/>
      <c r="I133" s="18"/>
      <c r="J133" s="19"/>
    </row>
    <row r="134">
      <c r="A134" s="32"/>
      <c r="B134" s="32"/>
      <c r="C134" s="32"/>
      <c r="D134" s="32"/>
      <c r="E134" s="23"/>
      <c r="F134" s="18"/>
      <c r="G134" s="18"/>
      <c r="H134" s="18"/>
      <c r="I134" s="18"/>
      <c r="J134" s="19"/>
    </row>
    <row r="135">
      <c r="A135" s="32"/>
      <c r="B135" s="32"/>
      <c r="C135" s="32"/>
      <c r="D135" s="32"/>
      <c r="E135" s="23"/>
      <c r="F135" s="18"/>
      <c r="G135" s="18"/>
      <c r="H135" s="18"/>
      <c r="I135" s="18"/>
      <c r="J135" s="19"/>
    </row>
    <row r="136">
      <c r="A136" s="32"/>
      <c r="B136" s="32"/>
      <c r="C136" s="32"/>
      <c r="D136" s="32"/>
      <c r="E136" s="23"/>
      <c r="F136" s="18"/>
      <c r="G136" s="18"/>
      <c r="H136" s="18"/>
      <c r="I136" s="18"/>
      <c r="J136" s="19"/>
    </row>
    <row r="137">
      <c r="A137" s="32"/>
      <c r="B137" s="32"/>
      <c r="C137" s="32"/>
      <c r="D137" s="32"/>
      <c r="E137" s="23"/>
      <c r="F137" s="18"/>
      <c r="G137" s="18"/>
      <c r="H137" s="18"/>
      <c r="I137" s="18"/>
      <c r="J137" s="19"/>
    </row>
    <row r="138">
      <c r="A138" s="32"/>
      <c r="B138" s="32"/>
      <c r="C138" s="32"/>
      <c r="D138" s="32"/>
      <c r="E138" s="23"/>
      <c r="F138" s="18"/>
      <c r="G138" s="18"/>
      <c r="H138" s="18"/>
      <c r="I138" s="18"/>
      <c r="J138" s="19"/>
    </row>
    <row r="139">
      <c r="A139" s="32"/>
      <c r="B139" s="32"/>
      <c r="C139" s="32"/>
      <c r="D139" s="32"/>
      <c r="E139" s="23"/>
      <c r="F139" s="18"/>
      <c r="G139" s="18"/>
      <c r="H139" s="18"/>
      <c r="I139" s="18"/>
      <c r="J139" s="19"/>
    </row>
    <row r="140">
      <c r="A140" s="32"/>
      <c r="B140" s="32"/>
      <c r="C140" s="32"/>
      <c r="D140" s="32"/>
      <c r="E140" s="23"/>
      <c r="F140" s="18"/>
      <c r="G140" s="18"/>
      <c r="H140" s="18"/>
      <c r="I140" s="18"/>
      <c r="J140" s="19"/>
    </row>
    <row r="141">
      <c r="A141" s="32"/>
      <c r="B141" s="32"/>
      <c r="C141" s="32"/>
      <c r="D141" s="32"/>
      <c r="E141" s="23"/>
      <c r="F141" s="18"/>
      <c r="G141" s="18"/>
      <c r="H141" s="18"/>
      <c r="I141" s="18"/>
      <c r="J141" s="19"/>
    </row>
    <row r="142">
      <c r="A142" s="32"/>
      <c r="B142" s="32"/>
      <c r="C142" s="32"/>
      <c r="D142" s="32"/>
      <c r="E142" s="23"/>
      <c r="F142" s="18"/>
      <c r="G142" s="18"/>
      <c r="H142" s="18"/>
      <c r="I142" s="18"/>
      <c r="J142" s="19"/>
    </row>
    <row r="143">
      <c r="A143" s="32"/>
      <c r="B143" s="32"/>
      <c r="C143" s="32"/>
      <c r="D143" s="32"/>
      <c r="E143" s="23"/>
      <c r="F143" s="18"/>
      <c r="G143" s="18"/>
      <c r="H143" s="18"/>
      <c r="I143" s="18"/>
      <c r="J143" s="19"/>
    </row>
    <row r="144">
      <c r="A144" s="32"/>
      <c r="B144" s="32"/>
      <c r="C144" s="32"/>
      <c r="D144" s="32"/>
      <c r="E144" s="23"/>
      <c r="F144" s="18"/>
      <c r="G144" s="18"/>
      <c r="H144" s="18"/>
      <c r="I144" s="18"/>
      <c r="J144" s="19"/>
    </row>
    <row r="145">
      <c r="A145" s="32"/>
      <c r="B145" s="32"/>
      <c r="C145" s="32"/>
      <c r="D145" s="32"/>
      <c r="E145" s="23"/>
      <c r="F145" s="18"/>
      <c r="G145" s="18"/>
      <c r="H145" s="18"/>
      <c r="I145" s="18"/>
      <c r="J145" s="19"/>
    </row>
    <row r="146">
      <c r="A146" s="32"/>
      <c r="B146" s="32"/>
      <c r="C146" s="32"/>
      <c r="D146" s="32"/>
      <c r="E146" s="23"/>
      <c r="F146" s="18"/>
      <c r="G146" s="18"/>
      <c r="H146" s="18"/>
      <c r="I146" s="18"/>
      <c r="J146" s="19"/>
    </row>
    <row r="147">
      <c r="A147" s="32"/>
      <c r="B147" s="32"/>
      <c r="C147" s="32"/>
      <c r="D147" s="32"/>
      <c r="E147" s="23"/>
      <c r="F147" s="18"/>
      <c r="G147" s="18"/>
      <c r="H147" s="18"/>
      <c r="I147" s="18"/>
      <c r="J147" s="19"/>
    </row>
    <row r="148">
      <c r="A148" s="32"/>
      <c r="B148" s="32"/>
      <c r="C148" s="32"/>
      <c r="D148" s="32"/>
      <c r="E148" s="23"/>
      <c r="F148" s="18"/>
      <c r="G148" s="18"/>
      <c r="H148" s="18"/>
      <c r="I148" s="18"/>
      <c r="J148" s="19"/>
    </row>
    <row r="149">
      <c r="A149" s="32"/>
      <c r="B149" s="32"/>
      <c r="C149" s="32"/>
      <c r="D149" s="32"/>
      <c r="E149" s="23"/>
      <c r="F149" s="18"/>
      <c r="G149" s="18"/>
      <c r="H149" s="18"/>
      <c r="I149" s="18"/>
      <c r="J149" s="19"/>
    </row>
    <row r="150">
      <c r="A150" s="32"/>
      <c r="B150" s="32"/>
      <c r="C150" s="32"/>
      <c r="D150" s="32"/>
      <c r="E150" s="23"/>
      <c r="F150" s="18"/>
      <c r="G150" s="18"/>
      <c r="H150" s="18"/>
      <c r="I150" s="18"/>
      <c r="J150" s="19"/>
    </row>
    <row r="151">
      <c r="A151" s="32"/>
      <c r="B151" s="32"/>
      <c r="C151" s="32"/>
      <c r="D151" s="32"/>
      <c r="E151" s="23"/>
      <c r="F151" s="18"/>
      <c r="G151" s="18"/>
      <c r="H151" s="18"/>
      <c r="I151" s="18"/>
      <c r="J151" s="19"/>
    </row>
    <row r="152">
      <c r="A152" s="32"/>
      <c r="B152" s="32"/>
      <c r="C152" s="32"/>
      <c r="D152" s="32"/>
      <c r="E152" s="23"/>
      <c r="F152" s="18"/>
      <c r="G152" s="18"/>
      <c r="H152" s="18"/>
      <c r="I152" s="18"/>
      <c r="J152" s="19"/>
    </row>
    <row r="153">
      <c r="A153" s="32"/>
      <c r="B153" s="32"/>
      <c r="C153" s="32"/>
      <c r="D153" s="32"/>
      <c r="E153" s="23"/>
      <c r="F153" s="18"/>
      <c r="G153" s="18"/>
      <c r="H153" s="18"/>
      <c r="I153" s="18"/>
      <c r="J153" s="19"/>
    </row>
    <row r="154">
      <c r="A154" s="32"/>
      <c r="B154" s="32"/>
      <c r="C154" s="32"/>
      <c r="D154" s="32"/>
      <c r="E154" s="23"/>
      <c r="F154" s="18"/>
      <c r="G154" s="18"/>
      <c r="H154" s="18"/>
      <c r="I154" s="18"/>
      <c r="J154" s="19"/>
    </row>
    <row r="155">
      <c r="A155" s="32"/>
      <c r="B155" s="32"/>
      <c r="C155" s="32"/>
      <c r="D155" s="32"/>
      <c r="E155" s="23"/>
      <c r="F155" s="18"/>
      <c r="G155" s="18"/>
      <c r="H155" s="18"/>
      <c r="I155" s="18"/>
      <c r="J155" s="19"/>
    </row>
    <row r="156">
      <c r="A156" s="32"/>
      <c r="B156" s="32"/>
      <c r="C156" s="32"/>
      <c r="D156" s="32"/>
      <c r="E156" s="23"/>
      <c r="F156" s="18"/>
      <c r="G156" s="18"/>
      <c r="H156" s="18"/>
      <c r="I156" s="18"/>
      <c r="J156" s="19"/>
    </row>
    <row r="157">
      <c r="A157" s="32"/>
      <c r="B157" s="32"/>
      <c r="C157" s="32"/>
      <c r="D157" s="32"/>
      <c r="E157" s="23"/>
      <c r="F157" s="18"/>
      <c r="G157" s="18"/>
      <c r="H157" s="18"/>
      <c r="I157" s="18"/>
      <c r="J157" s="19"/>
    </row>
    <row r="158">
      <c r="A158" s="32"/>
      <c r="B158" s="32"/>
      <c r="C158" s="32"/>
      <c r="D158" s="32"/>
      <c r="E158" s="23"/>
      <c r="F158" s="18"/>
      <c r="G158" s="18"/>
      <c r="H158" s="18"/>
      <c r="I158" s="18"/>
      <c r="J158" s="19"/>
    </row>
    <row r="159">
      <c r="A159" s="32"/>
      <c r="B159" s="32"/>
      <c r="C159" s="32"/>
      <c r="D159" s="32"/>
      <c r="E159" s="23"/>
      <c r="F159" s="18"/>
      <c r="G159" s="18"/>
      <c r="H159" s="18"/>
      <c r="I159" s="18"/>
      <c r="J159" s="19"/>
    </row>
    <row r="160">
      <c r="A160" s="32"/>
      <c r="B160" s="32"/>
      <c r="C160" s="32"/>
      <c r="D160" s="32"/>
      <c r="E160" s="23"/>
      <c r="F160" s="18"/>
      <c r="G160" s="18"/>
      <c r="H160" s="18"/>
      <c r="I160" s="18"/>
      <c r="J160" s="19"/>
    </row>
    <row r="161">
      <c r="A161" s="32"/>
      <c r="B161" s="32"/>
      <c r="C161" s="32"/>
      <c r="D161" s="32"/>
      <c r="E161" s="23"/>
      <c r="F161" s="18"/>
      <c r="G161" s="18"/>
      <c r="H161" s="18"/>
      <c r="I161" s="18"/>
      <c r="J161" s="19"/>
    </row>
    <row r="162">
      <c r="A162" s="32"/>
      <c r="B162" s="32"/>
      <c r="C162" s="32"/>
      <c r="D162" s="32"/>
      <c r="E162" s="23"/>
      <c r="F162" s="18"/>
      <c r="G162" s="18"/>
      <c r="H162" s="18"/>
      <c r="I162" s="18"/>
      <c r="J162" s="19"/>
    </row>
    <row r="163">
      <c r="A163" s="32"/>
      <c r="B163" s="32"/>
      <c r="C163" s="32"/>
      <c r="D163" s="32"/>
      <c r="E163" s="23"/>
      <c r="F163" s="18"/>
      <c r="G163" s="18"/>
      <c r="H163" s="18"/>
      <c r="I163" s="18"/>
      <c r="J163" s="19"/>
    </row>
    <row r="164">
      <c r="A164" s="32"/>
      <c r="B164" s="32"/>
      <c r="C164" s="32"/>
      <c r="D164" s="32"/>
      <c r="E164" s="23"/>
      <c r="F164" s="18"/>
      <c r="G164" s="18"/>
      <c r="H164" s="18"/>
      <c r="I164" s="18"/>
      <c r="J164" s="19"/>
    </row>
    <row r="165">
      <c r="A165" s="32"/>
      <c r="B165" s="32"/>
      <c r="C165" s="32"/>
      <c r="D165" s="32"/>
      <c r="E165" s="23"/>
      <c r="F165" s="18"/>
      <c r="G165" s="18"/>
      <c r="H165" s="18"/>
      <c r="I165" s="18"/>
      <c r="J165" s="19"/>
    </row>
    <row r="166">
      <c r="A166" s="32"/>
      <c r="B166" s="32"/>
      <c r="C166" s="32"/>
      <c r="D166" s="32"/>
      <c r="E166" s="23"/>
      <c r="F166" s="18"/>
      <c r="G166" s="18"/>
      <c r="H166" s="18"/>
      <c r="I166" s="18"/>
      <c r="J166" s="19"/>
    </row>
    <row r="167">
      <c r="A167" s="32"/>
      <c r="B167" s="32"/>
      <c r="C167" s="32"/>
      <c r="D167" s="32"/>
      <c r="E167" s="23"/>
      <c r="F167" s="18"/>
      <c r="G167" s="18"/>
      <c r="H167" s="18"/>
      <c r="I167" s="18"/>
      <c r="J167" s="19"/>
    </row>
    <row r="168">
      <c r="A168" s="32"/>
      <c r="B168" s="32"/>
      <c r="C168" s="32"/>
      <c r="D168" s="32"/>
      <c r="E168" s="23"/>
      <c r="F168" s="18"/>
      <c r="G168" s="18"/>
      <c r="H168" s="18"/>
      <c r="I168" s="18"/>
      <c r="J168" s="19"/>
    </row>
    <row r="169">
      <c r="A169" s="32"/>
      <c r="B169" s="32"/>
      <c r="C169" s="32"/>
      <c r="D169" s="32"/>
      <c r="E169" s="23"/>
      <c r="F169" s="18"/>
      <c r="G169" s="18"/>
      <c r="H169" s="18"/>
      <c r="I169" s="18"/>
      <c r="J169" s="19"/>
    </row>
    <row r="170">
      <c r="A170" s="32"/>
      <c r="B170" s="32"/>
      <c r="C170" s="32"/>
      <c r="D170" s="32"/>
      <c r="E170" s="23"/>
      <c r="F170" s="18"/>
      <c r="G170" s="18"/>
      <c r="H170" s="18"/>
      <c r="I170" s="18"/>
      <c r="J170" s="19"/>
    </row>
    <row r="171">
      <c r="A171" s="32"/>
      <c r="B171" s="32"/>
      <c r="C171" s="32"/>
      <c r="D171" s="32"/>
      <c r="E171" s="23"/>
      <c r="F171" s="18"/>
      <c r="G171" s="18"/>
      <c r="H171" s="18"/>
      <c r="I171" s="18"/>
      <c r="J171" s="19"/>
    </row>
    <row r="172">
      <c r="A172" s="32"/>
      <c r="B172" s="32"/>
      <c r="C172" s="32"/>
      <c r="D172" s="32"/>
      <c r="E172" s="23"/>
      <c r="F172" s="18"/>
      <c r="G172" s="18"/>
      <c r="H172" s="18"/>
      <c r="I172" s="18"/>
      <c r="J172" s="19"/>
    </row>
    <row r="173">
      <c r="A173" s="32"/>
      <c r="B173" s="32"/>
      <c r="C173" s="32"/>
      <c r="D173" s="32"/>
      <c r="E173" s="23"/>
      <c r="F173" s="18"/>
      <c r="G173" s="18"/>
      <c r="H173" s="18"/>
      <c r="I173" s="18"/>
      <c r="J173" s="19"/>
    </row>
    <row r="174">
      <c r="A174" s="32"/>
      <c r="B174" s="32"/>
      <c r="C174" s="32"/>
      <c r="D174" s="32"/>
      <c r="E174" s="23"/>
      <c r="F174" s="18"/>
      <c r="G174" s="18"/>
      <c r="H174" s="18"/>
      <c r="I174" s="18"/>
      <c r="J174" s="19"/>
    </row>
    <row r="175">
      <c r="A175" s="32"/>
      <c r="B175" s="32"/>
      <c r="C175" s="32"/>
      <c r="D175" s="32"/>
      <c r="E175" s="23"/>
      <c r="F175" s="18"/>
      <c r="G175" s="18"/>
      <c r="H175" s="18"/>
      <c r="I175" s="18"/>
      <c r="J175" s="19"/>
    </row>
    <row r="176">
      <c r="A176" s="32"/>
      <c r="B176" s="32"/>
      <c r="C176" s="32"/>
      <c r="D176" s="32"/>
      <c r="E176" s="23"/>
      <c r="F176" s="18"/>
      <c r="G176" s="18"/>
      <c r="H176" s="18"/>
      <c r="I176" s="18"/>
      <c r="J176" s="19"/>
    </row>
    <row r="177">
      <c r="A177" s="32"/>
      <c r="B177" s="32"/>
      <c r="C177" s="32"/>
      <c r="D177" s="32"/>
      <c r="E177" s="23"/>
      <c r="F177" s="18"/>
      <c r="G177" s="18"/>
      <c r="H177" s="18"/>
      <c r="I177" s="18"/>
      <c r="J177" s="19"/>
    </row>
    <row r="178">
      <c r="A178" s="32"/>
      <c r="B178" s="32"/>
      <c r="C178" s="32"/>
      <c r="D178" s="32"/>
      <c r="E178" s="23"/>
      <c r="F178" s="18"/>
      <c r="G178" s="18"/>
      <c r="H178" s="18"/>
      <c r="I178" s="18"/>
      <c r="J178" s="19"/>
    </row>
    <row r="179">
      <c r="A179" s="32"/>
      <c r="B179" s="32"/>
      <c r="C179" s="32"/>
      <c r="D179" s="32"/>
      <c r="E179" s="23"/>
      <c r="F179" s="18"/>
      <c r="G179" s="18"/>
      <c r="H179" s="18"/>
      <c r="I179" s="18"/>
      <c r="J179" s="19"/>
    </row>
    <row r="180">
      <c r="A180" s="32"/>
      <c r="B180" s="32"/>
      <c r="C180" s="32"/>
      <c r="D180" s="32"/>
      <c r="E180" s="23"/>
      <c r="F180" s="18"/>
      <c r="G180" s="18"/>
      <c r="H180" s="18"/>
      <c r="I180" s="18"/>
      <c r="J180" s="19"/>
    </row>
    <row r="181">
      <c r="A181" s="32"/>
      <c r="B181" s="32"/>
      <c r="C181" s="32"/>
      <c r="D181" s="32"/>
      <c r="E181" s="23"/>
      <c r="F181" s="18"/>
      <c r="G181" s="18"/>
      <c r="H181" s="18"/>
      <c r="I181" s="18"/>
      <c r="J181" s="19"/>
    </row>
    <row r="182">
      <c r="A182" s="32"/>
      <c r="B182" s="32"/>
      <c r="C182" s="32"/>
      <c r="D182" s="32"/>
      <c r="E182" s="23"/>
      <c r="F182" s="18"/>
      <c r="G182" s="18"/>
      <c r="H182" s="18"/>
      <c r="I182" s="18"/>
      <c r="J182" s="19"/>
    </row>
    <row r="183">
      <c r="A183" s="32"/>
      <c r="B183" s="32"/>
      <c r="C183" s="32"/>
      <c r="D183" s="32"/>
      <c r="E183" s="23"/>
      <c r="F183" s="18"/>
      <c r="G183" s="18"/>
      <c r="H183" s="18"/>
      <c r="I183" s="18"/>
      <c r="J183" s="19"/>
    </row>
    <row r="184">
      <c r="A184" s="32"/>
      <c r="B184" s="32"/>
      <c r="C184" s="32"/>
      <c r="D184" s="32"/>
      <c r="E184" s="23"/>
      <c r="F184" s="18"/>
      <c r="G184" s="18"/>
      <c r="H184" s="18"/>
      <c r="I184" s="18"/>
      <c r="J184" s="19"/>
    </row>
    <row r="185">
      <c r="A185" s="32"/>
      <c r="B185" s="32"/>
      <c r="C185" s="32"/>
      <c r="D185" s="32"/>
      <c r="E185" s="23"/>
      <c r="F185" s="18"/>
      <c r="G185" s="18"/>
      <c r="H185" s="18"/>
      <c r="I185" s="18"/>
      <c r="J185" s="19"/>
    </row>
    <row r="186">
      <c r="A186" s="32"/>
      <c r="B186" s="32"/>
      <c r="C186" s="32"/>
      <c r="D186" s="32"/>
      <c r="E186" s="23"/>
      <c r="F186" s="18"/>
      <c r="G186" s="18"/>
      <c r="H186" s="18"/>
      <c r="I186" s="18"/>
      <c r="J186" s="19"/>
    </row>
    <row r="187">
      <c r="A187" s="32"/>
      <c r="B187" s="32"/>
      <c r="C187" s="32"/>
      <c r="D187" s="32"/>
      <c r="E187" s="23"/>
      <c r="F187" s="18"/>
      <c r="G187" s="18"/>
      <c r="H187" s="18"/>
      <c r="I187" s="18"/>
      <c r="J187" s="19"/>
    </row>
    <row r="188">
      <c r="A188" s="32"/>
      <c r="B188" s="32"/>
      <c r="C188" s="32"/>
      <c r="D188" s="32"/>
      <c r="E188" s="23"/>
      <c r="F188" s="18"/>
      <c r="G188" s="18"/>
      <c r="H188" s="18"/>
      <c r="I188" s="18"/>
      <c r="J188" s="19"/>
    </row>
    <row r="189">
      <c r="A189" s="32"/>
      <c r="B189" s="32"/>
      <c r="C189" s="32"/>
      <c r="D189" s="32"/>
      <c r="E189" s="23"/>
      <c r="F189" s="18"/>
      <c r="G189" s="18"/>
      <c r="H189" s="18"/>
      <c r="I189" s="18"/>
      <c r="J189" s="19"/>
    </row>
    <row r="190">
      <c r="A190" s="32"/>
      <c r="B190" s="32"/>
      <c r="C190" s="32"/>
      <c r="D190" s="32"/>
      <c r="E190" s="23"/>
      <c r="F190" s="18"/>
      <c r="G190" s="18"/>
      <c r="H190" s="18"/>
      <c r="I190" s="18"/>
      <c r="J190" s="19"/>
    </row>
    <row r="191">
      <c r="A191" s="32"/>
      <c r="B191" s="32"/>
      <c r="C191" s="32"/>
      <c r="D191" s="32"/>
      <c r="E191" s="23"/>
      <c r="F191" s="18"/>
      <c r="G191" s="18"/>
      <c r="H191" s="18"/>
      <c r="I191" s="18"/>
      <c r="J191" s="19"/>
    </row>
    <row r="192">
      <c r="A192" s="32"/>
      <c r="B192" s="32"/>
      <c r="C192" s="32"/>
      <c r="D192" s="32"/>
      <c r="E192" s="23"/>
      <c r="F192" s="18"/>
      <c r="G192" s="18"/>
      <c r="H192" s="18"/>
      <c r="I192" s="18"/>
      <c r="J192" s="19"/>
    </row>
    <row r="193">
      <c r="A193" s="32"/>
      <c r="B193" s="32"/>
      <c r="C193" s="32"/>
      <c r="D193" s="32"/>
      <c r="E193" s="23"/>
      <c r="F193" s="18"/>
      <c r="G193" s="18"/>
      <c r="H193" s="18"/>
      <c r="I193" s="18"/>
      <c r="J193" s="19"/>
    </row>
    <row r="194">
      <c r="A194" s="32"/>
      <c r="B194" s="32"/>
      <c r="C194" s="32"/>
      <c r="D194" s="32"/>
      <c r="E194" s="23"/>
      <c r="F194" s="18"/>
      <c r="G194" s="18"/>
      <c r="H194" s="18"/>
      <c r="I194" s="18"/>
      <c r="J194" s="19"/>
    </row>
    <row r="195">
      <c r="A195" s="32"/>
      <c r="B195" s="32"/>
      <c r="C195" s="32"/>
      <c r="D195" s="32"/>
      <c r="E195" s="23"/>
      <c r="F195" s="18"/>
      <c r="G195" s="18"/>
      <c r="H195" s="18"/>
      <c r="I195" s="18"/>
      <c r="J195" s="19"/>
    </row>
    <row r="196">
      <c r="A196" s="32"/>
      <c r="B196" s="32"/>
      <c r="C196" s="32"/>
      <c r="D196" s="32"/>
      <c r="E196" s="23"/>
      <c r="F196" s="18"/>
      <c r="G196" s="18"/>
      <c r="H196" s="18"/>
      <c r="I196" s="18"/>
      <c r="J196" s="19"/>
    </row>
    <row r="197">
      <c r="A197" s="32"/>
      <c r="B197" s="32"/>
      <c r="C197" s="32"/>
      <c r="D197" s="32"/>
      <c r="E197" s="23"/>
      <c r="F197" s="18"/>
      <c r="G197" s="18"/>
      <c r="H197" s="18"/>
      <c r="I197" s="18"/>
      <c r="J197" s="19"/>
    </row>
    <row r="198">
      <c r="A198" s="32"/>
      <c r="B198" s="32"/>
      <c r="C198" s="32"/>
      <c r="D198" s="32"/>
      <c r="E198" s="23"/>
      <c r="F198" s="18"/>
      <c r="G198" s="18"/>
      <c r="H198" s="18"/>
      <c r="I198" s="18"/>
      <c r="J198" s="19"/>
    </row>
    <row r="199">
      <c r="A199" s="32"/>
      <c r="B199" s="32"/>
      <c r="C199" s="32"/>
      <c r="D199" s="32"/>
      <c r="E199" s="23"/>
      <c r="F199" s="18"/>
      <c r="G199" s="18"/>
      <c r="H199" s="18"/>
      <c r="I199" s="18"/>
      <c r="J199" s="19"/>
    </row>
    <row r="200">
      <c r="A200" s="32"/>
      <c r="B200" s="32"/>
      <c r="C200" s="32"/>
      <c r="D200" s="32"/>
      <c r="E200" s="23"/>
      <c r="F200" s="18"/>
      <c r="G200" s="18"/>
      <c r="H200" s="18"/>
      <c r="I200" s="18"/>
      <c r="J200" s="19"/>
    </row>
    <row r="201">
      <c r="A201" s="32"/>
      <c r="B201" s="32"/>
      <c r="C201" s="32"/>
      <c r="D201" s="32"/>
      <c r="E201" s="23"/>
      <c r="F201" s="18"/>
      <c r="G201" s="18"/>
      <c r="H201" s="18"/>
      <c r="I201" s="18"/>
      <c r="J201" s="19"/>
    </row>
    <row r="202">
      <c r="A202" s="32"/>
      <c r="B202" s="32"/>
      <c r="C202" s="32"/>
      <c r="D202" s="32"/>
      <c r="E202" s="23"/>
      <c r="F202" s="18"/>
      <c r="G202" s="18"/>
      <c r="H202" s="18"/>
      <c r="I202" s="18"/>
      <c r="J202" s="19"/>
    </row>
    <row r="203">
      <c r="A203" s="32"/>
      <c r="B203" s="32"/>
      <c r="C203" s="32"/>
      <c r="D203" s="32"/>
      <c r="E203" s="23"/>
      <c r="F203" s="18"/>
      <c r="G203" s="18"/>
      <c r="H203" s="18"/>
      <c r="I203" s="18"/>
      <c r="J203" s="19"/>
    </row>
    <row r="204">
      <c r="A204" s="32"/>
      <c r="B204" s="32"/>
      <c r="C204" s="32"/>
      <c r="D204" s="32"/>
      <c r="E204" s="23"/>
      <c r="F204" s="18"/>
      <c r="G204" s="18"/>
      <c r="H204" s="18"/>
      <c r="I204" s="18"/>
      <c r="J204" s="19"/>
    </row>
    <row r="205">
      <c r="A205" s="32"/>
      <c r="B205" s="32"/>
      <c r="C205" s="32"/>
      <c r="D205" s="32"/>
      <c r="E205" s="23"/>
      <c r="F205" s="18"/>
      <c r="G205" s="18"/>
      <c r="H205" s="18"/>
      <c r="I205" s="18"/>
      <c r="J205" s="19"/>
    </row>
    <row r="206">
      <c r="A206" s="32"/>
      <c r="B206" s="32"/>
      <c r="C206" s="32"/>
      <c r="D206" s="32"/>
      <c r="E206" s="23"/>
      <c r="F206" s="18"/>
      <c r="G206" s="18"/>
      <c r="H206" s="18"/>
      <c r="I206" s="18"/>
      <c r="J206" s="19"/>
    </row>
    <row r="207">
      <c r="A207" s="32"/>
      <c r="B207" s="32"/>
      <c r="C207" s="32"/>
      <c r="D207" s="32"/>
      <c r="E207" s="23"/>
      <c r="F207" s="18"/>
      <c r="G207" s="18"/>
      <c r="H207" s="18"/>
      <c r="I207" s="18"/>
      <c r="J207" s="19"/>
    </row>
    <row r="208">
      <c r="A208" s="32"/>
      <c r="B208" s="32"/>
      <c r="C208" s="32"/>
      <c r="D208" s="32"/>
      <c r="E208" s="23"/>
      <c r="F208" s="18"/>
      <c r="G208" s="18"/>
      <c r="H208" s="18"/>
      <c r="I208" s="18"/>
      <c r="J208" s="19"/>
    </row>
    <row r="209">
      <c r="A209" s="32"/>
      <c r="B209" s="32"/>
      <c r="C209" s="32"/>
      <c r="D209" s="32"/>
      <c r="E209" s="23"/>
      <c r="F209" s="18"/>
      <c r="G209" s="18"/>
      <c r="H209" s="18"/>
      <c r="I209" s="18"/>
      <c r="J209" s="19"/>
    </row>
    <row r="210">
      <c r="A210" s="32"/>
      <c r="B210" s="32"/>
      <c r="C210" s="32"/>
      <c r="D210" s="32"/>
      <c r="E210" s="23"/>
      <c r="F210" s="18"/>
      <c r="G210" s="18"/>
      <c r="H210" s="18"/>
      <c r="I210" s="18"/>
      <c r="J210" s="19"/>
    </row>
    <row r="211">
      <c r="A211" s="32"/>
      <c r="B211" s="32"/>
      <c r="C211" s="32"/>
      <c r="D211" s="32"/>
      <c r="E211" s="23"/>
      <c r="F211" s="18"/>
      <c r="G211" s="18"/>
      <c r="H211" s="18"/>
      <c r="I211" s="18"/>
      <c r="J211" s="19"/>
    </row>
    <row r="212">
      <c r="A212" s="32"/>
      <c r="B212" s="32"/>
      <c r="C212" s="32"/>
      <c r="D212" s="32"/>
      <c r="E212" s="23"/>
      <c r="F212" s="18"/>
      <c r="G212" s="18"/>
      <c r="H212" s="18"/>
      <c r="I212" s="18"/>
      <c r="J212" s="19"/>
    </row>
    <row r="213">
      <c r="A213" s="32"/>
      <c r="B213" s="32"/>
      <c r="C213" s="32"/>
      <c r="D213" s="32"/>
      <c r="E213" s="23"/>
      <c r="F213" s="18"/>
      <c r="G213" s="18"/>
      <c r="H213" s="18"/>
      <c r="I213" s="18"/>
      <c r="J213" s="19"/>
    </row>
    <row r="214">
      <c r="A214" s="32"/>
      <c r="B214" s="32"/>
      <c r="C214" s="32"/>
      <c r="D214" s="32"/>
      <c r="E214" s="23"/>
      <c r="F214" s="18"/>
      <c r="G214" s="18"/>
      <c r="H214" s="18"/>
      <c r="I214" s="18"/>
      <c r="J214" s="19"/>
    </row>
    <row r="215">
      <c r="A215" s="32"/>
      <c r="B215" s="32"/>
      <c r="C215" s="32"/>
      <c r="D215" s="32"/>
      <c r="E215" s="23"/>
      <c r="F215" s="18"/>
      <c r="G215" s="18"/>
      <c r="H215" s="18"/>
      <c r="I215" s="18"/>
      <c r="J215" s="19"/>
    </row>
    <row r="216">
      <c r="A216" s="32"/>
      <c r="B216" s="32"/>
      <c r="C216" s="32"/>
      <c r="D216" s="32"/>
      <c r="E216" s="23"/>
      <c r="F216" s="18"/>
      <c r="G216" s="18"/>
      <c r="H216" s="18"/>
      <c r="I216" s="18"/>
      <c r="J216" s="19"/>
    </row>
    <row r="217">
      <c r="A217" s="32"/>
      <c r="B217" s="32"/>
      <c r="C217" s="32"/>
      <c r="D217" s="32"/>
      <c r="E217" s="23"/>
      <c r="F217" s="18"/>
      <c r="G217" s="18"/>
      <c r="H217" s="18"/>
      <c r="I217" s="18"/>
      <c r="J217" s="19"/>
    </row>
    <row r="218">
      <c r="A218" s="32"/>
      <c r="B218" s="32"/>
      <c r="C218" s="32"/>
      <c r="D218" s="32"/>
      <c r="E218" s="23"/>
      <c r="F218" s="18"/>
      <c r="G218" s="18"/>
      <c r="H218" s="18"/>
      <c r="I218" s="18"/>
      <c r="J218" s="19"/>
    </row>
    <row r="219">
      <c r="A219" s="32"/>
      <c r="B219" s="32"/>
      <c r="C219" s="32"/>
      <c r="D219" s="32"/>
      <c r="E219" s="23"/>
      <c r="F219" s="18"/>
      <c r="G219" s="18"/>
      <c r="H219" s="18"/>
      <c r="I219" s="18"/>
      <c r="J219" s="19"/>
    </row>
    <row r="220">
      <c r="A220" s="32"/>
      <c r="B220" s="32"/>
      <c r="C220" s="32"/>
      <c r="D220" s="32"/>
      <c r="E220" s="23"/>
      <c r="F220" s="18"/>
      <c r="G220" s="18"/>
      <c r="H220" s="18"/>
      <c r="I220" s="18"/>
      <c r="J220" s="19"/>
    </row>
    <row r="221">
      <c r="A221" s="32"/>
      <c r="B221" s="32"/>
      <c r="C221" s="32"/>
      <c r="D221" s="32"/>
      <c r="E221" s="23"/>
      <c r="F221" s="18"/>
      <c r="G221" s="18"/>
      <c r="H221" s="18"/>
      <c r="I221" s="18"/>
      <c r="J221" s="19"/>
    </row>
    <row r="222">
      <c r="A222" s="32"/>
      <c r="B222" s="32"/>
      <c r="C222" s="32"/>
      <c r="D222" s="32"/>
      <c r="E222" s="23"/>
      <c r="F222" s="18"/>
      <c r="G222" s="18"/>
      <c r="H222" s="18"/>
      <c r="I222" s="18"/>
      <c r="J222" s="19"/>
    </row>
    <row r="223">
      <c r="A223" s="32"/>
      <c r="B223" s="32"/>
      <c r="C223" s="32"/>
      <c r="D223" s="32"/>
      <c r="E223" s="23"/>
      <c r="F223" s="18"/>
      <c r="G223" s="18"/>
      <c r="H223" s="18"/>
      <c r="I223" s="18"/>
      <c r="J223" s="19"/>
    </row>
    <row r="224">
      <c r="A224" s="32"/>
      <c r="B224" s="32"/>
      <c r="C224" s="32"/>
      <c r="D224" s="32"/>
      <c r="E224" s="23"/>
      <c r="F224" s="18"/>
      <c r="G224" s="18"/>
      <c r="H224" s="18"/>
      <c r="I224" s="18"/>
      <c r="J224" s="19"/>
    </row>
    <row r="225">
      <c r="A225" s="32"/>
      <c r="B225" s="32"/>
      <c r="C225" s="32"/>
      <c r="D225" s="32"/>
      <c r="E225" s="23"/>
      <c r="F225" s="18"/>
      <c r="G225" s="18"/>
      <c r="H225" s="18"/>
      <c r="I225" s="18"/>
      <c r="J225" s="19"/>
    </row>
    <row r="226">
      <c r="A226" s="32"/>
      <c r="B226" s="32"/>
      <c r="C226" s="32"/>
      <c r="D226" s="32"/>
      <c r="E226" s="23"/>
      <c r="F226" s="18"/>
      <c r="G226" s="18"/>
      <c r="H226" s="18"/>
      <c r="I226" s="18"/>
      <c r="J226" s="19"/>
    </row>
    <row r="227">
      <c r="A227" s="32"/>
      <c r="B227" s="32"/>
      <c r="C227" s="32"/>
      <c r="D227" s="32"/>
      <c r="E227" s="23"/>
      <c r="F227" s="18"/>
      <c r="G227" s="18"/>
      <c r="H227" s="18"/>
      <c r="I227" s="18"/>
      <c r="J227" s="19"/>
    </row>
    <row r="228">
      <c r="A228" s="32"/>
      <c r="B228" s="32"/>
      <c r="C228" s="32"/>
      <c r="D228" s="32"/>
      <c r="E228" s="23"/>
      <c r="F228" s="18"/>
      <c r="G228" s="18"/>
      <c r="H228" s="18"/>
      <c r="I228" s="18"/>
      <c r="J228" s="19"/>
    </row>
    <row r="229">
      <c r="A229" s="32"/>
      <c r="B229" s="32"/>
      <c r="C229" s="32"/>
      <c r="D229" s="32"/>
      <c r="E229" s="23"/>
      <c r="F229" s="18"/>
      <c r="G229" s="18"/>
      <c r="H229" s="18"/>
      <c r="I229" s="18"/>
      <c r="J229" s="19"/>
    </row>
    <row r="230">
      <c r="A230" s="32"/>
      <c r="B230" s="32"/>
      <c r="C230" s="32"/>
      <c r="D230" s="32"/>
      <c r="E230" s="23"/>
      <c r="F230" s="18"/>
      <c r="G230" s="18"/>
      <c r="H230" s="18"/>
      <c r="I230" s="18"/>
      <c r="J230" s="19"/>
    </row>
    <row r="231">
      <c r="A231" s="32"/>
      <c r="B231" s="32"/>
      <c r="C231" s="32"/>
      <c r="D231" s="32"/>
      <c r="E231" s="23"/>
      <c r="F231" s="18"/>
      <c r="G231" s="18"/>
      <c r="H231" s="18"/>
      <c r="I231" s="18"/>
      <c r="J231" s="19"/>
    </row>
    <row r="232">
      <c r="A232" s="32"/>
      <c r="B232" s="32"/>
      <c r="C232" s="32"/>
      <c r="D232" s="32"/>
      <c r="E232" s="23"/>
      <c r="F232" s="18"/>
      <c r="G232" s="18"/>
      <c r="H232" s="18"/>
      <c r="I232" s="18"/>
      <c r="J232" s="19"/>
    </row>
    <row r="233">
      <c r="A233" s="32"/>
      <c r="B233" s="32"/>
      <c r="C233" s="32"/>
      <c r="D233" s="32"/>
      <c r="E233" s="23"/>
      <c r="F233" s="18"/>
      <c r="G233" s="18"/>
      <c r="H233" s="18"/>
      <c r="I233" s="18"/>
      <c r="J233" s="19"/>
    </row>
    <row r="234">
      <c r="A234" s="32"/>
      <c r="B234" s="32"/>
      <c r="C234" s="32"/>
      <c r="D234" s="32"/>
      <c r="E234" s="23"/>
      <c r="F234" s="18"/>
      <c r="G234" s="18"/>
      <c r="H234" s="18"/>
      <c r="I234" s="18"/>
      <c r="J234" s="19"/>
    </row>
    <row r="235">
      <c r="A235" s="32"/>
      <c r="B235" s="32"/>
      <c r="C235" s="32"/>
      <c r="D235" s="32"/>
      <c r="E235" s="23"/>
      <c r="F235" s="18"/>
      <c r="G235" s="18"/>
      <c r="H235" s="18"/>
      <c r="I235" s="18"/>
      <c r="J235" s="19"/>
    </row>
    <row r="236">
      <c r="A236" s="32"/>
      <c r="B236" s="32"/>
      <c r="C236" s="32"/>
      <c r="D236" s="32"/>
      <c r="E236" s="23"/>
      <c r="F236" s="18"/>
      <c r="G236" s="18"/>
      <c r="H236" s="18"/>
      <c r="I236" s="18"/>
      <c r="J236" s="19"/>
    </row>
    <row r="237">
      <c r="A237" s="32"/>
      <c r="B237" s="32"/>
      <c r="C237" s="32"/>
      <c r="D237" s="32"/>
      <c r="E237" s="23"/>
      <c r="F237" s="18"/>
      <c r="G237" s="18"/>
      <c r="H237" s="18"/>
      <c r="I237" s="18"/>
      <c r="J237" s="19"/>
    </row>
    <row r="238">
      <c r="A238" s="32"/>
      <c r="B238" s="32"/>
      <c r="C238" s="32"/>
      <c r="D238" s="32"/>
      <c r="E238" s="23"/>
      <c r="F238" s="18"/>
      <c r="G238" s="18"/>
      <c r="H238" s="18"/>
      <c r="I238" s="18"/>
      <c r="J238" s="19"/>
    </row>
    <row r="239">
      <c r="A239" s="32"/>
      <c r="B239" s="32"/>
      <c r="C239" s="32"/>
      <c r="D239" s="32"/>
      <c r="E239" s="23"/>
      <c r="F239" s="18"/>
      <c r="G239" s="18"/>
      <c r="H239" s="18"/>
      <c r="I239" s="18"/>
      <c r="J239" s="19"/>
    </row>
    <row r="240">
      <c r="A240" s="32"/>
      <c r="B240" s="32"/>
      <c r="C240" s="32"/>
      <c r="D240" s="32"/>
      <c r="E240" s="23"/>
      <c r="F240" s="18"/>
      <c r="G240" s="18"/>
      <c r="H240" s="18"/>
      <c r="I240" s="18"/>
      <c r="J240" s="19"/>
    </row>
    <row r="241">
      <c r="A241" s="32"/>
      <c r="B241" s="32"/>
      <c r="C241" s="32"/>
      <c r="D241" s="32"/>
      <c r="E241" s="23"/>
      <c r="F241" s="18"/>
      <c r="G241" s="18"/>
      <c r="H241" s="18"/>
      <c r="I241" s="18"/>
      <c r="J241" s="19"/>
    </row>
    <row r="242">
      <c r="A242" s="32"/>
      <c r="B242" s="32"/>
      <c r="C242" s="32"/>
      <c r="D242" s="32"/>
      <c r="E242" s="23"/>
      <c r="F242" s="18"/>
      <c r="G242" s="18"/>
      <c r="H242" s="18"/>
      <c r="I242" s="18"/>
      <c r="J242" s="19"/>
    </row>
    <row r="243">
      <c r="A243" s="32"/>
      <c r="B243" s="32"/>
      <c r="C243" s="32"/>
      <c r="D243" s="32"/>
      <c r="E243" s="23"/>
      <c r="F243" s="18"/>
      <c r="G243" s="18"/>
      <c r="H243" s="18"/>
      <c r="I243" s="18"/>
      <c r="J243" s="19"/>
    </row>
    <row r="244">
      <c r="A244" s="32"/>
      <c r="B244" s="32"/>
      <c r="C244" s="32"/>
      <c r="D244" s="32"/>
      <c r="E244" s="23"/>
      <c r="F244" s="18"/>
      <c r="G244" s="18"/>
      <c r="H244" s="18"/>
      <c r="I244" s="18"/>
      <c r="J244" s="19"/>
    </row>
    <row r="245">
      <c r="A245" s="32"/>
      <c r="B245" s="32"/>
      <c r="C245" s="32"/>
      <c r="D245" s="32"/>
      <c r="E245" s="23"/>
      <c r="F245" s="18"/>
      <c r="G245" s="18"/>
      <c r="H245" s="18"/>
      <c r="I245" s="18"/>
      <c r="J245" s="19"/>
    </row>
    <row r="246">
      <c r="A246" s="32"/>
      <c r="B246" s="32"/>
      <c r="C246" s="32"/>
      <c r="D246" s="32"/>
      <c r="E246" s="23"/>
      <c r="F246" s="18"/>
      <c r="G246" s="18"/>
      <c r="H246" s="18"/>
      <c r="I246" s="18"/>
      <c r="J246" s="19"/>
    </row>
    <row r="247">
      <c r="A247" s="32"/>
      <c r="B247" s="32"/>
      <c r="C247" s="32"/>
      <c r="D247" s="32"/>
      <c r="E247" s="23"/>
      <c r="F247" s="18"/>
      <c r="G247" s="18"/>
      <c r="H247" s="18"/>
      <c r="I247" s="18"/>
      <c r="J247" s="19"/>
    </row>
    <row r="248">
      <c r="A248" s="32"/>
      <c r="B248" s="32"/>
      <c r="C248" s="32"/>
      <c r="D248" s="32"/>
      <c r="E248" s="23"/>
      <c r="F248" s="18"/>
      <c r="G248" s="18"/>
      <c r="H248" s="18"/>
      <c r="I248" s="18"/>
      <c r="J248" s="19"/>
    </row>
    <row r="249">
      <c r="A249" s="32"/>
      <c r="B249" s="32"/>
      <c r="C249" s="32"/>
      <c r="D249" s="32"/>
      <c r="E249" s="23"/>
      <c r="F249" s="18"/>
      <c r="G249" s="18"/>
      <c r="H249" s="18"/>
      <c r="I249" s="18"/>
      <c r="J249" s="19"/>
    </row>
    <row r="250">
      <c r="A250" s="32"/>
      <c r="B250" s="32"/>
      <c r="C250" s="32"/>
      <c r="D250" s="32"/>
      <c r="E250" s="23"/>
      <c r="F250" s="18"/>
      <c r="G250" s="18"/>
      <c r="H250" s="18"/>
      <c r="I250" s="18"/>
      <c r="J250" s="19"/>
    </row>
    <row r="251">
      <c r="A251" s="32"/>
      <c r="B251" s="32"/>
      <c r="C251" s="32"/>
      <c r="D251" s="32"/>
      <c r="E251" s="23"/>
      <c r="F251" s="18"/>
      <c r="G251" s="18"/>
      <c r="H251" s="18"/>
      <c r="I251" s="18"/>
      <c r="J251" s="19"/>
    </row>
    <row r="252">
      <c r="A252" s="32"/>
      <c r="B252" s="32"/>
      <c r="C252" s="32"/>
      <c r="D252" s="32"/>
      <c r="E252" s="23"/>
      <c r="F252" s="18"/>
      <c r="G252" s="18"/>
      <c r="H252" s="18"/>
      <c r="I252" s="18"/>
      <c r="J252" s="19"/>
    </row>
    <row r="253">
      <c r="A253" s="32"/>
      <c r="B253" s="32"/>
      <c r="C253" s="32"/>
      <c r="D253" s="32"/>
      <c r="E253" s="23"/>
      <c r="F253" s="18"/>
      <c r="G253" s="18"/>
      <c r="H253" s="18"/>
      <c r="I253" s="18"/>
      <c r="J253" s="19"/>
    </row>
    <row r="254">
      <c r="A254" s="32"/>
      <c r="B254" s="32"/>
      <c r="C254" s="32"/>
      <c r="D254" s="32"/>
      <c r="E254" s="23"/>
      <c r="F254" s="18"/>
      <c r="G254" s="18"/>
      <c r="H254" s="18"/>
      <c r="I254" s="18"/>
      <c r="J254" s="19"/>
    </row>
    <row r="255">
      <c r="A255" s="32"/>
      <c r="B255" s="32"/>
      <c r="C255" s="32"/>
      <c r="D255" s="32"/>
      <c r="E255" s="23"/>
      <c r="F255" s="18"/>
      <c r="G255" s="18"/>
      <c r="H255" s="18"/>
      <c r="I255" s="18"/>
      <c r="J255" s="19"/>
    </row>
    <row r="256">
      <c r="A256" s="32"/>
      <c r="B256" s="32"/>
      <c r="C256" s="32"/>
      <c r="D256" s="32"/>
      <c r="E256" s="23"/>
      <c r="F256" s="18"/>
      <c r="G256" s="18"/>
      <c r="H256" s="18"/>
      <c r="I256" s="18"/>
      <c r="J256" s="19"/>
    </row>
    <row r="257">
      <c r="A257" s="32"/>
      <c r="B257" s="32"/>
      <c r="C257" s="32"/>
      <c r="D257" s="32"/>
      <c r="E257" s="23"/>
      <c r="F257" s="18"/>
      <c r="G257" s="18"/>
      <c r="H257" s="18"/>
      <c r="I257" s="18"/>
      <c r="J257" s="19"/>
    </row>
    <row r="258">
      <c r="A258" s="32"/>
      <c r="B258" s="32"/>
      <c r="C258" s="32"/>
      <c r="D258" s="32"/>
      <c r="E258" s="23"/>
      <c r="F258" s="18"/>
      <c r="G258" s="18"/>
      <c r="H258" s="18"/>
      <c r="I258" s="18"/>
      <c r="J258" s="19"/>
    </row>
    <row r="259">
      <c r="A259" s="32"/>
      <c r="B259" s="32"/>
      <c r="C259" s="32"/>
      <c r="D259" s="32"/>
      <c r="E259" s="23"/>
      <c r="F259" s="18"/>
      <c r="G259" s="18"/>
      <c r="H259" s="18"/>
      <c r="I259" s="18"/>
      <c r="J259" s="19"/>
    </row>
    <row r="260">
      <c r="A260" s="32"/>
      <c r="B260" s="32"/>
      <c r="C260" s="32"/>
      <c r="D260" s="32"/>
      <c r="E260" s="23"/>
      <c r="F260" s="18"/>
      <c r="G260" s="18"/>
      <c r="H260" s="18"/>
      <c r="I260" s="18"/>
      <c r="J260" s="19"/>
    </row>
    <row r="261">
      <c r="A261" s="32"/>
      <c r="B261" s="32"/>
      <c r="C261" s="32"/>
      <c r="D261" s="32"/>
      <c r="E261" s="23"/>
      <c r="F261" s="18"/>
      <c r="G261" s="18"/>
      <c r="H261" s="18"/>
      <c r="I261" s="18"/>
      <c r="J261" s="19"/>
    </row>
    <row r="262">
      <c r="A262" s="32"/>
      <c r="B262" s="32"/>
      <c r="C262" s="32"/>
      <c r="D262" s="32"/>
      <c r="E262" s="23"/>
      <c r="F262" s="18"/>
      <c r="G262" s="18"/>
      <c r="H262" s="18"/>
      <c r="I262" s="18"/>
      <c r="J262" s="19"/>
    </row>
    <row r="263">
      <c r="A263" s="32"/>
      <c r="B263" s="32"/>
      <c r="C263" s="32"/>
      <c r="D263" s="32"/>
      <c r="E263" s="23"/>
      <c r="F263" s="18"/>
      <c r="G263" s="18"/>
      <c r="H263" s="18"/>
      <c r="I263" s="18"/>
      <c r="J263" s="19"/>
    </row>
    <row r="264">
      <c r="A264" s="32"/>
      <c r="B264" s="32"/>
      <c r="C264" s="32"/>
      <c r="D264" s="32"/>
      <c r="E264" s="23"/>
      <c r="F264" s="18"/>
      <c r="G264" s="18"/>
      <c r="H264" s="18"/>
      <c r="I264" s="18"/>
      <c r="J264" s="19"/>
    </row>
    <row r="265">
      <c r="A265" s="32"/>
      <c r="B265" s="32"/>
      <c r="C265" s="32"/>
      <c r="D265" s="32"/>
      <c r="E265" s="23"/>
      <c r="F265" s="18"/>
      <c r="G265" s="18"/>
      <c r="H265" s="18"/>
      <c r="I265" s="18"/>
      <c r="J265" s="19"/>
    </row>
    <row r="266">
      <c r="A266" s="32"/>
      <c r="B266" s="32"/>
      <c r="C266" s="32"/>
      <c r="D266" s="32"/>
      <c r="E266" s="23"/>
      <c r="F266" s="18"/>
      <c r="G266" s="18"/>
      <c r="H266" s="18"/>
      <c r="I266" s="18"/>
      <c r="J266" s="19"/>
    </row>
    <row r="267">
      <c r="A267" s="32"/>
      <c r="B267" s="32"/>
      <c r="C267" s="32"/>
      <c r="D267" s="32"/>
      <c r="E267" s="23"/>
      <c r="F267" s="18"/>
      <c r="G267" s="18"/>
      <c r="H267" s="18"/>
      <c r="I267" s="18"/>
      <c r="J267" s="19"/>
    </row>
    <row r="268">
      <c r="A268" s="32"/>
      <c r="B268" s="32"/>
      <c r="C268" s="32"/>
      <c r="D268" s="32"/>
      <c r="E268" s="23"/>
      <c r="F268" s="18"/>
      <c r="G268" s="18"/>
      <c r="H268" s="18"/>
      <c r="I268" s="18"/>
      <c r="J268" s="19"/>
    </row>
    <row r="269">
      <c r="A269" s="32"/>
      <c r="B269" s="32"/>
      <c r="C269" s="32"/>
      <c r="D269" s="32"/>
      <c r="E269" s="23"/>
      <c r="F269" s="18"/>
      <c r="G269" s="18"/>
      <c r="H269" s="18"/>
      <c r="I269" s="18"/>
      <c r="J269" s="19"/>
    </row>
    <row r="270">
      <c r="A270" s="32"/>
      <c r="B270" s="32"/>
      <c r="C270" s="32"/>
      <c r="D270" s="32"/>
      <c r="E270" s="23"/>
      <c r="F270" s="18"/>
      <c r="G270" s="18"/>
      <c r="H270" s="18"/>
      <c r="I270" s="18"/>
      <c r="J270" s="19"/>
    </row>
    <row r="271">
      <c r="A271" s="32"/>
      <c r="B271" s="32"/>
      <c r="C271" s="32"/>
      <c r="D271" s="32"/>
      <c r="E271" s="23"/>
      <c r="F271" s="18"/>
      <c r="G271" s="18"/>
      <c r="H271" s="18"/>
      <c r="I271" s="18"/>
      <c r="J271" s="19"/>
    </row>
    <row r="272">
      <c r="A272" s="32"/>
      <c r="B272" s="32"/>
      <c r="C272" s="32"/>
      <c r="D272" s="32"/>
      <c r="E272" s="23"/>
      <c r="F272" s="18"/>
      <c r="G272" s="18"/>
      <c r="H272" s="18"/>
      <c r="I272" s="18"/>
      <c r="J272" s="19"/>
    </row>
    <row r="273">
      <c r="A273" s="32"/>
      <c r="B273" s="32"/>
      <c r="C273" s="32"/>
      <c r="D273" s="32"/>
      <c r="E273" s="23"/>
      <c r="F273" s="18"/>
      <c r="G273" s="18"/>
      <c r="H273" s="18"/>
      <c r="I273" s="18"/>
      <c r="J273" s="19"/>
    </row>
    <row r="274">
      <c r="A274" s="32"/>
      <c r="B274" s="32"/>
      <c r="C274" s="32"/>
      <c r="D274" s="32"/>
      <c r="E274" s="23"/>
      <c r="F274" s="18"/>
      <c r="G274" s="18"/>
      <c r="H274" s="18"/>
      <c r="I274" s="18"/>
      <c r="J274" s="19"/>
    </row>
    <row r="275">
      <c r="A275" s="32"/>
      <c r="B275" s="32"/>
      <c r="C275" s="32"/>
      <c r="D275" s="32"/>
      <c r="E275" s="23"/>
      <c r="F275" s="18"/>
      <c r="G275" s="18"/>
      <c r="H275" s="18"/>
      <c r="I275" s="18"/>
      <c r="J275" s="19"/>
    </row>
    <row r="276">
      <c r="A276" s="32"/>
      <c r="B276" s="32"/>
      <c r="C276" s="32"/>
      <c r="D276" s="32"/>
      <c r="E276" s="23"/>
      <c r="F276" s="18"/>
      <c r="G276" s="18"/>
      <c r="H276" s="18"/>
      <c r="I276" s="18"/>
      <c r="J276" s="19"/>
    </row>
    <row r="277">
      <c r="A277" s="32"/>
      <c r="B277" s="32"/>
      <c r="C277" s="32"/>
      <c r="D277" s="32"/>
      <c r="E277" s="23"/>
      <c r="F277" s="18"/>
      <c r="G277" s="18"/>
      <c r="H277" s="18"/>
      <c r="I277" s="18"/>
      <c r="J277" s="19"/>
    </row>
    <row r="278">
      <c r="A278" s="32"/>
      <c r="B278" s="32"/>
      <c r="C278" s="32"/>
      <c r="D278" s="32"/>
      <c r="E278" s="23"/>
      <c r="F278" s="18"/>
      <c r="G278" s="18"/>
      <c r="H278" s="18"/>
      <c r="I278" s="18"/>
      <c r="J278" s="19"/>
    </row>
    <row r="279">
      <c r="A279" s="32"/>
      <c r="B279" s="32"/>
      <c r="C279" s="32"/>
      <c r="D279" s="32"/>
      <c r="E279" s="23"/>
      <c r="F279" s="18"/>
      <c r="G279" s="18"/>
      <c r="H279" s="18"/>
      <c r="I279" s="18"/>
      <c r="J279" s="19"/>
    </row>
    <row r="280">
      <c r="A280" s="32"/>
      <c r="B280" s="32"/>
      <c r="C280" s="32"/>
      <c r="D280" s="32"/>
      <c r="E280" s="23"/>
      <c r="F280" s="18"/>
      <c r="G280" s="18"/>
      <c r="H280" s="18"/>
      <c r="I280" s="18"/>
      <c r="J280" s="19"/>
    </row>
    <row r="281">
      <c r="A281" s="32"/>
      <c r="B281" s="32"/>
      <c r="C281" s="32"/>
      <c r="D281" s="32"/>
      <c r="E281" s="23"/>
      <c r="F281" s="18"/>
      <c r="G281" s="18"/>
      <c r="H281" s="18"/>
      <c r="I281" s="18"/>
      <c r="J281" s="19"/>
    </row>
    <row r="282">
      <c r="A282" s="32"/>
      <c r="B282" s="32"/>
      <c r="C282" s="32"/>
      <c r="D282" s="32"/>
      <c r="E282" s="23"/>
      <c r="F282" s="18"/>
      <c r="G282" s="18"/>
      <c r="H282" s="18"/>
      <c r="I282" s="18"/>
      <c r="J282" s="19"/>
    </row>
    <row r="283">
      <c r="A283" s="32"/>
      <c r="B283" s="32"/>
      <c r="C283" s="32"/>
      <c r="D283" s="32"/>
      <c r="E283" s="23"/>
      <c r="F283" s="18"/>
      <c r="G283" s="18"/>
      <c r="H283" s="18"/>
      <c r="I283" s="18"/>
      <c r="J283" s="19"/>
    </row>
    <row r="284">
      <c r="A284" s="32"/>
      <c r="B284" s="32"/>
      <c r="C284" s="32"/>
      <c r="D284" s="32"/>
      <c r="E284" s="23"/>
      <c r="F284" s="18"/>
      <c r="G284" s="18"/>
      <c r="H284" s="18"/>
      <c r="I284" s="18"/>
      <c r="J284" s="19"/>
    </row>
    <row r="285">
      <c r="A285" s="32"/>
      <c r="B285" s="32"/>
      <c r="C285" s="32"/>
      <c r="D285" s="32"/>
      <c r="E285" s="23"/>
      <c r="F285" s="18"/>
      <c r="G285" s="18"/>
      <c r="H285" s="18"/>
      <c r="I285" s="18"/>
      <c r="J285" s="19"/>
    </row>
    <row r="286">
      <c r="A286" s="32"/>
      <c r="B286" s="32"/>
      <c r="C286" s="32"/>
      <c r="D286" s="32"/>
      <c r="E286" s="23"/>
      <c r="F286" s="18"/>
      <c r="G286" s="18"/>
      <c r="H286" s="18"/>
      <c r="I286" s="18"/>
      <c r="J286" s="19"/>
    </row>
    <row r="287">
      <c r="A287" s="32"/>
      <c r="B287" s="32"/>
      <c r="C287" s="32"/>
      <c r="D287" s="32"/>
      <c r="E287" s="23"/>
      <c r="F287" s="18"/>
      <c r="G287" s="18"/>
      <c r="H287" s="18"/>
      <c r="I287" s="18"/>
      <c r="J287" s="19"/>
    </row>
    <row r="288">
      <c r="A288" s="32"/>
      <c r="B288" s="32"/>
      <c r="C288" s="32"/>
      <c r="D288" s="32"/>
      <c r="E288" s="23"/>
      <c r="F288" s="18"/>
      <c r="G288" s="18"/>
      <c r="H288" s="18"/>
      <c r="I288" s="18"/>
      <c r="J288" s="19"/>
    </row>
    <row r="289">
      <c r="A289" s="32"/>
      <c r="B289" s="32"/>
      <c r="C289" s="32"/>
      <c r="D289" s="32"/>
      <c r="E289" s="23"/>
      <c r="F289" s="18"/>
      <c r="G289" s="18"/>
      <c r="H289" s="18"/>
      <c r="I289" s="18"/>
      <c r="J289" s="19"/>
    </row>
    <row r="290">
      <c r="A290" s="32"/>
      <c r="B290" s="32"/>
      <c r="C290" s="32"/>
      <c r="D290" s="32"/>
      <c r="E290" s="23"/>
      <c r="F290" s="18"/>
      <c r="G290" s="18"/>
      <c r="H290" s="18"/>
      <c r="I290" s="18"/>
      <c r="J290" s="19"/>
    </row>
    <row r="291">
      <c r="A291" s="32"/>
      <c r="B291" s="32"/>
      <c r="C291" s="32"/>
      <c r="D291" s="32"/>
      <c r="E291" s="23"/>
      <c r="F291" s="18"/>
      <c r="G291" s="18"/>
      <c r="H291" s="18"/>
      <c r="I291" s="18"/>
      <c r="J291" s="19"/>
    </row>
    <row r="292">
      <c r="A292" s="32"/>
      <c r="B292" s="32"/>
      <c r="C292" s="32"/>
      <c r="D292" s="32"/>
      <c r="E292" s="23"/>
      <c r="F292" s="18"/>
      <c r="G292" s="18"/>
      <c r="H292" s="18"/>
      <c r="I292" s="18"/>
      <c r="J292" s="19"/>
    </row>
    <row r="293">
      <c r="A293" s="32"/>
      <c r="B293" s="32"/>
      <c r="C293" s="32"/>
      <c r="D293" s="32"/>
      <c r="E293" s="23"/>
      <c r="F293" s="18"/>
      <c r="G293" s="18"/>
      <c r="H293" s="18"/>
      <c r="I293" s="18"/>
      <c r="J293" s="19"/>
    </row>
    <row r="294">
      <c r="A294" s="32"/>
      <c r="B294" s="32"/>
      <c r="C294" s="32"/>
      <c r="D294" s="32"/>
      <c r="E294" s="23"/>
      <c r="F294" s="18"/>
      <c r="G294" s="18"/>
      <c r="H294" s="18"/>
      <c r="I294" s="18"/>
      <c r="J294" s="19"/>
    </row>
    <row r="295">
      <c r="A295" s="32"/>
      <c r="B295" s="32"/>
      <c r="C295" s="32"/>
      <c r="D295" s="32"/>
      <c r="E295" s="23"/>
      <c r="F295" s="18"/>
      <c r="G295" s="18"/>
      <c r="H295" s="18"/>
      <c r="I295" s="18"/>
      <c r="J295" s="19"/>
    </row>
    <row r="296">
      <c r="A296" s="32"/>
      <c r="B296" s="32"/>
      <c r="C296" s="32"/>
      <c r="D296" s="32"/>
      <c r="E296" s="23"/>
      <c r="F296" s="18"/>
      <c r="G296" s="18"/>
      <c r="H296" s="18"/>
      <c r="I296" s="18"/>
      <c r="J296" s="19"/>
    </row>
    <row r="297">
      <c r="A297" s="32"/>
      <c r="B297" s="32"/>
      <c r="C297" s="32"/>
      <c r="D297" s="32"/>
      <c r="E297" s="23"/>
      <c r="F297" s="18"/>
      <c r="G297" s="18"/>
      <c r="H297" s="18"/>
      <c r="I297" s="18"/>
      <c r="J297" s="19"/>
    </row>
    <row r="298">
      <c r="A298" s="32"/>
      <c r="B298" s="32"/>
      <c r="C298" s="32"/>
      <c r="D298" s="32"/>
      <c r="E298" s="23"/>
      <c r="F298" s="18"/>
      <c r="G298" s="18"/>
      <c r="H298" s="18"/>
      <c r="I298" s="18"/>
      <c r="J298" s="19"/>
    </row>
    <row r="299">
      <c r="A299" s="32"/>
      <c r="B299" s="32"/>
      <c r="C299" s="32"/>
      <c r="D299" s="32"/>
      <c r="E299" s="23"/>
      <c r="F299" s="18"/>
      <c r="G299" s="18"/>
      <c r="H299" s="18"/>
      <c r="I299" s="18"/>
      <c r="J299" s="19"/>
    </row>
    <row r="300">
      <c r="A300" s="32"/>
      <c r="B300" s="32"/>
      <c r="C300" s="32"/>
      <c r="D300" s="32"/>
      <c r="E300" s="23"/>
      <c r="F300" s="18"/>
      <c r="G300" s="18"/>
      <c r="H300" s="18"/>
      <c r="I300" s="18"/>
      <c r="J300" s="19"/>
    </row>
    <row r="301">
      <c r="A301" s="32"/>
      <c r="B301" s="32"/>
      <c r="C301" s="32"/>
      <c r="D301" s="32"/>
      <c r="E301" s="23"/>
      <c r="F301" s="18"/>
      <c r="G301" s="18"/>
      <c r="H301" s="18"/>
      <c r="I301" s="18"/>
      <c r="J301" s="19"/>
    </row>
    <row r="302">
      <c r="A302" s="32"/>
      <c r="B302" s="32"/>
      <c r="C302" s="32"/>
      <c r="D302" s="32"/>
      <c r="E302" s="23"/>
      <c r="F302" s="18"/>
      <c r="G302" s="18"/>
      <c r="H302" s="18"/>
      <c r="I302" s="18"/>
      <c r="J302" s="19"/>
    </row>
    <row r="303">
      <c r="A303" s="32"/>
      <c r="B303" s="32"/>
      <c r="C303" s="32"/>
      <c r="D303" s="32"/>
      <c r="E303" s="23"/>
      <c r="F303" s="18"/>
      <c r="G303" s="18"/>
      <c r="H303" s="18"/>
      <c r="I303" s="18"/>
      <c r="J303" s="19"/>
    </row>
    <row r="304">
      <c r="A304" s="32"/>
      <c r="B304" s="32"/>
      <c r="C304" s="32"/>
      <c r="D304" s="32"/>
      <c r="E304" s="23"/>
      <c r="F304" s="18"/>
      <c r="G304" s="18"/>
      <c r="H304" s="18"/>
      <c r="I304" s="18"/>
      <c r="J304" s="19"/>
    </row>
    <row r="305">
      <c r="A305" s="32"/>
      <c r="B305" s="32"/>
      <c r="C305" s="32"/>
      <c r="D305" s="32"/>
      <c r="E305" s="23"/>
      <c r="F305" s="18"/>
      <c r="G305" s="18"/>
      <c r="H305" s="18"/>
      <c r="I305" s="18"/>
      <c r="J305" s="19"/>
    </row>
    <row r="306">
      <c r="A306" s="32"/>
      <c r="B306" s="32"/>
      <c r="C306" s="32"/>
      <c r="D306" s="32"/>
      <c r="E306" s="23"/>
      <c r="F306" s="18"/>
      <c r="G306" s="18"/>
      <c r="H306" s="18"/>
      <c r="I306" s="18"/>
      <c r="J306" s="19"/>
    </row>
    <row r="307">
      <c r="A307" s="32"/>
      <c r="B307" s="32"/>
      <c r="C307" s="32"/>
      <c r="D307" s="32"/>
      <c r="E307" s="23"/>
      <c r="F307" s="18"/>
      <c r="G307" s="18"/>
      <c r="H307" s="18"/>
      <c r="I307" s="18"/>
      <c r="J307" s="19"/>
    </row>
    <row r="308">
      <c r="A308" s="32"/>
      <c r="B308" s="32"/>
      <c r="C308" s="32"/>
      <c r="D308" s="32"/>
      <c r="E308" s="23"/>
      <c r="F308" s="18"/>
      <c r="G308" s="18"/>
      <c r="H308" s="18"/>
      <c r="I308" s="18"/>
      <c r="J308" s="19"/>
    </row>
    <row r="309">
      <c r="A309" s="32"/>
      <c r="B309" s="32"/>
      <c r="C309" s="32"/>
      <c r="D309" s="32"/>
      <c r="E309" s="23"/>
      <c r="F309" s="18"/>
      <c r="G309" s="18"/>
      <c r="H309" s="18"/>
      <c r="I309" s="18"/>
      <c r="J309" s="19"/>
    </row>
    <row r="310">
      <c r="A310" s="32"/>
      <c r="B310" s="32"/>
      <c r="C310" s="32"/>
      <c r="D310" s="32"/>
      <c r="E310" s="23"/>
      <c r="F310" s="18"/>
      <c r="G310" s="18"/>
      <c r="H310" s="18"/>
      <c r="I310" s="18"/>
      <c r="J310" s="19"/>
    </row>
    <row r="311">
      <c r="A311" s="32"/>
      <c r="B311" s="32"/>
      <c r="C311" s="32"/>
      <c r="D311" s="32"/>
      <c r="E311" s="23"/>
      <c r="F311" s="18"/>
      <c r="G311" s="18"/>
      <c r="H311" s="18"/>
      <c r="I311" s="18"/>
      <c r="J311" s="19"/>
    </row>
    <row r="312">
      <c r="A312" s="32"/>
      <c r="B312" s="32"/>
      <c r="C312" s="32"/>
      <c r="D312" s="32"/>
      <c r="E312" s="23"/>
      <c r="F312" s="18"/>
      <c r="G312" s="18"/>
      <c r="H312" s="18"/>
      <c r="I312" s="18"/>
      <c r="J312" s="19"/>
    </row>
    <row r="313">
      <c r="A313" s="32"/>
      <c r="B313" s="32"/>
      <c r="C313" s="32"/>
      <c r="D313" s="32"/>
      <c r="E313" s="23"/>
      <c r="F313" s="18"/>
      <c r="G313" s="18"/>
      <c r="H313" s="18"/>
      <c r="I313" s="18"/>
      <c r="J313" s="19"/>
    </row>
    <row r="314">
      <c r="A314" s="32"/>
      <c r="B314" s="32"/>
      <c r="C314" s="32"/>
      <c r="D314" s="32"/>
      <c r="E314" s="23"/>
      <c r="F314" s="18"/>
      <c r="G314" s="18"/>
      <c r="H314" s="18"/>
      <c r="I314" s="18"/>
      <c r="J314" s="19"/>
    </row>
    <row r="315">
      <c r="A315" s="32"/>
      <c r="B315" s="32"/>
      <c r="C315" s="32"/>
      <c r="D315" s="32"/>
      <c r="E315" s="23"/>
      <c r="F315" s="18"/>
      <c r="G315" s="18"/>
      <c r="H315" s="18"/>
      <c r="I315" s="18"/>
      <c r="J315" s="19"/>
    </row>
    <row r="316">
      <c r="A316" s="32"/>
      <c r="B316" s="32"/>
      <c r="C316" s="32"/>
      <c r="D316" s="32"/>
      <c r="E316" s="23"/>
      <c r="F316" s="18"/>
      <c r="G316" s="18"/>
      <c r="H316" s="18"/>
      <c r="I316" s="18"/>
      <c r="J316" s="19"/>
    </row>
    <row r="317">
      <c r="A317" s="32"/>
      <c r="B317" s="32"/>
      <c r="C317" s="32"/>
      <c r="D317" s="32"/>
      <c r="E317" s="23"/>
      <c r="F317" s="18"/>
      <c r="G317" s="18"/>
      <c r="H317" s="18"/>
      <c r="I317" s="18"/>
      <c r="J317" s="19"/>
    </row>
    <row r="318">
      <c r="A318" s="32"/>
      <c r="B318" s="32"/>
      <c r="C318" s="32"/>
      <c r="D318" s="32"/>
      <c r="E318" s="23"/>
      <c r="F318" s="18"/>
      <c r="G318" s="18"/>
      <c r="H318" s="18"/>
      <c r="I318" s="18"/>
      <c r="J318" s="19"/>
    </row>
    <row r="319">
      <c r="A319" s="32"/>
      <c r="B319" s="32"/>
      <c r="C319" s="32"/>
      <c r="D319" s="32"/>
      <c r="E319" s="23"/>
      <c r="F319" s="18"/>
      <c r="G319" s="18"/>
      <c r="H319" s="18"/>
      <c r="I319" s="18"/>
      <c r="J319" s="19"/>
    </row>
    <row r="320">
      <c r="A320" s="32"/>
      <c r="B320" s="32"/>
      <c r="C320" s="32"/>
      <c r="D320" s="32"/>
      <c r="E320" s="23"/>
      <c r="F320" s="18"/>
      <c r="G320" s="18"/>
      <c r="H320" s="18"/>
      <c r="I320" s="18"/>
      <c r="J320" s="19"/>
    </row>
    <row r="321">
      <c r="A321" s="32"/>
      <c r="B321" s="32"/>
      <c r="C321" s="32"/>
      <c r="D321" s="32"/>
      <c r="E321" s="23"/>
      <c r="F321" s="18"/>
      <c r="G321" s="18"/>
      <c r="H321" s="18"/>
      <c r="I321" s="18"/>
      <c r="J321" s="19"/>
    </row>
    <row r="322">
      <c r="A322" s="32"/>
      <c r="B322" s="32"/>
      <c r="C322" s="32"/>
      <c r="D322" s="32"/>
      <c r="E322" s="23"/>
      <c r="F322" s="18"/>
      <c r="G322" s="18"/>
      <c r="H322" s="18"/>
      <c r="I322" s="18"/>
      <c r="J322" s="19"/>
    </row>
    <row r="323">
      <c r="A323" s="32"/>
      <c r="B323" s="32"/>
      <c r="C323" s="32"/>
      <c r="D323" s="32"/>
      <c r="E323" s="23"/>
      <c r="F323" s="18"/>
      <c r="G323" s="18"/>
      <c r="H323" s="18"/>
      <c r="I323" s="18"/>
      <c r="J323" s="19"/>
    </row>
    <row r="324">
      <c r="A324" s="32"/>
      <c r="B324" s="32"/>
      <c r="C324" s="32"/>
      <c r="D324" s="32"/>
      <c r="E324" s="23"/>
      <c r="F324" s="18"/>
      <c r="G324" s="18"/>
      <c r="H324" s="18"/>
      <c r="I324" s="18"/>
      <c r="J324" s="19"/>
    </row>
    <row r="325">
      <c r="A325" s="32"/>
      <c r="B325" s="32"/>
      <c r="C325" s="32"/>
      <c r="D325" s="32"/>
      <c r="E325" s="23"/>
      <c r="F325" s="18"/>
      <c r="G325" s="18"/>
      <c r="H325" s="18"/>
      <c r="I325" s="18"/>
      <c r="J325" s="19"/>
    </row>
    <row r="326">
      <c r="A326" s="32"/>
      <c r="B326" s="32"/>
      <c r="C326" s="32"/>
      <c r="D326" s="32"/>
      <c r="E326" s="23"/>
      <c r="F326" s="18"/>
      <c r="G326" s="18"/>
      <c r="H326" s="18"/>
      <c r="I326" s="18"/>
      <c r="J326" s="19"/>
    </row>
    <row r="327">
      <c r="A327" s="32"/>
      <c r="B327" s="32"/>
      <c r="C327" s="32"/>
      <c r="D327" s="32"/>
      <c r="E327" s="23"/>
      <c r="F327" s="18"/>
      <c r="G327" s="18"/>
      <c r="H327" s="18"/>
      <c r="I327" s="18"/>
      <c r="J327" s="19"/>
    </row>
    <row r="328">
      <c r="A328" s="32"/>
      <c r="B328" s="32"/>
      <c r="C328" s="32"/>
      <c r="D328" s="32"/>
      <c r="E328" s="23"/>
      <c r="F328" s="18"/>
      <c r="G328" s="18"/>
      <c r="H328" s="18"/>
      <c r="I328" s="18"/>
      <c r="J328" s="19"/>
    </row>
    <row r="329">
      <c r="A329" s="32"/>
      <c r="B329" s="32"/>
      <c r="C329" s="32"/>
      <c r="D329" s="32"/>
      <c r="E329" s="23"/>
      <c r="F329" s="18"/>
      <c r="G329" s="18"/>
      <c r="H329" s="18"/>
      <c r="I329" s="18"/>
      <c r="J329" s="19"/>
    </row>
    <row r="330">
      <c r="A330" s="32"/>
      <c r="B330" s="32"/>
      <c r="C330" s="32"/>
      <c r="D330" s="32"/>
      <c r="E330" s="23"/>
      <c r="F330" s="18"/>
      <c r="G330" s="18"/>
      <c r="H330" s="18"/>
      <c r="I330" s="18"/>
      <c r="J330" s="19"/>
    </row>
    <row r="331">
      <c r="A331" s="32"/>
      <c r="B331" s="32"/>
      <c r="C331" s="32"/>
      <c r="D331" s="32"/>
      <c r="E331" s="23"/>
      <c r="F331" s="18"/>
      <c r="G331" s="18"/>
      <c r="H331" s="18"/>
      <c r="I331" s="18"/>
      <c r="J331" s="19"/>
    </row>
    <row r="332">
      <c r="A332" s="32"/>
      <c r="B332" s="32"/>
      <c r="C332" s="32"/>
      <c r="D332" s="32"/>
      <c r="E332" s="23"/>
      <c r="F332" s="18"/>
      <c r="G332" s="18"/>
      <c r="H332" s="18"/>
      <c r="I332" s="18"/>
      <c r="J332" s="19"/>
    </row>
    <row r="333">
      <c r="A333" s="32"/>
      <c r="B333" s="32"/>
      <c r="C333" s="32"/>
      <c r="D333" s="32"/>
      <c r="E333" s="23"/>
      <c r="F333" s="18"/>
      <c r="G333" s="18"/>
      <c r="H333" s="18"/>
      <c r="I333" s="18"/>
      <c r="J333" s="19"/>
    </row>
    <row r="334">
      <c r="A334" s="32"/>
      <c r="B334" s="32"/>
      <c r="C334" s="32"/>
      <c r="D334" s="32"/>
      <c r="E334" s="23"/>
      <c r="F334" s="18"/>
      <c r="G334" s="18"/>
      <c r="H334" s="18"/>
      <c r="I334" s="18"/>
      <c r="J334" s="19"/>
    </row>
    <row r="335">
      <c r="A335" s="32"/>
      <c r="B335" s="32"/>
      <c r="C335" s="32"/>
      <c r="D335" s="32"/>
      <c r="E335" s="23"/>
      <c r="F335" s="18"/>
      <c r="G335" s="18"/>
      <c r="H335" s="18"/>
      <c r="I335" s="18"/>
      <c r="J335" s="19"/>
    </row>
    <row r="336">
      <c r="A336" s="32"/>
      <c r="B336" s="32"/>
      <c r="C336" s="32"/>
      <c r="D336" s="32"/>
      <c r="E336" s="23"/>
      <c r="F336" s="18"/>
      <c r="G336" s="18"/>
      <c r="H336" s="18"/>
      <c r="I336" s="18"/>
      <c r="J336" s="19"/>
    </row>
    <row r="337">
      <c r="A337" s="32"/>
      <c r="B337" s="32"/>
      <c r="C337" s="32"/>
      <c r="D337" s="32"/>
      <c r="E337" s="23"/>
      <c r="F337" s="18"/>
      <c r="G337" s="18"/>
      <c r="H337" s="18"/>
      <c r="I337" s="18"/>
      <c r="J337" s="19"/>
    </row>
    <row r="338">
      <c r="A338" s="32"/>
      <c r="B338" s="32"/>
      <c r="C338" s="32"/>
      <c r="D338" s="32"/>
      <c r="E338" s="23"/>
      <c r="F338" s="18"/>
      <c r="G338" s="18"/>
      <c r="H338" s="18"/>
      <c r="I338" s="18"/>
      <c r="J338" s="19"/>
    </row>
    <row r="339">
      <c r="A339" s="32"/>
      <c r="B339" s="32"/>
      <c r="C339" s="32"/>
      <c r="D339" s="32"/>
      <c r="E339" s="23"/>
      <c r="F339" s="18"/>
      <c r="G339" s="18"/>
      <c r="H339" s="18"/>
      <c r="I339" s="18"/>
      <c r="J339" s="19"/>
    </row>
    <row r="340">
      <c r="A340" s="32"/>
      <c r="B340" s="32"/>
      <c r="C340" s="32"/>
      <c r="D340" s="32"/>
      <c r="E340" s="23"/>
      <c r="F340" s="18"/>
      <c r="G340" s="18"/>
      <c r="H340" s="18"/>
      <c r="I340" s="18"/>
      <c r="J340" s="19"/>
    </row>
    <row r="341">
      <c r="A341" s="32"/>
      <c r="B341" s="32"/>
      <c r="C341" s="32"/>
      <c r="D341" s="32"/>
      <c r="E341" s="23"/>
      <c r="F341" s="18"/>
      <c r="G341" s="18"/>
      <c r="H341" s="18"/>
      <c r="I341" s="18"/>
      <c r="J341" s="19"/>
    </row>
    <row r="342">
      <c r="A342" s="32"/>
      <c r="B342" s="32"/>
      <c r="C342" s="32"/>
      <c r="D342" s="32"/>
      <c r="E342" s="23"/>
      <c r="F342" s="18"/>
      <c r="G342" s="18"/>
      <c r="H342" s="18"/>
      <c r="I342" s="18"/>
      <c r="J342" s="19"/>
    </row>
    <row r="343">
      <c r="A343" s="32"/>
      <c r="B343" s="32"/>
      <c r="C343" s="32"/>
      <c r="D343" s="32"/>
      <c r="E343" s="23"/>
      <c r="F343" s="18"/>
      <c r="G343" s="18"/>
      <c r="H343" s="18"/>
      <c r="I343" s="18"/>
      <c r="J343" s="19"/>
    </row>
    <row r="344">
      <c r="A344" s="32"/>
      <c r="B344" s="32"/>
      <c r="C344" s="32"/>
      <c r="D344" s="32"/>
      <c r="E344" s="23"/>
      <c r="F344" s="18"/>
      <c r="G344" s="18"/>
      <c r="H344" s="18"/>
      <c r="I344" s="18"/>
      <c r="J344" s="19"/>
    </row>
    <row r="345">
      <c r="A345" s="32"/>
      <c r="B345" s="32"/>
      <c r="C345" s="32"/>
      <c r="D345" s="32"/>
      <c r="E345" s="23"/>
      <c r="F345" s="18"/>
      <c r="G345" s="18"/>
      <c r="H345" s="18"/>
      <c r="I345" s="18"/>
      <c r="J345" s="19"/>
    </row>
    <row r="346">
      <c r="A346" s="32"/>
      <c r="B346" s="32"/>
      <c r="C346" s="32"/>
      <c r="D346" s="32"/>
      <c r="E346" s="23"/>
      <c r="F346" s="18"/>
      <c r="G346" s="18"/>
      <c r="H346" s="18"/>
      <c r="I346" s="18"/>
      <c r="J346" s="19"/>
    </row>
    <row r="347">
      <c r="A347" s="32"/>
      <c r="B347" s="32"/>
      <c r="C347" s="32"/>
      <c r="D347" s="32"/>
      <c r="E347" s="23"/>
      <c r="F347" s="18"/>
      <c r="G347" s="18"/>
      <c r="H347" s="18"/>
      <c r="I347" s="18"/>
      <c r="J347" s="19"/>
    </row>
    <row r="348">
      <c r="A348" s="32"/>
      <c r="B348" s="32"/>
      <c r="C348" s="32"/>
      <c r="D348" s="32"/>
      <c r="E348" s="23"/>
      <c r="F348" s="18"/>
      <c r="G348" s="18"/>
      <c r="H348" s="18"/>
      <c r="I348" s="18"/>
      <c r="J348" s="19"/>
    </row>
    <row r="349">
      <c r="A349" s="32"/>
      <c r="B349" s="32"/>
      <c r="C349" s="32"/>
      <c r="D349" s="32"/>
      <c r="E349" s="23"/>
      <c r="F349" s="18"/>
      <c r="G349" s="18"/>
      <c r="H349" s="18"/>
      <c r="I349" s="18"/>
      <c r="J349" s="19"/>
    </row>
    <row r="350">
      <c r="A350" s="32"/>
      <c r="B350" s="32"/>
      <c r="C350" s="32"/>
      <c r="D350" s="32"/>
      <c r="E350" s="23"/>
      <c r="F350" s="18"/>
      <c r="G350" s="18"/>
      <c r="H350" s="18"/>
      <c r="I350" s="18"/>
      <c r="J350" s="19"/>
    </row>
    <row r="351">
      <c r="A351" s="32"/>
      <c r="B351" s="32"/>
      <c r="C351" s="32"/>
      <c r="D351" s="32"/>
      <c r="E351" s="23"/>
      <c r="F351" s="18"/>
      <c r="G351" s="18"/>
      <c r="H351" s="18"/>
      <c r="I351" s="18"/>
      <c r="J351" s="19"/>
    </row>
    <row r="352">
      <c r="A352" s="32"/>
      <c r="B352" s="32"/>
      <c r="C352" s="32"/>
      <c r="D352" s="32"/>
      <c r="E352" s="23"/>
      <c r="F352" s="18"/>
      <c r="G352" s="18"/>
      <c r="H352" s="18"/>
      <c r="I352" s="18"/>
      <c r="J352" s="19"/>
    </row>
    <row r="353">
      <c r="A353" s="32"/>
      <c r="B353" s="32"/>
      <c r="C353" s="32"/>
      <c r="D353" s="32"/>
      <c r="E353" s="23"/>
      <c r="F353" s="18"/>
      <c r="G353" s="18"/>
      <c r="H353" s="18"/>
      <c r="I353" s="18"/>
      <c r="J353" s="19"/>
    </row>
    <row r="354">
      <c r="A354" s="32"/>
      <c r="B354" s="32"/>
      <c r="C354" s="32"/>
      <c r="D354" s="32"/>
      <c r="E354" s="23"/>
      <c r="F354" s="18"/>
      <c r="G354" s="18"/>
      <c r="H354" s="18"/>
      <c r="I354" s="18"/>
      <c r="J354" s="19"/>
    </row>
    <row r="355">
      <c r="A355" s="32"/>
      <c r="B355" s="32"/>
      <c r="C355" s="32"/>
      <c r="D355" s="32"/>
      <c r="E355" s="23"/>
      <c r="F355" s="18"/>
      <c r="G355" s="18"/>
      <c r="H355" s="18"/>
      <c r="I355" s="18"/>
      <c r="J355" s="19"/>
    </row>
    <row r="356">
      <c r="A356" s="32"/>
      <c r="B356" s="32"/>
      <c r="C356" s="32"/>
      <c r="D356" s="32"/>
      <c r="E356" s="23"/>
      <c r="F356" s="18"/>
      <c r="G356" s="18"/>
      <c r="H356" s="18"/>
      <c r="I356" s="18"/>
      <c r="J356" s="19"/>
    </row>
    <row r="357">
      <c r="A357" s="32"/>
      <c r="B357" s="32"/>
      <c r="C357" s="32"/>
      <c r="D357" s="32"/>
      <c r="E357" s="23"/>
      <c r="F357" s="18"/>
      <c r="G357" s="18"/>
      <c r="H357" s="18"/>
      <c r="I357" s="18"/>
      <c r="J357" s="19"/>
    </row>
    <row r="358">
      <c r="A358" s="32"/>
      <c r="B358" s="32"/>
      <c r="C358" s="32"/>
      <c r="D358" s="32"/>
      <c r="E358" s="23"/>
      <c r="F358" s="18"/>
      <c r="G358" s="18"/>
      <c r="H358" s="18"/>
      <c r="I358" s="18"/>
      <c r="J358" s="19"/>
    </row>
    <row r="359">
      <c r="A359" s="32"/>
      <c r="B359" s="32"/>
      <c r="C359" s="32"/>
      <c r="D359" s="32"/>
      <c r="E359" s="23"/>
      <c r="F359" s="18"/>
      <c r="G359" s="18"/>
      <c r="H359" s="18"/>
      <c r="I359" s="18"/>
      <c r="J359" s="19"/>
    </row>
    <row r="360">
      <c r="A360" s="32"/>
      <c r="B360" s="32"/>
      <c r="C360" s="32"/>
      <c r="D360" s="32"/>
      <c r="E360" s="23"/>
      <c r="F360" s="18"/>
      <c r="G360" s="18"/>
      <c r="H360" s="18"/>
      <c r="I360" s="18"/>
      <c r="J360" s="19"/>
    </row>
    <row r="361">
      <c r="A361" s="32"/>
      <c r="B361" s="32"/>
      <c r="C361" s="32"/>
      <c r="D361" s="32"/>
      <c r="E361" s="23"/>
      <c r="F361" s="18"/>
      <c r="G361" s="18"/>
      <c r="H361" s="18"/>
      <c r="I361" s="18"/>
      <c r="J361" s="19"/>
    </row>
    <row r="362">
      <c r="A362" s="32"/>
      <c r="B362" s="32"/>
      <c r="C362" s="32"/>
      <c r="D362" s="32"/>
      <c r="E362" s="23"/>
      <c r="F362" s="18"/>
      <c r="G362" s="18"/>
      <c r="H362" s="18"/>
      <c r="I362" s="18"/>
      <c r="J362" s="19"/>
    </row>
    <row r="363">
      <c r="A363" s="32"/>
      <c r="B363" s="32"/>
      <c r="C363" s="32"/>
      <c r="D363" s="32"/>
      <c r="E363" s="23"/>
      <c r="F363" s="18"/>
      <c r="G363" s="18"/>
      <c r="H363" s="18"/>
      <c r="I363" s="18"/>
      <c r="J363" s="19"/>
    </row>
    <row r="364">
      <c r="A364" s="32"/>
      <c r="B364" s="32"/>
      <c r="C364" s="32"/>
      <c r="D364" s="32"/>
      <c r="E364" s="23"/>
      <c r="F364" s="18"/>
      <c r="G364" s="18"/>
      <c r="H364" s="18"/>
      <c r="I364" s="18"/>
      <c r="J364" s="19"/>
    </row>
    <row r="365">
      <c r="A365" s="32"/>
      <c r="B365" s="32"/>
      <c r="C365" s="32"/>
      <c r="D365" s="32"/>
      <c r="E365" s="23"/>
      <c r="F365" s="18"/>
      <c r="G365" s="18"/>
      <c r="H365" s="18"/>
      <c r="I365" s="18"/>
      <c r="J365" s="19"/>
    </row>
    <row r="366">
      <c r="A366" s="32"/>
      <c r="B366" s="32"/>
      <c r="C366" s="32"/>
      <c r="D366" s="32"/>
      <c r="E366" s="23"/>
      <c r="F366" s="18"/>
      <c r="G366" s="18"/>
      <c r="H366" s="18"/>
      <c r="I366" s="18"/>
      <c r="J366" s="19"/>
    </row>
    <row r="367">
      <c r="A367" s="32"/>
      <c r="B367" s="32"/>
      <c r="C367" s="32"/>
      <c r="D367" s="32"/>
      <c r="E367" s="23"/>
      <c r="F367" s="18"/>
      <c r="G367" s="18"/>
      <c r="H367" s="18"/>
      <c r="I367" s="18"/>
      <c r="J367" s="19"/>
    </row>
    <row r="368">
      <c r="A368" s="32"/>
      <c r="B368" s="32"/>
      <c r="C368" s="32"/>
      <c r="D368" s="32"/>
      <c r="E368" s="23"/>
      <c r="F368" s="18"/>
      <c r="G368" s="18"/>
      <c r="H368" s="18"/>
      <c r="I368" s="18"/>
      <c r="J368" s="19"/>
    </row>
    <row r="369">
      <c r="A369" s="32"/>
      <c r="B369" s="32"/>
      <c r="C369" s="32"/>
      <c r="D369" s="32"/>
      <c r="E369" s="23"/>
      <c r="F369" s="18"/>
      <c r="G369" s="18"/>
      <c r="H369" s="18"/>
      <c r="I369" s="18"/>
      <c r="J369" s="19"/>
    </row>
    <row r="370">
      <c r="A370" s="32"/>
      <c r="B370" s="32"/>
      <c r="C370" s="32"/>
      <c r="D370" s="32"/>
      <c r="E370" s="23"/>
      <c r="F370" s="18"/>
      <c r="G370" s="18"/>
      <c r="H370" s="18"/>
      <c r="I370" s="18"/>
      <c r="J370" s="19"/>
    </row>
    <row r="371">
      <c r="A371" s="32"/>
      <c r="B371" s="32"/>
      <c r="C371" s="32"/>
      <c r="D371" s="32"/>
      <c r="E371" s="23"/>
      <c r="F371" s="18"/>
      <c r="G371" s="18"/>
      <c r="H371" s="18"/>
      <c r="I371" s="18"/>
      <c r="J371" s="19"/>
    </row>
    <row r="372">
      <c r="A372" s="32"/>
      <c r="B372" s="32"/>
      <c r="C372" s="32"/>
      <c r="D372" s="32"/>
      <c r="E372" s="23"/>
      <c r="F372" s="18"/>
      <c r="G372" s="18"/>
      <c r="H372" s="18"/>
      <c r="I372" s="18"/>
      <c r="J372" s="19"/>
    </row>
    <row r="373">
      <c r="A373" s="32"/>
      <c r="B373" s="32"/>
      <c r="C373" s="32"/>
      <c r="D373" s="32"/>
      <c r="E373" s="23"/>
      <c r="F373" s="18"/>
      <c r="G373" s="18"/>
      <c r="H373" s="18"/>
      <c r="I373" s="18"/>
      <c r="J373" s="19"/>
    </row>
    <row r="374">
      <c r="A374" s="32"/>
      <c r="B374" s="32"/>
      <c r="C374" s="32"/>
      <c r="D374" s="32"/>
      <c r="E374" s="23"/>
      <c r="F374" s="18"/>
      <c r="G374" s="18"/>
      <c r="H374" s="18"/>
      <c r="I374" s="18"/>
      <c r="J374" s="19"/>
    </row>
    <row r="375">
      <c r="A375" s="32"/>
      <c r="B375" s="32"/>
      <c r="C375" s="32"/>
      <c r="D375" s="32"/>
      <c r="E375" s="23"/>
      <c r="F375" s="18"/>
      <c r="G375" s="18"/>
      <c r="H375" s="18"/>
      <c r="I375" s="18"/>
      <c r="J375" s="19"/>
    </row>
    <row r="376">
      <c r="A376" s="32"/>
      <c r="B376" s="32"/>
      <c r="C376" s="32"/>
      <c r="D376" s="32"/>
      <c r="E376" s="23"/>
      <c r="F376" s="18"/>
      <c r="G376" s="18"/>
      <c r="H376" s="18"/>
      <c r="I376" s="18"/>
      <c r="J376" s="19"/>
    </row>
    <row r="377">
      <c r="A377" s="32"/>
      <c r="B377" s="32"/>
      <c r="C377" s="32"/>
      <c r="D377" s="32"/>
      <c r="E377" s="23"/>
      <c r="F377" s="18"/>
      <c r="G377" s="18"/>
      <c r="H377" s="18"/>
      <c r="I377" s="18"/>
      <c r="J377" s="19"/>
    </row>
    <row r="378">
      <c r="A378" s="32"/>
      <c r="B378" s="32"/>
      <c r="C378" s="32"/>
      <c r="D378" s="32"/>
      <c r="E378" s="23"/>
      <c r="F378" s="18"/>
      <c r="G378" s="18"/>
      <c r="H378" s="18"/>
      <c r="I378" s="18"/>
      <c r="J378" s="19"/>
    </row>
    <row r="379">
      <c r="A379" s="32"/>
      <c r="B379" s="32"/>
      <c r="C379" s="32"/>
      <c r="D379" s="32"/>
      <c r="E379" s="23"/>
      <c r="F379" s="18"/>
      <c r="G379" s="18"/>
      <c r="H379" s="18"/>
      <c r="I379" s="18"/>
      <c r="J379" s="19"/>
    </row>
    <row r="380">
      <c r="A380" s="32"/>
      <c r="B380" s="32"/>
      <c r="C380" s="32"/>
      <c r="D380" s="32"/>
      <c r="E380" s="23"/>
      <c r="F380" s="18"/>
      <c r="G380" s="18"/>
      <c r="H380" s="18"/>
      <c r="I380" s="18"/>
      <c r="J380" s="19"/>
    </row>
    <row r="381">
      <c r="A381" s="32"/>
      <c r="B381" s="32"/>
      <c r="C381" s="32"/>
      <c r="D381" s="32"/>
      <c r="E381" s="23"/>
      <c r="F381" s="18"/>
      <c r="G381" s="18"/>
      <c r="H381" s="18"/>
      <c r="I381" s="18"/>
      <c r="J381" s="19"/>
    </row>
    <row r="382">
      <c r="A382" s="32"/>
      <c r="B382" s="32"/>
      <c r="C382" s="32"/>
      <c r="D382" s="32"/>
      <c r="E382" s="23"/>
      <c r="F382" s="18"/>
      <c r="G382" s="18"/>
      <c r="H382" s="18"/>
      <c r="I382" s="18"/>
      <c r="J382" s="19"/>
    </row>
    <row r="383">
      <c r="A383" s="32"/>
      <c r="B383" s="32"/>
      <c r="C383" s="32"/>
      <c r="D383" s="32"/>
      <c r="E383" s="23"/>
      <c r="F383" s="18"/>
      <c r="G383" s="18"/>
      <c r="H383" s="18"/>
      <c r="I383" s="18"/>
      <c r="J383" s="19"/>
    </row>
    <row r="384">
      <c r="A384" s="32"/>
      <c r="B384" s="32"/>
      <c r="C384" s="32"/>
      <c r="D384" s="32"/>
      <c r="E384" s="23"/>
      <c r="F384" s="18"/>
      <c r="G384" s="18"/>
      <c r="H384" s="18"/>
      <c r="I384" s="18"/>
      <c r="J384" s="19"/>
    </row>
    <row r="385">
      <c r="A385" s="32"/>
      <c r="B385" s="32"/>
      <c r="C385" s="32"/>
      <c r="D385" s="32"/>
      <c r="E385" s="23"/>
      <c r="F385" s="18"/>
      <c r="G385" s="18"/>
      <c r="H385" s="18"/>
      <c r="I385" s="18"/>
      <c r="J385" s="19"/>
    </row>
    <row r="386">
      <c r="A386" s="32"/>
      <c r="B386" s="32"/>
      <c r="C386" s="32"/>
      <c r="D386" s="32"/>
      <c r="E386" s="23"/>
      <c r="F386" s="18"/>
      <c r="G386" s="18"/>
      <c r="H386" s="18"/>
      <c r="I386" s="18"/>
      <c r="J386" s="19"/>
    </row>
    <row r="387">
      <c r="A387" s="32"/>
      <c r="B387" s="32"/>
      <c r="C387" s="32"/>
      <c r="D387" s="32"/>
      <c r="E387" s="23"/>
      <c r="F387" s="18"/>
      <c r="G387" s="18"/>
      <c r="H387" s="18"/>
      <c r="I387" s="18"/>
      <c r="J387" s="19"/>
    </row>
    <row r="388">
      <c r="A388" s="32"/>
      <c r="B388" s="32"/>
      <c r="C388" s="32"/>
      <c r="D388" s="32"/>
      <c r="E388" s="23"/>
      <c r="F388" s="18"/>
      <c r="G388" s="18"/>
      <c r="H388" s="18"/>
      <c r="I388" s="18"/>
      <c r="J388" s="19"/>
    </row>
    <row r="389">
      <c r="A389" s="32"/>
      <c r="B389" s="32"/>
      <c r="C389" s="32"/>
      <c r="D389" s="32"/>
      <c r="E389" s="23"/>
      <c r="F389" s="18"/>
      <c r="G389" s="18"/>
      <c r="H389" s="18"/>
      <c r="I389" s="18"/>
      <c r="J389" s="19"/>
    </row>
    <row r="390">
      <c r="A390" s="32"/>
      <c r="B390" s="32"/>
      <c r="C390" s="32"/>
      <c r="D390" s="32"/>
      <c r="E390" s="23"/>
      <c r="F390" s="18"/>
      <c r="G390" s="18"/>
      <c r="H390" s="18"/>
      <c r="I390" s="18"/>
      <c r="J390" s="19"/>
    </row>
    <row r="391">
      <c r="A391" s="32"/>
      <c r="B391" s="32"/>
      <c r="C391" s="32"/>
      <c r="D391" s="32"/>
      <c r="E391" s="23"/>
      <c r="F391" s="18"/>
      <c r="G391" s="18"/>
      <c r="H391" s="18"/>
      <c r="I391" s="18"/>
      <c r="J391" s="19"/>
    </row>
    <row r="392">
      <c r="A392" s="32"/>
      <c r="B392" s="32"/>
      <c r="C392" s="32"/>
      <c r="D392" s="32"/>
      <c r="E392" s="23"/>
      <c r="F392" s="18"/>
      <c r="G392" s="18"/>
      <c r="H392" s="18"/>
      <c r="I392" s="18"/>
      <c r="J392" s="19"/>
    </row>
    <row r="393">
      <c r="A393" s="32"/>
      <c r="B393" s="32"/>
      <c r="C393" s="32"/>
      <c r="D393" s="32"/>
      <c r="E393" s="23"/>
      <c r="F393" s="18"/>
      <c r="G393" s="18"/>
      <c r="H393" s="18"/>
      <c r="I393" s="18"/>
      <c r="J393" s="19"/>
    </row>
    <row r="394">
      <c r="A394" s="32"/>
      <c r="B394" s="32"/>
      <c r="C394" s="32"/>
      <c r="D394" s="32"/>
      <c r="E394" s="23"/>
      <c r="F394" s="18"/>
      <c r="G394" s="18"/>
      <c r="H394" s="18"/>
      <c r="I394" s="18"/>
      <c r="J394" s="19"/>
    </row>
    <row r="395">
      <c r="A395" s="32"/>
      <c r="B395" s="32"/>
      <c r="C395" s="32"/>
      <c r="D395" s="32"/>
      <c r="E395" s="23"/>
      <c r="F395" s="18"/>
      <c r="G395" s="18"/>
      <c r="H395" s="18"/>
      <c r="I395" s="18"/>
      <c r="J395" s="19"/>
    </row>
    <row r="396">
      <c r="A396" s="32"/>
      <c r="B396" s="32"/>
      <c r="C396" s="32"/>
      <c r="D396" s="32"/>
      <c r="E396" s="23"/>
      <c r="F396" s="18"/>
      <c r="G396" s="18"/>
      <c r="H396" s="18"/>
      <c r="I396" s="18"/>
      <c r="J396" s="19"/>
    </row>
    <row r="397">
      <c r="A397" s="32"/>
      <c r="B397" s="32"/>
      <c r="C397" s="32"/>
      <c r="D397" s="32"/>
      <c r="E397" s="23"/>
      <c r="F397" s="18"/>
      <c r="G397" s="18"/>
      <c r="H397" s="18"/>
      <c r="I397" s="18"/>
      <c r="J397" s="19"/>
    </row>
    <row r="398">
      <c r="A398" s="32"/>
      <c r="B398" s="32"/>
      <c r="C398" s="32"/>
      <c r="D398" s="32"/>
      <c r="E398" s="23"/>
      <c r="F398" s="18"/>
      <c r="G398" s="18"/>
      <c r="H398" s="18"/>
      <c r="I398" s="18"/>
      <c r="J398" s="19"/>
    </row>
    <row r="399">
      <c r="A399" s="32"/>
      <c r="B399" s="32"/>
      <c r="C399" s="32"/>
      <c r="D399" s="32"/>
      <c r="E399" s="23"/>
      <c r="F399" s="18"/>
      <c r="G399" s="18"/>
      <c r="H399" s="18"/>
      <c r="I399" s="18"/>
      <c r="J399" s="19"/>
    </row>
    <row r="400">
      <c r="A400" s="32"/>
      <c r="B400" s="32"/>
      <c r="C400" s="32"/>
      <c r="D400" s="32"/>
      <c r="E400" s="23"/>
      <c r="F400" s="18"/>
      <c r="G400" s="18"/>
      <c r="H400" s="18"/>
      <c r="I400" s="18"/>
      <c r="J400" s="19"/>
    </row>
    <row r="401">
      <c r="A401" s="32"/>
      <c r="B401" s="32"/>
      <c r="C401" s="32"/>
      <c r="D401" s="32"/>
      <c r="E401" s="23"/>
      <c r="F401" s="18"/>
      <c r="G401" s="18"/>
      <c r="H401" s="18"/>
      <c r="I401" s="18"/>
      <c r="J401" s="19"/>
    </row>
    <row r="402">
      <c r="A402" s="32"/>
      <c r="B402" s="32"/>
      <c r="C402" s="32"/>
      <c r="D402" s="32"/>
      <c r="E402" s="23"/>
      <c r="F402" s="18"/>
      <c r="G402" s="18"/>
      <c r="H402" s="18"/>
      <c r="I402" s="18"/>
      <c r="J402" s="19"/>
    </row>
    <row r="403">
      <c r="A403" s="32"/>
      <c r="B403" s="32"/>
      <c r="C403" s="32"/>
      <c r="D403" s="32"/>
      <c r="E403" s="23"/>
      <c r="F403" s="18"/>
      <c r="G403" s="18"/>
      <c r="H403" s="18"/>
      <c r="I403" s="18"/>
      <c r="J403" s="19"/>
    </row>
    <row r="404">
      <c r="A404" s="32"/>
      <c r="B404" s="32"/>
      <c r="C404" s="32"/>
      <c r="D404" s="32"/>
      <c r="E404" s="23"/>
      <c r="F404" s="18"/>
      <c r="G404" s="18"/>
      <c r="H404" s="18"/>
      <c r="I404" s="18"/>
      <c r="J404" s="19"/>
    </row>
    <row r="405">
      <c r="A405" s="32"/>
      <c r="B405" s="32"/>
      <c r="C405" s="32"/>
      <c r="D405" s="32"/>
      <c r="E405" s="23"/>
      <c r="F405" s="18"/>
      <c r="G405" s="18"/>
      <c r="H405" s="18"/>
      <c r="I405" s="18"/>
      <c r="J405" s="19"/>
    </row>
    <row r="406">
      <c r="A406" s="32"/>
      <c r="B406" s="32"/>
      <c r="C406" s="32"/>
      <c r="D406" s="32"/>
      <c r="E406" s="23"/>
      <c r="F406" s="18"/>
      <c r="G406" s="18"/>
      <c r="H406" s="18"/>
      <c r="I406" s="18"/>
      <c r="J406" s="19"/>
    </row>
    <row r="407">
      <c r="A407" s="32"/>
      <c r="B407" s="32"/>
      <c r="C407" s="32"/>
      <c r="D407" s="32"/>
      <c r="E407" s="23"/>
      <c r="F407" s="18"/>
      <c r="G407" s="18"/>
      <c r="H407" s="18"/>
      <c r="I407" s="18"/>
      <c r="J407" s="19"/>
    </row>
    <row r="408">
      <c r="A408" s="32"/>
      <c r="B408" s="32"/>
      <c r="C408" s="32"/>
      <c r="D408" s="32"/>
      <c r="E408" s="23"/>
      <c r="F408" s="18"/>
      <c r="G408" s="18"/>
      <c r="H408" s="18"/>
      <c r="I408" s="18"/>
      <c r="J408" s="19"/>
    </row>
    <row r="409">
      <c r="A409" s="32"/>
      <c r="B409" s="32"/>
      <c r="C409" s="32"/>
      <c r="D409" s="32"/>
      <c r="E409" s="23"/>
      <c r="F409" s="18"/>
      <c r="G409" s="18"/>
      <c r="H409" s="18"/>
      <c r="I409" s="18"/>
      <c r="J409" s="19"/>
    </row>
    <row r="410">
      <c r="A410" s="32"/>
      <c r="B410" s="32"/>
      <c r="C410" s="32"/>
      <c r="D410" s="32"/>
      <c r="E410" s="23"/>
      <c r="F410" s="18"/>
      <c r="G410" s="18"/>
      <c r="H410" s="18"/>
      <c r="I410" s="18"/>
      <c r="J410" s="19"/>
    </row>
    <row r="411">
      <c r="A411" s="32"/>
      <c r="B411" s="32"/>
      <c r="C411" s="32"/>
      <c r="D411" s="32"/>
      <c r="E411" s="23"/>
      <c r="F411" s="18"/>
      <c r="G411" s="18"/>
      <c r="H411" s="18"/>
      <c r="I411" s="18"/>
      <c r="J411" s="19"/>
    </row>
    <row r="412">
      <c r="A412" s="32"/>
      <c r="B412" s="32"/>
      <c r="C412" s="32"/>
      <c r="D412" s="32"/>
      <c r="E412" s="23"/>
      <c r="F412" s="18"/>
      <c r="G412" s="18"/>
      <c r="H412" s="18"/>
      <c r="I412" s="18"/>
      <c r="J412" s="19"/>
    </row>
    <row r="413">
      <c r="A413" s="32"/>
      <c r="B413" s="32"/>
      <c r="C413" s="32"/>
      <c r="D413" s="32"/>
      <c r="E413" s="23"/>
      <c r="F413" s="18"/>
      <c r="G413" s="18"/>
      <c r="H413" s="18"/>
      <c r="I413" s="18"/>
      <c r="J413" s="19"/>
    </row>
    <row r="414">
      <c r="A414" s="32"/>
      <c r="B414" s="32"/>
      <c r="C414" s="32"/>
      <c r="D414" s="32"/>
      <c r="E414" s="23"/>
      <c r="F414" s="18"/>
      <c r="G414" s="18"/>
      <c r="H414" s="18"/>
      <c r="I414" s="18"/>
      <c r="J414" s="19"/>
    </row>
    <row r="415">
      <c r="A415" s="32"/>
      <c r="B415" s="32"/>
      <c r="C415" s="32"/>
      <c r="D415" s="32"/>
      <c r="E415" s="23"/>
      <c r="F415" s="18"/>
      <c r="G415" s="18"/>
      <c r="H415" s="18"/>
      <c r="I415" s="18"/>
      <c r="J415" s="19"/>
    </row>
    <row r="416">
      <c r="A416" s="32"/>
      <c r="B416" s="32"/>
      <c r="C416" s="32"/>
      <c r="D416" s="32"/>
      <c r="E416" s="23"/>
      <c r="F416" s="18"/>
      <c r="G416" s="18"/>
      <c r="H416" s="18"/>
      <c r="I416" s="18"/>
      <c r="J416" s="19"/>
    </row>
    <row r="417">
      <c r="A417" s="32"/>
      <c r="B417" s="32"/>
      <c r="C417" s="32"/>
      <c r="D417" s="32"/>
      <c r="E417" s="23"/>
      <c r="F417" s="18"/>
      <c r="G417" s="18"/>
      <c r="H417" s="18"/>
      <c r="I417" s="18"/>
      <c r="J417" s="19"/>
    </row>
    <row r="418">
      <c r="A418" s="32"/>
      <c r="B418" s="32"/>
      <c r="C418" s="32"/>
      <c r="D418" s="32"/>
      <c r="E418" s="23"/>
      <c r="F418" s="18"/>
      <c r="G418" s="18"/>
      <c r="H418" s="18"/>
      <c r="I418" s="18"/>
      <c r="J418" s="19"/>
    </row>
    <row r="419">
      <c r="A419" s="32"/>
      <c r="B419" s="32"/>
      <c r="C419" s="32"/>
      <c r="D419" s="32"/>
      <c r="E419" s="23"/>
      <c r="F419" s="18"/>
      <c r="G419" s="18"/>
      <c r="H419" s="18"/>
      <c r="I419" s="18"/>
      <c r="J419" s="19"/>
    </row>
    <row r="420">
      <c r="A420" s="32"/>
      <c r="B420" s="32"/>
      <c r="C420" s="32"/>
      <c r="D420" s="32"/>
      <c r="E420" s="23"/>
      <c r="F420" s="18"/>
      <c r="G420" s="18"/>
      <c r="H420" s="18"/>
      <c r="I420" s="18"/>
      <c r="J420" s="19"/>
    </row>
    <row r="421">
      <c r="A421" s="32"/>
      <c r="B421" s="32"/>
      <c r="C421" s="32"/>
      <c r="D421" s="32"/>
      <c r="E421" s="23"/>
      <c r="F421" s="18"/>
      <c r="G421" s="18"/>
      <c r="H421" s="18"/>
      <c r="I421" s="18"/>
      <c r="J421" s="19"/>
    </row>
    <row r="422">
      <c r="A422" s="32"/>
      <c r="B422" s="32"/>
      <c r="C422" s="32"/>
      <c r="D422" s="32"/>
      <c r="E422" s="23"/>
      <c r="F422" s="18"/>
      <c r="G422" s="18"/>
      <c r="H422" s="18"/>
      <c r="I422" s="18"/>
      <c r="J422" s="19"/>
    </row>
    <row r="423">
      <c r="A423" s="32"/>
      <c r="B423" s="32"/>
      <c r="C423" s="32"/>
      <c r="D423" s="32"/>
      <c r="E423" s="23"/>
      <c r="F423" s="18"/>
      <c r="G423" s="18"/>
      <c r="H423" s="18"/>
      <c r="I423" s="18"/>
      <c r="J423" s="19"/>
    </row>
    <row r="424">
      <c r="A424" s="32"/>
      <c r="B424" s="32"/>
      <c r="C424" s="32"/>
      <c r="D424" s="32"/>
      <c r="E424" s="23"/>
      <c r="F424" s="18"/>
      <c r="G424" s="18"/>
      <c r="H424" s="18"/>
      <c r="I424" s="18"/>
      <c r="J424" s="19"/>
    </row>
    <row r="425">
      <c r="A425" s="32"/>
      <c r="B425" s="32"/>
      <c r="C425" s="32"/>
      <c r="D425" s="32"/>
      <c r="E425" s="23"/>
      <c r="F425" s="18"/>
      <c r="G425" s="18"/>
      <c r="H425" s="18"/>
      <c r="I425" s="18"/>
      <c r="J425" s="19"/>
    </row>
    <row r="426">
      <c r="A426" s="32"/>
      <c r="B426" s="32"/>
      <c r="C426" s="32"/>
      <c r="D426" s="32"/>
      <c r="E426" s="23"/>
      <c r="F426" s="18"/>
      <c r="G426" s="18"/>
      <c r="H426" s="18"/>
      <c r="I426" s="18"/>
      <c r="J426" s="19"/>
    </row>
    <row r="427">
      <c r="A427" s="32"/>
      <c r="B427" s="32"/>
      <c r="C427" s="32"/>
      <c r="D427" s="32"/>
      <c r="E427" s="23"/>
      <c r="F427" s="18"/>
      <c r="G427" s="18"/>
      <c r="H427" s="18"/>
      <c r="I427" s="18"/>
      <c r="J427" s="19"/>
    </row>
    <row r="428">
      <c r="A428" s="32"/>
      <c r="B428" s="32"/>
      <c r="C428" s="32"/>
      <c r="D428" s="32"/>
      <c r="E428" s="23"/>
      <c r="F428" s="18"/>
      <c r="G428" s="18"/>
      <c r="H428" s="18"/>
      <c r="I428" s="18"/>
      <c r="J428" s="19"/>
    </row>
    <row r="429">
      <c r="A429" s="32"/>
      <c r="B429" s="32"/>
      <c r="C429" s="32"/>
      <c r="D429" s="32"/>
      <c r="E429" s="23"/>
      <c r="F429" s="18"/>
      <c r="G429" s="18"/>
      <c r="H429" s="18"/>
      <c r="I429" s="18"/>
      <c r="J429" s="19"/>
    </row>
    <row r="430">
      <c r="A430" s="32"/>
      <c r="B430" s="32"/>
      <c r="C430" s="32"/>
      <c r="D430" s="32"/>
      <c r="E430" s="23"/>
      <c r="F430" s="18"/>
      <c r="G430" s="18"/>
      <c r="H430" s="18"/>
      <c r="I430" s="18"/>
      <c r="J430" s="19"/>
    </row>
    <row r="431">
      <c r="A431" s="32"/>
      <c r="B431" s="32"/>
      <c r="C431" s="32"/>
      <c r="D431" s="32"/>
      <c r="E431" s="23"/>
      <c r="F431" s="18"/>
      <c r="G431" s="18"/>
      <c r="H431" s="18"/>
      <c r="I431" s="18"/>
      <c r="J431" s="19"/>
    </row>
    <row r="432">
      <c r="A432" s="32"/>
      <c r="B432" s="32"/>
      <c r="C432" s="32"/>
      <c r="D432" s="32"/>
      <c r="E432" s="23"/>
      <c r="F432" s="18"/>
      <c r="G432" s="18"/>
      <c r="H432" s="18"/>
      <c r="I432" s="18"/>
      <c r="J432" s="19"/>
    </row>
    <row r="433">
      <c r="A433" s="32"/>
      <c r="B433" s="32"/>
      <c r="C433" s="32"/>
      <c r="D433" s="32"/>
      <c r="E433" s="23"/>
      <c r="F433" s="18"/>
      <c r="G433" s="18"/>
      <c r="H433" s="18"/>
      <c r="I433" s="18"/>
      <c r="J433" s="19"/>
    </row>
    <row r="434">
      <c r="A434" s="32"/>
      <c r="B434" s="32"/>
      <c r="C434" s="32"/>
      <c r="D434" s="32"/>
      <c r="E434" s="23"/>
      <c r="F434" s="18"/>
      <c r="G434" s="18"/>
      <c r="H434" s="18"/>
      <c r="I434" s="18"/>
      <c r="J434" s="19"/>
    </row>
    <row r="435">
      <c r="A435" s="32"/>
      <c r="B435" s="32"/>
      <c r="C435" s="32"/>
      <c r="D435" s="32"/>
      <c r="E435" s="23"/>
      <c r="F435" s="18"/>
      <c r="G435" s="18"/>
      <c r="H435" s="18"/>
      <c r="I435" s="18"/>
      <c r="J435" s="19"/>
    </row>
    <row r="436">
      <c r="A436" s="32"/>
      <c r="B436" s="32"/>
      <c r="C436" s="32"/>
      <c r="D436" s="32"/>
      <c r="E436" s="23"/>
      <c r="F436" s="18"/>
      <c r="G436" s="18"/>
      <c r="H436" s="18"/>
      <c r="I436" s="18"/>
      <c r="J436" s="19"/>
    </row>
    <row r="437">
      <c r="A437" s="32"/>
      <c r="B437" s="32"/>
      <c r="C437" s="32"/>
      <c r="D437" s="32"/>
      <c r="E437" s="23"/>
      <c r="F437" s="18"/>
      <c r="G437" s="18"/>
      <c r="H437" s="18"/>
      <c r="I437" s="18"/>
      <c r="J437" s="19"/>
    </row>
    <row r="438">
      <c r="A438" s="32"/>
      <c r="B438" s="32"/>
      <c r="C438" s="32"/>
      <c r="D438" s="32"/>
      <c r="E438" s="23"/>
      <c r="F438" s="18"/>
      <c r="G438" s="18"/>
      <c r="H438" s="18"/>
      <c r="I438" s="18"/>
      <c r="J438" s="19"/>
    </row>
    <row r="439">
      <c r="A439" s="32"/>
      <c r="B439" s="32"/>
      <c r="C439" s="32"/>
      <c r="D439" s="32"/>
      <c r="E439" s="23"/>
      <c r="F439" s="18"/>
      <c r="G439" s="18"/>
      <c r="H439" s="18"/>
      <c r="I439" s="18"/>
      <c r="J439" s="19"/>
    </row>
    <row r="440">
      <c r="A440" s="32"/>
      <c r="B440" s="32"/>
      <c r="C440" s="32"/>
      <c r="D440" s="32"/>
      <c r="E440" s="23"/>
      <c r="F440" s="18"/>
      <c r="G440" s="18"/>
      <c r="H440" s="18"/>
      <c r="I440" s="18"/>
      <c r="J440" s="19"/>
    </row>
    <row r="441">
      <c r="A441" s="32"/>
      <c r="B441" s="32"/>
      <c r="C441" s="32"/>
      <c r="D441" s="32"/>
      <c r="E441" s="23"/>
      <c r="F441" s="18"/>
      <c r="G441" s="18"/>
      <c r="H441" s="18"/>
      <c r="I441" s="18"/>
      <c r="J441" s="19"/>
    </row>
    <row r="442">
      <c r="A442" s="32"/>
      <c r="B442" s="32"/>
      <c r="C442" s="32"/>
      <c r="D442" s="32"/>
      <c r="E442" s="23"/>
      <c r="F442" s="18"/>
      <c r="G442" s="18"/>
      <c r="H442" s="18"/>
      <c r="I442" s="18"/>
      <c r="J442" s="19"/>
    </row>
    <row r="443">
      <c r="A443" s="32"/>
      <c r="B443" s="32"/>
      <c r="C443" s="32"/>
      <c r="D443" s="32"/>
      <c r="E443" s="23"/>
      <c r="F443" s="18"/>
      <c r="G443" s="18"/>
      <c r="H443" s="18"/>
      <c r="I443" s="18"/>
      <c r="J443" s="19"/>
    </row>
    <row r="444">
      <c r="A444" s="32"/>
      <c r="B444" s="32"/>
      <c r="C444" s="32"/>
      <c r="D444" s="32"/>
      <c r="E444" s="23"/>
      <c r="F444" s="18"/>
      <c r="G444" s="18"/>
      <c r="H444" s="18"/>
      <c r="I444" s="18"/>
      <c r="J444" s="19"/>
    </row>
    <row r="445">
      <c r="A445" s="32"/>
      <c r="B445" s="32"/>
      <c r="C445" s="32"/>
      <c r="D445" s="32"/>
      <c r="E445" s="23"/>
      <c r="F445" s="18"/>
      <c r="G445" s="18"/>
      <c r="H445" s="18"/>
      <c r="I445" s="18"/>
      <c r="J445" s="19"/>
    </row>
    <row r="446">
      <c r="A446" s="32"/>
      <c r="B446" s="32"/>
      <c r="C446" s="32"/>
      <c r="D446" s="32"/>
      <c r="E446" s="23"/>
      <c r="F446" s="18"/>
      <c r="G446" s="18"/>
      <c r="H446" s="18"/>
      <c r="I446" s="18"/>
      <c r="J446" s="19"/>
    </row>
    <row r="447">
      <c r="A447" s="32"/>
      <c r="B447" s="32"/>
      <c r="C447" s="32"/>
      <c r="D447" s="32"/>
      <c r="E447" s="23"/>
      <c r="F447" s="18"/>
      <c r="G447" s="18"/>
      <c r="H447" s="18"/>
      <c r="I447" s="18"/>
      <c r="J447" s="19"/>
    </row>
    <row r="448">
      <c r="A448" s="32"/>
      <c r="B448" s="32"/>
      <c r="C448" s="32"/>
      <c r="D448" s="32"/>
      <c r="E448" s="23"/>
      <c r="F448" s="18"/>
      <c r="G448" s="18"/>
      <c r="H448" s="18"/>
      <c r="I448" s="18"/>
      <c r="J448" s="19"/>
    </row>
    <row r="449">
      <c r="A449" s="32"/>
      <c r="B449" s="32"/>
      <c r="C449" s="32"/>
      <c r="D449" s="32"/>
      <c r="E449" s="23"/>
      <c r="F449" s="18"/>
      <c r="G449" s="18"/>
      <c r="H449" s="18"/>
      <c r="I449" s="18"/>
      <c r="J449" s="19"/>
    </row>
    <row r="450">
      <c r="A450" s="32"/>
      <c r="B450" s="32"/>
      <c r="C450" s="32"/>
      <c r="D450" s="32"/>
      <c r="E450" s="23"/>
      <c r="F450" s="18"/>
      <c r="G450" s="18"/>
      <c r="H450" s="18"/>
      <c r="I450" s="18"/>
      <c r="J450" s="19"/>
    </row>
    <row r="451">
      <c r="A451" s="32"/>
      <c r="B451" s="32"/>
      <c r="C451" s="32"/>
      <c r="D451" s="32"/>
      <c r="E451" s="23"/>
      <c r="F451" s="18"/>
      <c r="G451" s="18"/>
      <c r="H451" s="18"/>
      <c r="I451" s="18"/>
      <c r="J451" s="19"/>
    </row>
    <row r="452">
      <c r="A452" s="32"/>
      <c r="B452" s="32"/>
      <c r="C452" s="32"/>
      <c r="D452" s="32"/>
      <c r="E452" s="23"/>
      <c r="F452" s="18"/>
      <c r="G452" s="18"/>
      <c r="H452" s="18"/>
      <c r="I452" s="18"/>
      <c r="J452" s="19"/>
    </row>
    <row r="453">
      <c r="A453" s="32"/>
      <c r="B453" s="32"/>
      <c r="C453" s="32"/>
      <c r="D453" s="32"/>
      <c r="E453" s="23"/>
      <c r="F453" s="18"/>
      <c r="G453" s="18"/>
      <c r="H453" s="18"/>
      <c r="I453" s="18"/>
      <c r="J453" s="19"/>
    </row>
    <row r="454">
      <c r="A454" s="32"/>
      <c r="B454" s="32"/>
      <c r="C454" s="32"/>
      <c r="D454" s="32"/>
      <c r="E454" s="23"/>
      <c r="F454" s="18"/>
      <c r="G454" s="18"/>
      <c r="H454" s="18"/>
      <c r="I454" s="18"/>
      <c r="J454" s="19"/>
    </row>
    <row r="455">
      <c r="A455" s="32"/>
      <c r="B455" s="32"/>
      <c r="C455" s="32"/>
      <c r="D455" s="32"/>
      <c r="E455" s="23"/>
      <c r="F455" s="18"/>
      <c r="G455" s="18"/>
      <c r="H455" s="18"/>
      <c r="I455" s="18"/>
      <c r="J455" s="19"/>
    </row>
    <row r="456">
      <c r="A456" s="32"/>
      <c r="B456" s="32"/>
      <c r="C456" s="32"/>
      <c r="D456" s="32"/>
      <c r="E456" s="23"/>
      <c r="F456" s="18"/>
      <c r="G456" s="18"/>
      <c r="H456" s="18"/>
      <c r="I456" s="18"/>
      <c r="J456" s="19"/>
    </row>
    <row r="457">
      <c r="A457" s="32"/>
      <c r="B457" s="32"/>
      <c r="C457" s="32"/>
      <c r="D457" s="32"/>
      <c r="E457" s="23"/>
      <c r="F457" s="18"/>
      <c r="G457" s="18"/>
      <c r="H457" s="18"/>
      <c r="I457" s="18"/>
      <c r="J457" s="19"/>
    </row>
    <row r="458">
      <c r="A458" s="32"/>
      <c r="B458" s="32"/>
      <c r="C458" s="32"/>
      <c r="D458" s="32"/>
      <c r="E458" s="23"/>
      <c r="F458" s="18"/>
      <c r="G458" s="18"/>
      <c r="H458" s="18"/>
      <c r="I458" s="18"/>
      <c r="J458" s="19"/>
    </row>
    <row r="459">
      <c r="A459" s="32"/>
      <c r="B459" s="32"/>
      <c r="C459" s="32"/>
      <c r="D459" s="32"/>
      <c r="E459" s="23"/>
      <c r="F459" s="18"/>
      <c r="G459" s="18"/>
      <c r="H459" s="18"/>
      <c r="I459" s="18"/>
      <c r="J459" s="19"/>
    </row>
    <row r="460">
      <c r="A460" s="32"/>
      <c r="B460" s="32"/>
      <c r="C460" s="32"/>
      <c r="D460" s="32"/>
      <c r="E460" s="23"/>
      <c r="F460" s="18"/>
      <c r="G460" s="18"/>
      <c r="H460" s="18"/>
      <c r="I460" s="18"/>
      <c r="J460" s="19"/>
    </row>
    <row r="461">
      <c r="A461" s="32"/>
      <c r="B461" s="32"/>
      <c r="C461" s="32"/>
      <c r="D461" s="32"/>
      <c r="E461" s="23"/>
      <c r="F461" s="18"/>
      <c r="G461" s="18"/>
      <c r="H461" s="18"/>
      <c r="I461" s="18"/>
      <c r="J461" s="19"/>
    </row>
    <row r="462">
      <c r="A462" s="32"/>
      <c r="B462" s="32"/>
      <c r="C462" s="32"/>
      <c r="D462" s="32"/>
      <c r="E462" s="23"/>
      <c r="F462" s="18"/>
      <c r="G462" s="18"/>
      <c r="H462" s="18"/>
      <c r="I462" s="18"/>
      <c r="J462" s="19"/>
    </row>
    <row r="463">
      <c r="A463" s="32"/>
      <c r="B463" s="32"/>
      <c r="C463" s="32"/>
      <c r="D463" s="32"/>
      <c r="E463" s="23"/>
      <c r="F463" s="18"/>
      <c r="G463" s="18"/>
      <c r="H463" s="18"/>
      <c r="I463" s="18"/>
      <c r="J463" s="19"/>
    </row>
    <row r="464">
      <c r="A464" s="32"/>
      <c r="B464" s="32"/>
      <c r="C464" s="32"/>
      <c r="D464" s="32"/>
      <c r="E464" s="23"/>
      <c r="F464" s="18"/>
      <c r="G464" s="18"/>
      <c r="H464" s="18"/>
      <c r="I464" s="18"/>
      <c r="J464" s="19"/>
    </row>
    <row r="465">
      <c r="A465" s="32"/>
      <c r="B465" s="32"/>
      <c r="C465" s="32"/>
      <c r="D465" s="32"/>
      <c r="E465" s="23"/>
      <c r="F465" s="18"/>
      <c r="G465" s="18"/>
      <c r="H465" s="18"/>
      <c r="I465" s="18"/>
      <c r="J465" s="19"/>
    </row>
    <row r="466">
      <c r="A466" s="32"/>
      <c r="B466" s="32"/>
      <c r="C466" s="32"/>
      <c r="D466" s="32"/>
      <c r="E466" s="23"/>
      <c r="F466" s="18"/>
      <c r="G466" s="18"/>
      <c r="H466" s="18"/>
      <c r="I466" s="18"/>
      <c r="J466" s="19"/>
    </row>
    <row r="467">
      <c r="A467" s="32"/>
      <c r="B467" s="32"/>
      <c r="C467" s="32"/>
      <c r="D467" s="32"/>
      <c r="E467" s="23"/>
      <c r="F467" s="18"/>
      <c r="G467" s="18"/>
      <c r="H467" s="18"/>
      <c r="I467" s="18"/>
      <c r="J467" s="19"/>
    </row>
    <row r="468">
      <c r="A468" s="32"/>
      <c r="B468" s="32"/>
      <c r="C468" s="32"/>
      <c r="D468" s="32"/>
      <c r="E468" s="23"/>
      <c r="F468" s="18"/>
      <c r="G468" s="18"/>
      <c r="H468" s="18"/>
      <c r="I468" s="18"/>
      <c r="J468" s="19"/>
    </row>
    <row r="469">
      <c r="A469" s="32"/>
      <c r="B469" s="32"/>
      <c r="C469" s="32"/>
      <c r="D469" s="32"/>
      <c r="E469" s="23"/>
      <c r="F469" s="18"/>
      <c r="G469" s="18"/>
      <c r="H469" s="18"/>
      <c r="I469" s="18"/>
      <c r="J469" s="19"/>
    </row>
    <row r="470">
      <c r="A470" s="32"/>
      <c r="B470" s="32"/>
      <c r="C470" s="32"/>
      <c r="D470" s="32"/>
      <c r="E470" s="23"/>
      <c r="F470" s="18"/>
      <c r="G470" s="18"/>
      <c r="H470" s="18"/>
      <c r="I470" s="18"/>
      <c r="J470" s="19"/>
    </row>
    <row r="471">
      <c r="A471" s="32"/>
      <c r="B471" s="32"/>
      <c r="C471" s="32"/>
      <c r="D471" s="32"/>
      <c r="E471" s="23"/>
      <c r="F471" s="18"/>
      <c r="G471" s="18"/>
      <c r="H471" s="18"/>
      <c r="I471" s="18"/>
      <c r="J471" s="19"/>
    </row>
    <row r="472">
      <c r="A472" s="32"/>
      <c r="B472" s="32"/>
      <c r="C472" s="32"/>
      <c r="D472" s="32"/>
      <c r="E472" s="23"/>
      <c r="F472" s="18"/>
      <c r="G472" s="18"/>
      <c r="H472" s="18"/>
      <c r="I472" s="18"/>
      <c r="J472" s="19"/>
    </row>
    <row r="473">
      <c r="A473" s="32"/>
      <c r="B473" s="32"/>
      <c r="C473" s="32"/>
      <c r="D473" s="32"/>
      <c r="E473" s="23"/>
      <c r="F473" s="18"/>
      <c r="G473" s="18"/>
      <c r="H473" s="18"/>
      <c r="I473" s="18"/>
      <c r="J473" s="19"/>
    </row>
    <row r="474">
      <c r="A474" s="32"/>
      <c r="B474" s="32"/>
      <c r="C474" s="32"/>
      <c r="D474" s="32"/>
      <c r="E474" s="23"/>
      <c r="F474" s="18"/>
      <c r="G474" s="18"/>
      <c r="H474" s="18"/>
      <c r="I474" s="18"/>
      <c r="J474" s="19"/>
    </row>
    <row r="475">
      <c r="A475" s="32"/>
      <c r="B475" s="32"/>
      <c r="C475" s="32"/>
      <c r="D475" s="32"/>
      <c r="E475" s="23"/>
      <c r="F475" s="18"/>
      <c r="G475" s="18"/>
      <c r="H475" s="18"/>
      <c r="I475" s="18"/>
      <c r="J475" s="19"/>
    </row>
    <row r="476">
      <c r="A476" s="32"/>
      <c r="B476" s="32"/>
      <c r="C476" s="32"/>
      <c r="D476" s="32"/>
      <c r="E476" s="23"/>
      <c r="F476" s="18"/>
      <c r="G476" s="18"/>
      <c r="H476" s="18"/>
      <c r="I476" s="18"/>
      <c r="J476" s="19"/>
    </row>
    <row r="477">
      <c r="A477" s="32"/>
      <c r="B477" s="32"/>
      <c r="C477" s="32"/>
      <c r="D477" s="32"/>
      <c r="E477" s="23"/>
      <c r="F477" s="18"/>
      <c r="G477" s="18"/>
      <c r="H477" s="18"/>
      <c r="I477" s="18"/>
      <c r="J477" s="19"/>
    </row>
    <row r="478">
      <c r="A478" s="32"/>
      <c r="B478" s="32"/>
      <c r="C478" s="32"/>
      <c r="D478" s="32"/>
      <c r="E478" s="23"/>
      <c r="F478" s="18"/>
      <c r="G478" s="18"/>
      <c r="H478" s="18"/>
      <c r="I478" s="18"/>
      <c r="J478" s="19"/>
    </row>
    <row r="479">
      <c r="A479" s="32"/>
      <c r="B479" s="32"/>
      <c r="C479" s="32"/>
      <c r="D479" s="32"/>
      <c r="E479" s="23"/>
      <c r="F479" s="18"/>
      <c r="G479" s="18"/>
      <c r="H479" s="18"/>
      <c r="I479" s="18"/>
      <c r="J479" s="19"/>
    </row>
    <row r="480">
      <c r="A480" s="32"/>
      <c r="B480" s="32"/>
      <c r="C480" s="32"/>
      <c r="D480" s="32"/>
      <c r="E480" s="23"/>
      <c r="F480" s="18"/>
      <c r="G480" s="18"/>
      <c r="H480" s="18"/>
      <c r="I480" s="18"/>
      <c r="J480" s="19"/>
    </row>
    <row r="481">
      <c r="A481" s="32"/>
      <c r="B481" s="32"/>
      <c r="C481" s="32"/>
      <c r="D481" s="32"/>
      <c r="E481" s="23"/>
      <c r="F481" s="18"/>
      <c r="G481" s="18"/>
      <c r="H481" s="18"/>
      <c r="I481" s="18"/>
      <c r="J481" s="19"/>
    </row>
    <row r="482">
      <c r="A482" s="32"/>
      <c r="B482" s="32"/>
      <c r="C482" s="32"/>
      <c r="D482" s="32"/>
      <c r="E482" s="23"/>
      <c r="F482" s="18"/>
      <c r="G482" s="18"/>
      <c r="H482" s="18"/>
      <c r="I482" s="18"/>
      <c r="J482" s="19"/>
    </row>
    <row r="483">
      <c r="A483" s="32"/>
      <c r="B483" s="32"/>
      <c r="C483" s="32"/>
      <c r="D483" s="32"/>
      <c r="E483" s="23"/>
      <c r="F483" s="18"/>
      <c r="G483" s="18"/>
      <c r="H483" s="18"/>
      <c r="I483" s="18"/>
      <c r="J483" s="19"/>
    </row>
    <row r="484">
      <c r="A484" s="32"/>
      <c r="B484" s="32"/>
      <c r="C484" s="32"/>
      <c r="D484" s="32"/>
      <c r="E484" s="23"/>
      <c r="F484" s="18"/>
      <c r="G484" s="18"/>
      <c r="H484" s="18"/>
      <c r="I484" s="18"/>
      <c r="J484" s="19"/>
    </row>
    <row r="485">
      <c r="A485" s="32"/>
      <c r="B485" s="32"/>
      <c r="C485" s="32"/>
      <c r="D485" s="32"/>
      <c r="E485" s="23"/>
      <c r="F485" s="18"/>
      <c r="G485" s="18"/>
      <c r="H485" s="18"/>
      <c r="I485" s="18"/>
      <c r="J485" s="19"/>
    </row>
    <row r="486">
      <c r="A486" s="32"/>
      <c r="B486" s="32"/>
      <c r="C486" s="32"/>
      <c r="D486" s="32"/>
      <c r="E486" s="23"/>
      <c r="F486" s="18"/>
      <c r="G486" s="18"/>
      <c r="H486" s="18"/>
      <c r="I486" s="18"/>
      <c r="J486" s="19"/>
    </row>
    <row r="487">
      <c r="A487" s="32"/>
      <c r="B487" s="32"/>
      <c r="C487" s="32"/>
      <c r="D487" s="32"/>
      <c r="E487" s="23"/>
      <c r="F487" s="18"/>
      <c r="G487" s="18"/>
      <c r="H487" s="18"/>
      <c r="I487" s="18"/>
      <c r="J487" s="19"/>
    </row>
    <row r="488">
      <c r="A488" s="32"/>
      <c r="B488" s="32"/>
      <c r="C488" s="32"/>
      <c r="D488" s="32"/>
      <c r="E488" s="23"/>
      <c r="F488" s="18"/>
      <c r="G488" s="18"/>
      <c r="H488" s="18"/>
      <c r="I488" s="18"/>
      <c r="J488" s="19"/>
    </row>
    <row r="489">
      <c r="A489" s="32"/>
      <c r="B489" s="32"/>
      <c r="C489" s="32"/>
      <c r="D489" s="32"/>
      <c r="E489" s="23"/>
      <c r="F489" s="18"/>
      <c r="G489" s="18"/>
      <c r="H489" s="18"/>
      <c r="I489" s="18"/>
      <c r="J489" s="19"/>
    </row>
    <row r="490">
      <c r="A490" s="32"/>
      <c r="B490" s="32"/>
      <c r="C490" s="32"/>
      <c r="D490" s="32"/>
      <c r="E490" s="23"/>
      <c r="F490" s="18"/>
      <c r="G490" s="18"/>
      <c r="H490" s="18"/>
      <c r="I490" s="18"/>
      <c r="J490" s="19"/>
    </row>
    <row r="491">
      <c r="A491" s="32"/>
      <c r="B491" s="32"/>
      <c r="C491" s="32"/>
      <c r="D491" s="32"/>
      <c r="E491" s="23"/>
      <c r="F491" s="18"/>
      <c r="G491" s="18"/>
      <c r="H491" s="18"/>
      <c r="I491" s="18"/>
      <c r="J491" s="19"/>
    </row>
    <row r="492">
      <c r="A492" s="32"/>
      <c r="B492" s="32"/>
      <c r="C492" s="32"/>
      <c r="D492" s="32"/>
      <c r="E492" s="23"/>
      <c r="F492" s="18"/>
      <c r="G492" s="18"/>
      <c r="H492" s="18"/>
      <c r="I492" s="18"/>
      <c r="J492" s="19"/>
    </row>
    <row r="493">
      <c r="A493" s="32"/>
      <c r="B493" s="32"/>
      <c r="C493" s="32"/>
      <c r="D493" s="32"/>
      <c r="E493" s="23"/>
      <c r="F493" s="18"/>
      <c r="G493" s="18"/>
      <c r="H493" s="18"/>
      <c r="I493" s="18"/>
      <c r="J493" s="19"/>
    </row>
    <row r="494">
      <c r="A494" s="32"/>
      <c r="B494" s="32"/>
      <c r="C494" s="32"/>
      <c r="D494" s="32"/>
      <c r="E494" s="23"/>
      <c r="F494" s="18"/>
      <c r="G494" s="18"/>
      <c r="H494" s="18"/>
      <c r="I494" s="18"/>
      <c r="J494" s="19"/>
    </row>
    <row r="495">
      <c r="A495" s="32"/>
      <c r="B495" s="32"/>
      <c r="C495" s="32"/>
      <c r="D495" s="32"/>
      <c r="E495" s="23"/>
      <c r="F495" s="18"/>
      <c r="G495" s="18"/>
      <c r="H495" s="18"/>
      <c r="I495" s="18"/>
      <c r="J495" s="19"/>
    </row>
    <row r="496">
      <c r="A496" s="32"/>
      <c r="B496" s="32"/>
      <c r="C496" s="32"/>
      <c r="D496" s="32"/>
      <c r="E496" s="23"/>
      <c r="F496" s="18"/>
      <c r="G496" s="18"/>
      <c r="H496" s="18"/>
      <c r="I496" s="18"/>
      <c r="J496" s="19"/>
    </row>
    <row r="497">
      <c r="A497" s="32"/>
      <c r="B497" s="32"/>
      <c r="C497" s="32"/>
      <c r="D497" s="32"/>
      <c r="E497" s="23"/>
      <c r="F497" s="18"/>
      <c r="G497" s="18"/>
      <c r="H497" s="18"/>
      <c r="I497" s="18"/>
      <c r="J497" s="19"/>
    </row>
    <row r="498">
      <c r="A498" s="32"/>
      <c r="B498" s="32"/>
      <c r="C498" s="32"/>
      <c r="D498" s="32"/>
      <c r="E498" s="23"/>
      <c r="F498" s="18"/>
      <c r="G498" s="18"/>
      <c r="H498" s="18"/>
      <c r="I498" s="18"/>
      <c r="J498" s="19"/>
    </row>
    <row r="499">
      <c r="A499" s="32"/>
      <c r="B499" s="32"/>
      <c r="C499" s="32"/>
      <c r="D499" s="32"/>
      <c r="E499" s="23"/>
      <c r="F499" s="18"/>
      <c r="G499" s="18"/>
      <c r="H499" s="18"/>
      <c r="I499" s="18"/>
      <c r="J499" s="19"/>
    </row>
    <row r="500">
      <c r="A500" s="32"/>
      <c r="B500" s="32"/>
      <c r="C500" s="32"/>
      <c r="D500" s="32"/>
      <c r="E500" s="23"/>
      <c r="F500" s="18"/>
      <c r="G500" s="18"/>
      <c r="H500" s="18"/>
      <c r="I500" s="18"/>
      <c r="J500" s="19"/>
    </row>
    <row r="501">
      <c r="A501" s="32"/>
      <c r="B501" s="32"/>
      <c r="C501" s="32"/>
      <c r="D501" s="32"/>
      <c r="E501" s="23"/>
      <c r="F501" s="18"/>
      <c r="G501" s="18"/>
      <c r="H501" s="18"/>
      <c r="I501" s="18"/>
      <c r="J501" s="19"/>
    </row>
    <row r="502">
      <c r="A502" s="32"/>
      <c r="B502" s="32"/>
      <c r="C502" s="32"/>
      <c r="D502" s="32"/>
      <c r="E502" s="23"/>
      <c r="F502" s="18"/>
      <c r="G502" s="18"/>
      <c r="H502" s="18"/>
      <c r="I502" s="18"/>
      <c r="J502" s="19"/>
    </row>
    <row r="503">
      <c r="A503" s="32"/>
      <c r="B503" s="32"/>
      <c r="C503" s="32"/>
      <c r="D503" s="32"/>
      <c r="E503" s="23"/>
      <c r="F503" s="18"/>
      <c r="G503" s="18"/>
      <c r="H503" s="18"/>
      <c r="I503" s="18"/>
      <c r="J503" s="19"/>
    </row>
    <row r="504">
      <c r="A504" s="32"/>
      <c r="B504" s="32"/>
      <c r="C504" s="32"/>
      <c r="D504" s="32"/>
      <c r="E504" s="23"/>
      <c r="F504" s="18"/>
      <c r="G504" s="18"/>
      <c r="H504" s="18"/>
      <c r="I504" s="18"/>
      <c r="J504" s="19"/>
    </row>
    <row r="505">
      <c r="A505" s="32"/>
      <c r="B505" s="32"/>
      <c r="C505" s="32"/>
      <c r="D505" s="32"/>
      <c r="E505" s="23"/>
      <c r="F505" s="18"/>
      <c r="G505" s="18"/>
      <c r="H505" s="18"/>
      <c r="I505" s="18"/>
      <c r="J505" s="19"/>
    </row>
    <row r="506">
      <c r="A506" s="32"/>
      <c r="B506" s="32"/>
      <c r="C506" s="32"/>
      <c r="D506" s="32"/>
      <c r="E506" s="23"/>
      <c r="F506" s="18"/>
      <c r="G506" s="18"/>
      <c r="H506" s="18"/>
      <c r="I506" s="18"/>
      <c r="J506" s="19"/>
    </row>
    <row r="507">
      <c r="A507" s="32"/>
      <c r="B507" s="32"/>
      <c r="C507" s="32"/>
      <c r="D507" s="32"/>
      <c r="E507" s="23"/>
      <c r="F507" s="18"/>
      <c r="G507" s="18"/>
      <c r="H507" s="18"/>
      <c r="I507" s="18"/>
      <c r="J507" s="19"/>
    </row>
    <row r="508">
      <c r="A508" s="32"/>
      <c r="B508" s="32"/>
      <c r="C508" s="32"/>
      <c r="D508" s="32"/>
      <c r="E508" s="23"/>
      <c r="F508" s="18"/>
      <c r="G508" s="18"/>
      <c r="H508" s="18"/>
      <c r="I508" s="18"/>
      <c r="J508" s="19"/>
    </row>
    <row r="509">
      <c r="A509" s="32"/>
      <c r="B509" s="32"/>
      <c r="C509" s="32"/>
      <c r="D509" s="32"/>
      <c r="E509" s="23"/>
      <c r="F509" s="18"/>
      <c r="G509" s="18"/>
      <c r="H509" s="18"/>
      <c r="I509" s="18"/>
      <c r="J509" s="19"/>
    </row>
    <row r="510">
      <c r="A510" s="32"/>
      <c r="B510" s="32"/>
      <c r="C510" s="32"/>
      <c r="D510" s="32"/>
      <c r="E510" s="23"/>
      <c r="F510" s="18"/>
      <c r="G510" s="18"/>
      <c r="H510" s="18"/>
      <c r="I510" s="18"/>
      <c r="J510" s="19"/>
    </row>
    <row r="511">
      <c r="A511" s="32"/>
      <c r="B511" s="32"/>
      <c r="C511" s="32"/>
      <c r="D511" s="32"/>
      <c r="E511" s="23"/>
      <c r="F511" s="18"/>
      <c r="G511" s="18"/>
      <c r="H511" s="18"/>
      <c r="I511" s="18"/>
      <c r="J511" s="19"/>
    </row>
    <row r="512">
      <c r="A512" s="32"/>
      <c r="B512" s="32"/>
      <c r="C512" s="32"/>
      <c r="D512" s="32"/>
      <c r="E512" s="23"/>
      <c r="F512" s="18"/>
      <c r="G512" s="18"/>
      <c r="H512" s="18"/>
      <c r="I512" s="18"/>
      <c r="J512" s="19"/>
    </row>
    <row r="513">
      <c r="A513" s="32"/>
      <c r="B513" s="32"/>
      <c r="C513" s="32"/>
      <c r="D513" s="32"/>
      <c r="E513" s="23"/>
      <c r="F513" s="18"/>
      <c r="G513" s="18"/>
      <c r="H513" s="18"/>
      <c r="I513" s="18"/>
      <c r="J513" s="19"/>
    </row>
    <row r="514">
      <c r="A514" s="32"/>
      <c r="B514" s="32"/>
      <c r="C514" s="32"/>
      <c r="D514" s="32"/>
      <c r="E514" s="23"/>
      <c r="F514" s="18"/>
      <c r="G514" s="18"/>
      <c r="H514" s="18"/>
      <c r="I514" s="18"/>
      <c r="J514" s="19"/>
    </row>
    <row r="515">
      <c r="A515" s="32"/>
      <c r="B515" s="32"/>
      <c r="C515" s="32"/>
      <c r="D515" s="32"/>
      <c r="E515" s="23"/>
      <c r="F515" s="18"/>
      <c r="G515" s="18"/>
      <c r="H515" s="18"/>
      <c r="I515" s="18"/>
      <c r="J515" s="19"/>
    </row>
    <row r="516">
      <c r="A516" s="32"/>
      <c r="B516" s="32"/>
      <c r="C516" s="32"/>
      <c r="D516" s="32"/>
      <c r="E516" s="23"/>
      <c r="F516" s="18"/>
      <c r="G516" s="18"/>
      <c r="H516" s="18"/>
      <c r="I516" s="18"/>
      <c r="J516" s="19"/>
    </row>
    <row r="517">
      <c r="A517" s="32"/>
      <c r="B517" s="32"/>
      <c r="C517" s="32"/>
      <c r="D517" s="32"/>
      <c r="E517" s="23"/>
      <c r="F517" s="18"/>
      <c r="G517" s="18"/>
      <c r="H517" s="18"/>
      <c r="I517" s="18"/>
      <c r="J517" s="19"/>
    </row>
    <row r="518">
      <c r="A518" s="32"/>
      <c r="B518" s="32"/>
      <c r="C518" s="32"/>
      <c r="D518" s="32"/>
      <c r="E518" s="23"/>
      <c r="F518" s="18"/>
      <c r="G518" s="18"/>
      <c r="H518" s="18"/>
      <c r="I518" s="18"/>
      <c r="J518" s="19"/>
    </row>
    <row r="519">
      <c r="A519" s="32"/>
      <c r="B519" s="32"/>
      <c r="C519" s="32"/>
      <c r="D519" s="32"/>
      <c r="E519" s="23"/>
      <c r="F519" s="18"/>
      <c r="G519" s="18"/>
      <c r="H519" s="18"/>
      <c r="I519" s="18"/>
      <c r="J519" s="19"/>
    </row>
    <row r="520">
      <c r="A520" s="32"/>
      <c r="B520" s="32"/>
      <c r="C520" s="32"/>
      <c r="D520" s="32"/>
      <c r="E520" s="23"/>
      <c r="F520" s="18"/>
      <c r="G520" s="18"/>
      <c r="H520" s="18"/>
      <c r="I520" s="18"/>
      <c r="J520" s="19"/>
    </row>
    <row r="521">
      <c r="A521" s="32"/>
      <c r="B521" s="32"/>
      <c r="C521" s="32"/>
      <c r="D521" s="32"/>
      <c r="E521" s="23"/>
      <c r="F521" s="18"/>
      <c r="G521" s="18"/>
      <c r="H521" s="18"/>
      <c r="I521" s="18"/>
      <c r="J521" s="19"/>
    </row>
    <row r="522">
      <c r="A522" s="32"/>
      <c r="B522" s="32"/>
      <c r="C522" s="32"/>
      <c r="D522" s="32"/>
      <c r="E522" s="23"/>
      <c r="F522" s="18"/>
      <c r="G522" s="18"/>
      <c r="H522" s="18"/>
      <c r="I522" s="18"/>
      <c r="J522" s="19"/>
    </row>
    <row r="523">
      <c r="A523" s="32"/>
      <c r="B523" s="32"/>
      <c r="C523" s="32"/>
      <c r="D523" s="32"/>
      <c r="E523" s="23"/>
      <c r="F523" s="18"/>
      <c r="G523" s="18"/>
      <c r="H523" s="18"/>
      <c r="I523" s="18"/>
      <c r="J523" s="19"/>
    </row>
    <row r="524">
      <c r="A524" s="32"/>
      <c r="B524" s="32"/>
      <c r="C524" s="32"/>
      <c r="D524" s="32"/>
      <c r="E524" s="23"/>
      <c r="F524" s="18"/>
      <c r="G524" s="18"/>
      <c r="H524" s="18"/>
      <c r="I524" s="18"/>
      <c r="J524" s="19"/>
    </row>
    <row r="525">
      <c r="A525" s="32"/>
      <c r="B525" s="32"/>
      <c r="C525" s="32"/>
      <c r="D525" s="32"/>
      <c r="E525" s="23"/>
      <c r="F525" s="18"/>
      <c r="G525" s="18"/>
      <c r="H525" s="18"/>
      <c r="I525" s="18"/>
      <c r="J525" s="19"/>
    </row>
    <row r="526">
      <c r="A526" s="32"/>
      <c r="B526" s="32"/>
      <c r="C526" s="32"/>
      <c r="D526" s="32"/>
      <c r="E526" s="23"/>
      <c r="F526" s="18"/>
      <c r="G526" s="18"/>
      <c r="H526" s="18"/>
      <c r="I526" s="18"/>
      <c r="J526" s="19"/>
    </row>
    <row r="527">
      <c r="A527" s="32"/>
      <c r="B527" s="32"/>
      <c r="C527" s="32"/>
      <c r="D527" s="32"/>
      <c r="E527" s="23"/>
      <c r="F527" s="18"/>
      <c r="G527" s="18"/>
      <c r="H527" s="18"/>
      <c r="I527" s="18"/>
      <c r="J527" s="19"/>
    </row>
    <row r="528">
      <c r="A528" s="32"/>
      <c r="B528" s="32"/>
      <c r="C528" s="32"/>
      <c r="D528" s="32"/>
      <c r="E528" s="23"/>
      <c r="F528" s="18"/>
      <c r="G528" s="18"/>
      <c r="H528" s="18"/>
      <c r="I528" s="18"/>
      <c r="J528" s="19"/>
    </row>
    <row r="529">
      <c r="A529" s="32"/>
      <c r="B529" s="32"/>
      <c r="C529" s="32"/>
      <c r="D529" s="32"/>
      <c r="E529" s="23"/>
      <c r="F529" s="18"/>
      <c r="G529" s="18"/>
      <c r="H529" s="18"/>
      <c r="I529" s="18"/>
      <c r="J529" s="19"/>
    </row>
    <row r="530">
      <c r="A530" s="32"/>
      <c r="B530" s="32"/>
      <c r="C530" s="32"/>
      <c r="D530" s="32"/>
      <c r="E530" s="23"/>
      <c r="F530" s="18"/>
      <c r="G530" s="18"/>
      <c r="H530" s="18"/>
      <c r="I530" s="18"/>
      <c r="J530" s="19"/>
    </row>
    <row r="531">
      <c r="A531" s="32"/>
      <c r="B531" s="32"/>
      <c r="C531" s="32"/>
      <c r="D531" s="32"/>
      <c r="E531" s="23"/>
      <c r="F531" s="18"/>
      <c r="G531" s="18"/>
      <c r="H531" s="18"/>
      <c r="I531" s="18"/>
      <c r="J531" s="19"/>
    </row>
    <row r="532">
      <c r="A532" s="32"/>
      <c r="B532" s="32"/>
      <c r="C532" s="32"/>
      <c r="D532" s="32"/>
      <c r="E532" s="23"/>
      <c r="F532" s="18"/>
      <c r="G532" s="18"/>
      <c r="H532" s="18"/>
      <c r="I532" s="18"/>
      <c r="J532" s="19"/>
    </row>
    <row r="533">
      <c r="A533" s="32"/>
      <c r="B533" s="32"/>
      <c r="C533" s="32"/>
      <c r="D533" s="32"/>
      <c r="E533" s="23"/>
      <c r="F533" s="18"/>
      <c r="G533" s="18"/>
      <c r="H533" s="18"/>
      <c r="I533" s="18"/>
      <c r="J533" s="19"/>
    </row>
    <row r="534">
      <c r="A534" s="32"/>
      <c r="B534" s="32"/>
      <c r="C534" s="32"/>
      <c r="D534" s="32"/>
      <c r="E534" s="23"/>
      <c r="F534" s="18"/>
      <c r="G534" s="18"/>
      <c r="H534" s="18"/>
      <c r="I534" s="18"/>
      <c r="J534" s="19"/>
    </row>
    <row r="535">
      <c r="A535" s="32"/>
      <c r="B535" s="32"/>
      <c r="C535" s="32"/>
      <c r="D535" s="32"/>
      <c r="E535" s="23"/>
      <c r="F535" s="18"/>
      <c r="G535" s="18"/>
      <c r="H535" s="18"/>
      <c r="I535" s="18"/>
      <c r="J535" s="19"/>
    </row>
    <row r="536">
      <c r="A536" s="32"/>
      <c r="B536" s="32"/>
      <c r="C536" s="32"/>
      <c r="D536" s="32"/>
      <c r="E536" s="23"/>
      <c r="F536" s="18"/>
      <c r="G536" s="18"/>
      <c r="H536" s="18"/>
      <c r="I536" s="18"/>
      <c r="J536" s="19"/>
    </row>
    <row r="537">
      <c r="A537" s="32"/>
      <c r="B537" s="32"/>
      <c r="C537" s="32"/>
      <c r="D537" s="32"/>
      <c r="E537" s="23"/>
      <c r="F537" s="18"/>
      <c r="G537" s="18"/>
      <c r="H537" s="18"/>
      <c r="I537" s="18"/>
      <c r="J537" s="19"/>
    </row>
    <row r="538">
      <c r="A538" s="32"/>
      <c r="B538" s="32"/>
      <c r="C538" s="32"/>
      <c r="D538" s="32"/>
      <c r="E538" s="23"/>
      <c r="F538" s="18"/>
      <c r="G538" s="18"/>
      <c r="H538" s="18"/>
      <c r="I538" s="18"/>
      <c r="J538" s="19"/>
    </row>
    <row r="539">
      <c r="A539" s="32"/>
      <c r="B539" s="32"/>
      <c r="C539" s="32"/>
      <c r="D539" s="32"/>
      <c r="E539" s="23"/>
      <c r="F539" s="18"/>
      <c r="G539" s="18"/>
      <c r="H539" s="18"/>
      <c r="I539" s="18"/>
      <c r="J539" s="19"/>
    </row>
    <row r="540">
      <c r="A540" s="32"/>
      <c r="B540" s="32"/>
      <c r="C540" s="32"/>
      <c r="D540" s="32"/>
      <c r="E540" s="23"/>
      <c r="F540" s="18"/>
      <c r="G540" s="18"/>
      <c r="H540" s="18"/>
      <c r="I540" s="18"/>
      <c r="J540" s="19"/>
    </row>
    <row r="541">
      <c r="A541" s="32"/>
      <c r="B541" s="32"/>
      <c r="C541" s="32"/>
      <c r="D541" s="32"/>
      <c r="E541" s="23"/>
      <c r="F541" s="18"/>
      <c r="G541" s="18"/>
      <c r="H541" s="18"/>
      <c r="I541" s="18"/>
      <c r="J541" s="19"/>
    </row>
    <row r="542">
      <c r="A542" s="32"/>
      <c r="B542" s="32"/>
      <c r="C542" s="32"/>
      <c r="D542" s="32"/>
      <c r="E542" s="23"/>
      <c r="F542" s="18"/>
      <c r="G542" s="18"/>
      <c r="H542" s="18"/>
      <c r="I542" s="18"/>
      <c r="J542" s="19"/>
    </row>
    <row r="543">
      <c r="A543" s="32"/>
      <c r="B543" s="32"/>
      <c r="C543" s="32"/>
      <c r="D543" s="32"/>
      <c r="E543" s="23"/>
      <c r="F543" s="18"/>
      <c r="G543" s="18"/>
      <c r="H543" s="18"/>
      <c r="I543" s="18"/>
      <c r="J543" s="19"/>
    </row>
    <row r="544">
      <c r="A544" s="32"/>
      <c r="B544" s="32"/>
      <c r="C544" s="32"/>
      <c r="D544" s="32"/>
      <c r="E544" s="23"/>
      <c r="F544" s="18"/>
      <c r="G544" s="18"/>
      <c r="H544" s="18"/>
      <c r="I544" s="18"/>
      <c r="J544" s="19"/>
    </row>
    <row r="545">
      <c r="A545" s="32"/>
      <c r="B545" s="32"/>
      <c r="C545" s="32"/>
      <c r="D545" s="32"/>
      <c r="E545" s="23"/>
      <c r="F545" s="18"/>
      <c r="G545" s="18"/>
      <c r="H545" s="18"/>
      <c r="I545" s="18"/>
      <c r="J545" s="19"/>
    </row>
    <row r="546">
      <c r="A546" s="32"/>
      <c r="B546" s="32"/>
      <c r="C546" s="32"/>
      <c r="D546" s="32"/>
      <c r="E546" s="23"/>
      <c r="F546" s="18"/>
      <c r="G546" s="18"/>
      <c r="H546" s="18"/>
      <c r="I546" s="18"/>
      <c r="J546" s="19"/>
    </row>
    <row r="547">
      <c r="A547" s="32"/>
      <c r="B547" s="32"/>
      <c r="C547" s="32"/>
      <c r="D547" s="32"/>
      <c r="E547" s="23"/>
      <c r="F547" s="18"/>
      <c r="G547" s="18"/>
      <c r="H547" s="18"/>
      <c r="I547" s="18"/>
      <c r="J547" s="19"/>
    </row>
    <row r="548">
      <c r="A548" s="32"/>
      <c r="B548" s="32"/>
      <c r="C548" s="32"/>
      <c r="D548" s="32"/>
      <c r="E548" s="23"/>
      <c r="F548" s="18"/>
      <c r="G548" s="18"/>
      <c r="H548" s="18"/>
      <c r="I548" s="18"/>
      <c r="J548" s="19"/>
    </row>
    <row r="549">
      <c r="A549" s="32"/>
      <c r="B549" s="32"/>
      <c r="C549" s="32"/>
      <c r="D549" s="32"/>
      <c r="E549" s="23"/>
      <c r="F549" s="18"/>
      <c r="G549" s="18"/>
      <c r="H549" s="18"/>
      <c r="I549" s="18"/>
      <c r="J549" s="19"/>
    </row>
    <row r="550">
      <c r="A550" s="32"/>
      <c r="B550" s="32"/>
      <c r="C550" s="32"/>
      <c r="D550" s="32"/>
      <c r="E550" s="23"/>
      <c r="F550" s="18"/>
      <c r="G550" s="18"/>
      <c r="H550" s="18"/>
      <c r="I550" s="18"/>
      <c r="J550" s="19"/>
    </row>
    <row r="551">
      <c r="A551" s="32"/>
      <c r="B551" s="32"/>
      <c r="C551" s="32"/>
      <c r="D551" s="32"/>
      <c r="E551" s="23"/>
      <c r="F551" s="18"/>
      <c r="G551" s="18"/>
      <c r="H551" s="18"/>
      <c r="I551" s="18"/>
      <c r="J551" s="19"/>
    </row>
    <row r="552">
      <c r="A552" s="32"/>
      <c r="B552" s="32"/>
      <c r="C552" s="32"/>
      <c r="D552" s="32"/>
      <c r="E552" s="23"/>
      <c r="F552" s="18"/>
      <c r="G552" s="18"/>
      <c r="H552" s="18"/>
      <c r="I552" s="18"/>
      <c r="J552" s="19"/>
    </row>
    <row r="553">
      <c r="A553" s="32"/>
      <c r="B553" s="32"/>
      <c r="C553" s="32"/>
      <c r="D553" s="32"/>
      <c r="E553" s="23"/>
      <c r="F553" s="18"/>
      <c r="G553" s="18"/>
      <c r="H553" s="18"/>
      <c r="I553" s="18"/>
      <c r="J553" s="19"/>
    </row>
    <row r="554">
      <c r="A554" s="32"/>
      <c r="B554" s="32"/>
      <c r="C554" s="32"/>
      <c r="D554" s="32"/>
      <c r="E554" s="23"/>
      <c r="F554" s="18"/>
      <c r="G554" s="18"/>
      <c r="H554" s="18"/>
      <c r="I554" s="18"/>
      <c r="J554" s="19"/>
    </row>
    <row r="555">
      <c r="A555" s="32"/>
      <c r="B555" s="32"/>
      <c r="C555" s="32"/>
      <c r="D555" s="32"/>
      <c r="E555" s="23"/>
      <c r="F555" s="18"/>
      <c r="G555" s="18"/>
      <c r="H555" s="18"/>
      <c r="I555" s="18"/>
      <c r="J555" s="19"/>
    </row>
    <row r="556">
      <c r="A556" s="32"/>
      <c r="B556" s="32"/>
      <c r="C556" s="32"/>
      <c r="D556" s="32"/>
      <c r="E556" s="23"/>
      <c r="F556" s="18"/>
      <c r="G556" s="18"/>
      <c r="H556" s="18"/>
      <c r="I556" s="18"/>
      <c r="J556" s="19"/>
    </row>
    <row r="557">
      <c r="A557" s="32"/>
      <c r="B557" s="32"/>
      <c r="C557" s="32"/>
      <c r="D557" s="32"/>
      <c r="E557" s="23"/>
      <c r="F557" s="18"/>
      <c r="G557" s="18"/>
      <c r="H557" s="18"/>
      <c r="I557" s="18"/>
      <c r="J557" s="19"/>
    </row>
    <row r="558">
      <c r="A558" s="32"/>
      <c r="B558" s="32"/>
      <c r="C558" s="32"/>
      <c r="D558" s="32"/>
      <c r="E558" s="23"/>
      <c r="F558" s="18"/>
      <c r="G558" s="18"/>
      <c r="H558" s="18"/>
      <c r="I558" s="18"/>
      <c r="J558" s="19"/>
    </row>
    <row r="559">
      <c r="A559" s="32"/>
      <c r="B559" s="32"/>
      <c r="C559" s="32"/>
      <c r="D559" s="32"/>
      <c r="E559" s="23"/>
      <c r="F559" s="18"/>
      <c r="G559" s="18"/>
      <c r="H559" s="18"/>
      <c r="I559" s="18"/>
      <c r="J559" s="19"/>
    </row>
    <row r="560">
      <c r="A560" s="32"/>
      <c r="B560" s="32"/>
      <c r="C560" s="32"/>
      <c r="D560" s="32"/>
      <c r="E560" s="23"/>
      <c r="F560" s="18"/>
      <c r="G560" s="18"/>
      <c r="H560" s="18"/>
      <c r="I560" s="18"/>
      <c r="J560" s="19"/>
    </row>
    <row r="561">
      <c r="A561" s="32"/>
      <c r="B561" s="32"/>
      <c r="C561" s="32"/>
      <c r="D561" s="32"/>
      <c r="E561" s="23"/>
      <c r="F561" s="18"/>
      <c r="G561" s="18"/>
      <c r="H561" s="18"/>
      <c r="I561" s="18"/>
      <c r="J561" s="19"/>
    </row>
    <row r="562">
      <c r="A562" s="32"/>
      <c r="B562" s="32"/>
      <c r="C562" s="32"/>
      <c r="D562" s="32"/>
      <c r="E562" s="23"/>
      <c r="F562" s="18"/>
      <c r="G562" s="18"/>
      <c r="H562" s="18"/>
      <c r="I562" s="18"/>
      <c r="J562" s="19"/>
    </row>
    <row r="563">
      <c r="A563" s="32"/>
      <c r="B563" s="32"/>
      <c r="C563" s="32"/>
      <c r="D563" s="32"/>
      <c r="E563" s="23"/>
      <c r="F563" s="18"/>
      <c r="G563" s="18"/>
      <c r="H563" s="18"/>
      <c r="I563" s="18"/>
      <c r="J563" s="19"/>
    </row>
    <row r="564">
      <c r="A564" s="32"/>
      <c r="B564" s="32"/>
      <c r="C564" s="32"/>
      <c r="D564" s="32"/>
      <c r="E564" s="23"/>
      <c r="F564" s="18"/>
      <c r="G564" s="18"/>
      <c r="H564" s="18"/>
      <c r="I564" s="18"/>
      <c r="J564" s="19"/>
    </row>
    <row r="565">
      <c r="A565" s="32"/>
      <c r="B565" s="32"/>
      <c r="C565" s="32"/>
      <c r="D565" s="32"/>
      <c r="E565" s="23"/>
      <c r="F565" s="18"/>
      <c r="G565" s="18"/>
      <c r="H565" s="18"/>
      <c r="I565" s="18"/>
      <c r="J565" s="19"/>
    </row>
    <row r="566">
      <c r="A566" s="32"/>
      <c r="B566" s="32"/>
      <c r="C566" s="32"/>
      <c r="D566" s="32"/>
      <c r="E566" s="23"/>
      <c r="F566" s="18"/>
      <c r="G566" s="18"/>
      <c r="H566" s="18"/>
      <c r="I566" s="18"/>
      <c r="J566" s="19"/>
    </row>
    <row r="567">
      <c r="A567" s="32"/>
      <c r="B567" s="32"/>
      <c r="C567" s="32"/>
      <c r="D567" s="32"/>
      <c r="E567" s="23"/>
      <c r="F567" s="18"/>
      <c r="G567" s="18"/>
      <c r="H567" s="18"/>
      <c r="I567" s="18"/>
      <c r="J567" s="19"/>
    </row>
    <row r="568">
      <c r="A568" s="32"/>
      <c r="B568" s="32"/>
      <c r="C568" s="32"/>
      <c r="D568" s="32"/>
      <c r="E568" s="23"/>
      <c r="F568" s="18"/>
      <c r="G568" s="18"/>
      <c r="H568" s="18"/>
      <c r="I568" s="18"/>
      <c r="J568" s="19"/>
    </row>
    <row r="569">
      <c r="A569" s="32"/>
      <c r="B569" s="32"/>
      <c r="C569" s="32"/>
      <c r="D569" s="32"/>
      <c r="E569" s="23"/>
      <c r="F569" s="18"/>
      <c r="G569" s="18"/>
      <c r="H569" s="18"/>
      <c r="I569" s="18"/>
      <c r="J569" s="19"/>
    </row>
    <row r="570">
      <c r="A570" s="32"/>
      <c r="B570" s="32"/>
      <c r="C570" s="32"/>
      <c r="D570" s="32"/>
      <c r="E570" s="23"/>
      <c r="F570" s="18"/>
      <c r="G570" s="18"/>
      <c r="H570" s="18"/>
      <c r="I570" s="18"/>
      <c r="J570" s="19"/>
    </row>
    <row r="571">
      <c r="A571" s="32"/>
      <c r="B571" s="32"/>
      <c r="C571" s="32"/>
      <c r="D571" s="32"/>
      <c r="E571" s="23"/>
      <c r="F571" s="18"/>
      <c r="G571" s="18"/>
      <c r="H571" s="18"/>
      <c r="I571" s="18"/>
      <c r="J571" s="19"/>
    </row>
    <row r="572">
      <c r="A572" s="32"/>
      <c r="B572" s="32"/>
      <c r="C572" s="32"/>
      <c r="D572" s="32"/>
      <c r="E572" s="23"/>
      <c r="F572" s="18"/>
      <c r="G572" s="18"/>
      <c r="H572" s="18"/>
      <c r="I572" s="18"/>
      <c r="J572" s="19"/>
    </row>
    <row r="573">
      <c r="A573" s="32"/>
      <c r="B573" s="32"/>
      <c r="C573" s="32"/>
      <c r="D573" s="32"/>
      <c r="E573" s="23"/>
      <c r="F573" s="18"/>
      <c r="G573" s="18"/>
      <c r="H573" s="18"/>
      <c r="I573" s="18"/>
      <c r="J573" s="19"/>
    </row>
    <row r="574">
      <c r="A574" s="32"/>
      <c r="B574" s="32"/>
      <c r="C574" s="32"/>
      <c r="D574" s="32"/>
      <c r="E574" s="23"/>
      <c r="F574" s="18"/>
      <c r="G574" s="18"/>
      <c r="H574" s="18"/>
      <c r="I574" s="18"/>
      <c r="J574" s="19"/>
    </row>
    <row r="575">
      <c r="A575" s="32"/>
      <c r="B575" s="32"/>
      <c r="C575" s="32"/>
      <c r="D575" s="32"/>
      <c r="E575" s="23"/>
      <c r="F575" s="18"/>
      <c r="G575" s="18"/>
      <c r="H575" s="18"/>
      <c r="I575" s="18"/>
      <c r="J575" s="19"/>
    </row>
    <row r="576">
      <c r="A576" s="32"/>
      <c r="B576" s="32"/>
      <c r="C576" s="32"/>
      <c r="D576" s="32"/>
      <c r="E576" s="23"/>
      <c r="F576" s="18"/>
      <c r="G576" s="18"/>
      <c r="H576" s="18"/>
      <c r="I576" s="18"/>
      <c r="J576" s="19"/>
    </row>
    <row r="577">
      <c r="A577" s="32"/>
      <c r="B577" s="32"/>
      <c r="C577" s="32"/>
      <c r="D577" s="32"/>
      <c r="E577" s="23"/>
      <c r="F577" s="18"/>
      <c r="G577" s="18"/>
      <c r="H577" s="18"/>
      <c r="I577" s="18"/>
      <c r="J577" s="19"/>
    </row>
    <row r="578">
      <c r="A578" s="32"/>
      <c r="B578" s="32"/>
      <c r="C578" s="32"/>
      <c r="D578" s="32"/>
      <c r="E578" s="23"/>
      <c r="F578" s="18"/>
      <c r="G578" s="18"/>
      <c r="H578" s="18"/>
      <c r="I578" s="18"/>
      <c r="J578" s="19"/>
    </row>
    <row r="579">
      <c r="A579" s="32"/>
      <c r="B579" s="32"/>
      <c r="C579" s="32"/>
      <c r="D579" s="32"/>
      <c r="E579" s="23"/>
      <c r="F579" s="18"/>
      <c r="G579" s="18"/>
      <c r="H579" s="18"/>
      <c r="I579" s="18"/>
      <c r="J579" s="19"/>
    </row>
    <row r="580">
      <c r="A580" s="32"/>
      <c r="B580" s="32"/>
      <c r="C580" s="32"/>
      <c r="D580" s="32"/>
      <c r="E580" s="23"/>
      <c r="F580" s="18"/>
      <c r="G580" s="18"/>
      <c r="H580" s="18"/>
      <c r="I580" s="18"/>
      <c r="J580" s="19"/>
    </row>
    <row r="581">
      <c r="A581" s="32"/>
      <c r="B581" s="32"/>
      <c r="C581" s="32"/>
      <c r="D581" s="32"/>
      <c r="E581" s="23"/>
      <c r="F581" s="18"/>
      <c r="G581" s="18"/>
      <c r="H581" s="18"/>
      <c r="I581" s="18"/>
      <c r="J581" s="19"/>
    </row>
    <row r="582">
      <c r="A582" s="32"/>
      <c r="B582" s="32"/>
      <c r="C582" s="32"/>
      <c r="D582" s="32"/>
      <c r="E582" s="23"/>
      <c r="F582" s="18"/>
      <c r="G582" s="18"/>
      <c r="H582" s="18"/>
      <c r="I582" s="18"/>
      <c r="J582" s="19"/>
    </row>
    <row r="583">
      <c r="A583" s="32"/>
      <c r="B583" s="32"/>
      <c r="C583" s="32"/>
      <c r="D583" s="32"/>
      <c r="E583" s="23"/>
      <c r="F583" s="18"/>
      <c r="G583" s="18"/>
      <c r="H583" s="18"/>
      <c r="I583" s="18"/>
      <c r="J583" s="19"/>
    </row>
    <row r="584">
      <c r="A584" s="32"/>
      <c r="B584" s="32"/>
      <c r="C584" s="32"/>
      <c r="D584" s="32"/>
      <c r="E584" s="23"/>
      <c r="F584" s="18"/>
      <c r="G584" s="18"/>
      <c r="H584" s="18"/>
      <c r="I584" s="18"/>
      <c r="J584" s="19"/>
    </row>
    <row r="585">
      <c r="A585" s="32"/>
      <c r="B585" s="32"/>
      <c r="C585" s="32"/>
      <c r="D585" s="32"/>
      <c r="E585" s="23"/>
      <c r="F585" s="18"/>
      <c r="G585" s="18"/>
      <c r="H585" s="18"/>
      <c r="I585" s="18"/>
      <c r="J585" s="19"/>
    </row>
    <row r="586">
      <c r="A586" s="32"/>
      <c r="B586" s="32"/>
      <c r="C586" s="32"/>
      <c r="D586" s="32"/>
      <c r="E586" s="23"/>
      <c r="F586" s="18"/>
      <c r="G586" s="18"/>
      <c r="H586" s="18"/>
      <c r="I586" s="18"/>
      <c r="J586" s="19"/>
    </row>
    <row r="587">
      <c r="A587" s="32"/>
      <c r="B587" s="32"/>
      <c r="C587" s="32"/>
      <c r="D587" s="32"/>
      <c r="E587" s="23"/>
      <c r="F587" s="18"/>
      <c r="G587" s="18"/>
      <c r="H587" s="18"/>
      <c r="I587" s="18"/>
      <c r="J587" s="19"/>
    </row>
    <row r="588">
      <c r="A588" s="32"/>
      <c r="B588" s="32"/>
      <c r="C588" s="32"/>
      <c r="D588" s="32"/>
      <c r="E588" s="23"/>
      <c r="F588" s="18"/>
      <c r="G588" s="18"/>
      <c r="H588" s="18"/>
      <c r="I588" s="18"/>
      <c r="J588" s="19"/>
    </row>
    <row r="589">
      <c r="A589" s="32"/>
      <c r="B589" s="32"/>
      <c r="C589" s="32"/>
      <c r="D589" s="32"/>
      <c r="E589" s="23"/>
      <c r="F589" s="18"/>
      <c r="G589" s="18"/>
      <c r="H589" s="18"/>
      <c r="I589" s="18"/>
      <c r="J589" s="19"/>
    </row>
    <row r="590">
      <c r="A590" s="32"/>
      <c r="B590" s="32"/>
      <c r="C590" s="32"/>
      <c r="D590" s="32"/>
      <c r="E590" s="23"/>
      <c r="F590" s="18"/>
      <c r="G590" s="18"/>
      <c r="H590" s="18"/>
      <c r="I590" s="18"/>
      <c r="J590" s="19"/>
    </row>
    <row r="591">
      <c r="A591" s="32"/>
      <c r="B591" s="32"/>
      <c r="C591" s="32"/>
      <c r="D591" s="32"/>
      <c r="E591" s="23"/>
      <c r="F591" s="18"/>
      <c r="G591" s="18"/>
      <c r="H591" s="18"/>
      <c r="I591" s="18"/>
      <c r="J591" s="19"/>
    </row>
    <row r="592">
      <c r="A592" s="32"/>
      <c r="B592" s="32"/>
      <c r="C592" s="32"/>
      <c r="D592" s="32"/>
      <c r="E592" s="23"/>
      <c r="F592" s="18"/>
      <c r="G592" s="18"/>
      <c r="H592" s="18"/>
      <c r="I592" s="18"/>
      <c r="J592" s="19"/>
    </row>
    <row r="593">
      <c r="A593" s="32"/>
      <c r="B593" s="32"/>
      <c r="C593" s="32"/>
      <c r="D593" s="32"/>
      <c r="E593" s="23"/>
      <c r="F593" s="18"/>
      <c r="G593" s="18"/>
      <c r="H593" s="18"/>
      <c r="I593" s="18"/>
      <c r="J593" s="19"/>
    </row>
    <row r="594">
      <c r="A594" s="32"/>
      <c r="B594" s="32"/>
      <c r="C594" s="32"/>
      <c r="D594" s="32"/>
      <c r="E594" s="23"/>
      <c r="F594" s="18"/>
      <c r="G594" s="18"/>
      <c r="H594" s="18"/>
      <c r="I594" s="18"/>
      <c r="J594" s="19"/>
    </row>
    <row r="595">
      <c r="A595" s="32"/>
      <c r="B595" s="32"/>
      <c r="C595" s="32"/>
      <c r="D595" s="32"/>
      <c r="E595" s="23"/>
      <c r="F595" s="18"/>
      <c r="G595" s="18"/>
      <c r="H595" s="18"/>
      <c r="I595" s="18"/>
      <c r="J595" s="19"/>
    </row>
    <row r="596">
      <c r="A596" s="32"/>
      <c r="B596" s="32"/>
      <c r="C596" s="32"/>
      <c r="D596" s="32"/>
      <c r="E596" s="23"/>
      <c r="F596" s="18"/>
      <c r="G596" s="18"/>
      <c r="H596" s="18"/>
      <c r="I596" s="18"/>
      <c r="J596" s="19"/>
    </row>
    <row r="597">
      <c r="A597" s="32"/>
      <c r="B597" s="32"/>
      <c r="C597" s="32"/>
      <c r="D597" s="32"/>
      <c r="E597" s="23"/>
      <c r="F597" s="18"/>
      <c r="G597" s="18"/>
      <c r="H597" s="18"/>
      <c r="I597" s="18"/>
      <c r="J597" s="19"/>
    </row>
    <row r="598">
      <c r="A598" s="32"/>
      <c r="B598" s="32"/>
      <c r="C598" s="32"/>
      <c r="D598" s="32"/>
      <c r="E598" s="23"/>
      <c r="F598" s="18"/>
      <c r="G598" s="18"/>
      <c r="H598" s="18"/>
      <c r="I598" s="18"/>
      <c r="J598" s="19"/>
    </row>
    <row r="599">
      <c r="A599" s="32"/>
      <c r="B599" s="32"/>
      <c r="C599" s="32"/>
      <c r="D599" s="32"/>
      <c r="E599" s="23"/>
      <c r="F599" s="18"/>
      <c r="G599" s="18"/>
      <c r="H599" s="18"/>
      <c r="I599" s="18"/>
      <c r="J599" s="19"/>
    </row>
    <row r="600">
      <c r="A600" s="32"/>
      <c r="B600" s="32"/>
      <c r="C600" s="32"/>
      <c r="D600" s="32"/>
      <c r="E600" s="23"/>
      <c r="F600" s="18"/>
      <c r="G600" s="18"/>
      <c r="H600" s="18"/>
      <c r="I600" s="18"/>
      <c r="J600" s="19"/>
    </row>
    <row r="601">
      <c r="A601" s="32"/>
      <c r="B601" s="32"/>
      <c r="C601" s="32"/>
      <c r="D601" s="32"/>
      <c r="E601" s="23"/>
      <c r="F601" s="18"/>
      <c r="G601" s="18"/>
      <c r="H601" s="18"/>
      <c r="I601" s="18"/>
      <c r="J601" s="19"/>
    </row>
    <row r="602">
      <c r="A602" s="32"/>
      <c r="B602" s="32"/>
      <c r="C602" s="32"/>
      <c r="D602" s="32"/>
      <c r="E602" s="23"/>
      <c r="F602" s="18"/>
      <c r="G602" s="18"/>
      <c r="H602" s="18"/>
      <c r="I602" s="18"/>
      <c r="J602" s="19"/>
    </row>
    <row r="603">
      <c r="A603" s="32"/>
      <c r="B603" s="32"/>
      <c r="C603" s="32"/>
      <c r="D603" s="32"/>
      <c r="E603" s="23"/>
      <c r="F603" s="18"/>
      <c r="G603" s="18"/>
      <c r="H603" s="18"/>
      <c r="I603" s="18"/>
      <c r="J603" s="19"/>
    </row>
    <row r="604">
      <c r="A604" s="32"/>
      <c r="B604" s="32"/>
      <c r="C604" s="32"/>
      <c r="D604" s="32"/>
      <c r="E604" s="23"/>
      <c r="F604" s="18"/>
      <c r="G604" s="18"/>
      <c r="H604" s="18"/>
      <c r="I604" s="18"/>
      <c r="J604" s="19"/>
    </row>
    <row r="605">
      <c r="A605" s="32"/>
      <c r="B605" s="32"/>
      <c r="C605" s="32"/>
      <c r="D605" s="32"/>
      <c r="E605" s="23"/>
      <c r="F605" s="18"/>
      <c r="G605" s="18"/>
      <c r="H605" s="18"/>
      <c r="I605" s="18"/>
      <c r="J605" s="19"/>
    </row>
    <row r="606">
      <c r="A606" s="32"/>
      <c r="B606" s="32"/>
      <c r="C606" s="32"/>
      <c r="D606" s="32"/>
      <c r="E606" s="23"/>
      <c r="F606" s="18"/>
      <c r="G606" s="18"/>
      <c r="H606" s="18"/>
      <c r="I606" s="18"/>
      <c r="J606" s="19"/>
    </row>
    <row r="607">
      <c r="A607" s="32"/>
      <c r="B607" s="32"/>
      <c r="C607" s="32"/>
      <c r="D607" s="32"/>
      <c r="E607" s="23"/>
      <c r="F607" s="18"/>
      <c r="G607" s="18"/>
      <c r="H607" s="18"/>
      <c r="I607" s="18"/>
      <c r="J607" s="19"/>
    </row>
    <row r="608">
      <c r="A608" s="32"/>
      <c r="B608" s="32"/>
      <c r="C608" s="32"/>
      <c r="D608" s="32"/>
      <c r="E608" s="23"/>
      <c r="F608" s="18"/>
      <c r="G608" s="18"/>
      <c r="H608" s="18"/>
      <c r="I608" s="18"/>
      <c r="J608" s="19"/>
    </row>
    <row r="609">
      <c r="A609" s="32"/>
      <c r="B609" s="32"/>
      <c r="C609" s="32"/>
      <c r="D609" s="32"/>
      <c r="E609" s="23"/>
      <c r="F609" s="18"/>
      <c r="G609" s="18"/>
      <c r="H609" s="18"/>
      <c r="I609" s="18"/>
      <c r="J609" s="19"/>
    </row>
    <row r="610">
      <c r="A610" s="32"/>
      <c r="B610" s="32"/>
      <c r="C610" s="32"/>
      <c r="D610" s="32"/>
      <c r="E610" s="23"/>
      <c r="F610" s="18"/>
      <c r="G610" s="18"/>
      <c r="H610" s="18"/>
      <c r="I610" s="18"/>
      <c r="J610" s="19"/>
    </row>
    <row r="611">
      <c r="A611" s="32"/>
      <c r="B611" s="32"/>
      <c r="C611" s="32"/>
      <c r="D611" s="32"/>
      <c r="E611" s="23"/>
      <c r="F611" s="18"/>
      <c r="G611" s="18"/>
      <c r="H611" s="18"/>
      <c r="I611" s="18"/>
      <c r="J611" s="19"/>
    </row>
    <row r="612">
      <c r="A612" s="32"/>
      <c r="B612" s="32"/>
      <c r="C612" s="32"/>
      <c r="D612" s="32"/>
      <c r="E612" s="23"/>
      <c r="F612" s="18"/>
      <c r="G612" s="18"/>
      <c r="H612" s="18"/>
      <c r="I612" s="18"/>
      <c r="J612" s="19"/>
    </row>
    <row r="613">
      <c r="A613" s="32"/>
      <c r="B613" s="32"/>
      <c r="C613" s="32"/>
      <c r="D613" s="32"/>
      <c r="E613" s="23"/>
      <c r="F613" s="18"/>
      <c r="G613" s="18"/>
      <c r="H613" s="18"/>
      <c r="I613" s="18"/>
      <c r="J613" s="19"/>
    </row>
    <row r="614">
      <c r="A614" s="32"/>
      <c r="B614" s="32"/>
      <c r="C614" s="32"/>
      <c r="D614" s="32"/>
      <c r="E614" s="23"/>
      <c r="F614" s="18"/>
      <c r="G614" s="18"/>
      <c r="H614" s="18"/>
      <c r="I614" s="18"/>
      <c r="J614" s="19"/>
    </row>
    <row r="615">
      <c r="A615" s="32"/>
      <c r="B615" s="32"/>
      <c r="C615" s="32"/>
      <c r="D615" s="32"/>
      <c r="E615" s="23"/>
      <c r="F615" s="18"/>
      <c r="G615" s="18"/>
      <c r="H615" s="18"/>
      <c r="I615" s="18"/>
      <c r="J615" s="19"/>
    </row>
    <row r="616">
      <c r="A616" s="32"/>
      <c r="B616" s="32"/>
      <c r="C616" s="32"/>
      <c r="D616" s="32"/>
      <c r="E616" s="23"/>
      <c r="F616" s="18"/>
      <c r="G616" s="18"/>
      <c r="H616" s="18"/>
      <c r="I616" s="18"/>
      <c r="J616" s="19"/>
    </row>
    <row r="617">
      <c r="A617" s="32"/>
      <c r="B617" s="32"/>
      <c r="C617" s="32"/>
      <c r="D617" s="32"/>
      <c r="E617" s="23"/>
      <c r="F617" s="18"/>
      <c r="G617" s="18"/>
      <c r="H617" s="18"/>
      <c r="I617" s="18"/>
      <c r="J617" s="19"/>
    </row>
    <row r="618">
      <c r="A618" s="32"/>
      <c r="B618" s="32"/>
      <c r="C618" s="32"/>
      <c r="D618" s="32"/>
      <c r="E618" s="23"/>
      <c r="F618" s="18"/>
      <c r="G618" s="18"/>
      <c r="H618" s="18"/>
      <c r="I618" s="18"/>
      <c r="J618" s="19"/>
    </row>
    <row r="619">
      <c r="A619" s="32"/>
      <c r="B619" s="32"/>
      <c r="C619" s="32"/>
      <c r="D619" s="32"/>
      <c r="E619" s="23"/>
      <c r="F619" s="18"/>
      <c r="G619" s="18"/>
      <c r="H619" s="18"/>
      <c r="I619" s="18"/>
      <c r="J619" s="19"/>
    </row>
    <row r="620">
      <c r="A620" s="32"/>
      <c r="B620" s="32"/>
      <c r="C620" s="32"/>
      <c r="D620" s="32"/>
      <c r="E620" s="23"/>
      <c r="F620" s="18"/>
      <c r="G620" s="18"/>
      <c r="H620" s="18"/>
      <c r="I620" s="18"/>
      <c r="J620" s="19"/>
    </row>
    <row r="621">
      <c r="A621" s="32"/>
      <c r="B621" s="32"/>
      <c r="C621" s="32"/>
      <c r="D621" s="32"/>
      <c r="E621" s="23"/>
      <c r="F621" s="18"/>
      <c r="G621" s="18"/>
      <c r="H621" s="18"/>
      <c r="I621" s="18"/>
      <c r="J621" s="19"/>
    </row>
    <row r="622">
      <c r="A622" s="32"/>
      <c r="B622" s="32"/>
      <c r="C622" s="32"/>
      <c r="D622" s="32"/>
      <c r="E622" s="23"/>
      <c r="F622" s="18"/>
      <c r="G622" s="18"/>
      <c r="H622" s="18"/>
      <c r="I622" s="18"/>
      <c r="J622" s="19"/>
    </row>
    <row r="623">
      <c r="A623" s="32"/>
      <c r="B623" s="32"/>
      <c r="C623" s="32"/>
      <c r="D623" s="32"/>
      <c r="E623" s="23"/>
      <c r="F623" s="18"/>
      <c r="G623" s="18"/>
      <c r="H623" s="18"/>
      <c r="I623" s="18"/>
      <c r="J623" s="19"/>
    </row>
    <row r="624">
      <c r="A624" s="32"/>
      <c r="B624" s="32"/>
      <c r="C624" s="32"/>
      <c r="D624" s="32"/>
      <c r="E624" s="23"/>
      <c r="F624" s="18"/>
      <c r="G624" s="18"/>
      <c r="H624" s="18"/>
      <c r="I624" s="18"/>
      <c r="J624" s="19"/>
    </row>
    <row r="625">
      <c r="A625" s="32"/>
      <c r="B625" s="32"/>
      <c r="C625" s="32"/>
      <c r="D625" s="32"/>
      <c r="E625" s="23"/>
      <c r="F625" s="18"/>
      <c r="G625" s="18"/>
      <c r="H625" s="18"/>
      <c r="I625" s="18"/>
      <c r="J625" s="19"/>
    </row>
    <row r="626">
      <c r="A626" s="32"/>
      <c r="B626" s="32"/>
      <c r="C626" s="32"/>
      <c r="D626" s="32"/>
      <c r="E626" s="23"/>
      <c r="F626" s="18"/>
      <c r="G626" s="18"/>
      <c r="H626" s="18"/>
      <c r="I626" s="18"/>
      <c r="J626" s="19"/>
    </row>
    <row r="627">
      <c r="A627" s="32"/>
      <c r="B627" s="32"/>
      <c r="C627" s="32"/>
      <c r="D627" s="32"/>
      <c r="E627" s="23"/>
      <c r="F627" s="18"/>
      <c r="G627" s="18"/>
      <c r="H627" s="18"/>
      <c r="I627" s="18"/>
      <c r="J627" s="19"/>
    </row>
    <row r="628">
      <c r="A628" s="32"/>
      <c r="B628" s="32"/>
      <c r="C628" s="32"/>
      <c r="D628" s="32"/>
      <c r="E628" s="23"/>
      <c r="F628" s="18"/>
      <c r="G628" s="18"/>
      <c r="H628" s="18"/>
      <c r="I628" s="18"/>
      <c r="J628" s="19"/>
    </row>
    <row r="629">
      <c r="A629" s="32"/>
      <c r="B629" s="32"/>
      <c r="C629" s="32"/>
      <c r="D629" s="32"/>
      <c r="E629" s="23"/>
      <c r="F629" s="18"/>
      <c r="G629" s="18"/>
      <c r="H629" s="18"/>
      <c r="I629" s="18"/>
      <c r="J629" s="19"/>
    </row>
    <row r="630">
      <c r="A630" s="32"/>
      <c r="B630" s="32"/>
      <c r="C630" s="32"/>
      <c r="D630" s="32"/>
      <c r="E630" s="23"/>
      <c r="F630" s="18"/>
      <c r="G630" s="18"/>
      <c r="H630" s="18"/>
      <c r="I630" s="18"/>
      <c r="J630" s="19"/>
    </row>
    <row r="631">
      <c r="A631" s="32"/>
      <c r="B631" s="32"/>
      <c r="C631" s="32"/>
      <c r="D631" s="32"/>
      <c r="E631" s="23"/>
      <c r="F631" s="18"/>
      <c r="G631" s="18"/>
      <c r="H631" s="18"/>
      <c r="I631" s="18"/>
      <c r="J631" s="19"/>
    </row>
    <row r="632">
      <c r="A632" s="32"/>
      <c r="B632" s="32"/>
      <c r="C632" s="32"/>
      <c r="D632" s="32"/>
      <c r="E632" s="23"/>
      <c r="F632" s="18"/>
      <c r="G632" s="18"/>
      <c r="H632" s="18"/>
      <c r="I632" s="18"/>
      <c r="J632" s="19"/>
    </row>
    <row r="633">
      <c r="A633" s="32"/>
      <c r="B633" s="32"/>
      <c r="C633" s="32"/>
      <c r="D633" s="32"/>
      <c r="E633" s="23"/>
      <c r="F633" s="18"/>
      <c r="G633" s="18"/>
      <c r="H633" s="18"/>
      <c r="I633" s="18"/>
      <c r="J633" s="19"/>
    </row>
    <row r="634">
      <c r="A634" s="32"/>
      <c r="B634" s="32"/>
      <c r="C634" s="32"/>
      <c r="D634" s="32"/>
      <c r="E634" s="23"/>
      <c r="F634" s="18"/>
      <c r="G634" s="18"/>
      <c r="H634" s="18"/>
      <c r="I634" s="18"/>
      <c r="J634" s="19"/>
    </row>
    <row r="635">
      <c r="A635" s="32"/>
      <c r="B635" s="32"/>
      <c r="C635" s="32"/>
      <c r="D635" s="32"/>
      <c r="E635" s="23"/>
      <c r="F635" s="18"/>
      <c r="G635" s="18"/>
      <c r="H635" s="18"/>
      <c r="I635" s="18"/>
      <c r="J635" s="19"/>
    </row>
    <row r="636">
      <c r="A636" s="32"/>
      <c r="B636" s="32"/>
      <c r="C636" s="32"/>
      <c r="D636" s="32"/>
      <c r="E636" s="23"/>
      <c r="F636" s="18"/>
      <c r="G636" s="18"/>
      <c r="H636" s="18"/>
      <c r="I636" s="18"/>
      <c r="J636" s="19"/>
    </row>
    <row r="637">
      <c r="A637" s="32"/>
      <c r="B637" s="32"/>
      <c r="C637" s="32"/>
      <c r="D637" s="32"/>
      <c r="E637" s="23"/>
      <c r="F637" s="18"/>
      <c r="G637" s="18"/>
      <c r="H637" s="18"/>
      <c r="I637" s="18"/>
      <c r="J637" s="19"/>
    </row>
    <row r="638">
      <c r="A638" s="32"/>
      <c r="B638" s="32"/>
      <c r="C638" s="32"/>
      <c r="D638" s="32"/>
      <c r="E638" s="23"/>
      <c r="F638" s="18"/>
      <c r="G638" s="18"/>
      <c r="H638" s="18"/>
      <c r="I638" s="18"/>
      <c r="J638" s="19"/>
    </row>
    <row r="639">
      <c r="A639" s="32"/>
      <c r="B639" s="32"/>
      <c r="C639" s="32"/>
      <c r="D639" s="32"/>
      <c r="E639" s="23"/>
      <c r="F639" s="18"/>
      <c r="G639" s="18"/>
      <c r="H639" s="18"/>
      <c r="I639" s="18"/>
      <c r="J639" s="19"/>
    </row>
    <row r="640">
      <c r="A640" s="32"/>
      <c r="B640" s="32"/>
      <c r="C640" s="32"/>
      <c r="D640" s="32"/>
      <c r="E640" s="23"/>
      <c r="F640" s="18"/>
      <c r="G640" s="18"/>
      <c r="H640" s="18"/>
      <c r="I640" s="18"/>
      <c r="J640" s="19"/>
    </row>
    <row r="641">
      <c r="A641" s="32"/>
      <c r="B641" s="32"/>
      <c r="C641" s="32"/>
      <c r="D641" s="32"/>
      <c r="E641" s="23"/>
      <c r="F641" s="18"/>
      <c r="G641" s="18"/>
      <c r="H641" s="18"/>
      <c r="I641" s="18"/>
      <c r="J641" s="19"/>
    </row>
    <row r="642">
      <c r="A642" s="32"/>
      <c r="B642" s="32"/>
      <c r="C642" s="32"/>
      <c r="D642" s="32"/>
      <c r="E642" s="23"/>
      <c r="F642" s="18"/>
      <c r="G642" s="18"/>
      <c r="H642" s="18"/>
      <c r="I642" s="18"/>
      <c r="J642" s="19"/>
    </row>
    <row r="643">
      <c r="A643" s="32"/>
      <c r="B643" s="32"/>
      <c r="C643" s="32"/>
      <c r="D643" s="32"/>
      <c r="E643" s="23"/>
      <c r="F643" s="18"/>
      <c r="G643" s="18"/>
      <c r="H643" s="18"/>
      <c r="I643" s="18"/>
      <c r="J643" s="19"/>
    </row>
    <row r="644">
      <c r="A644" s="32"/>
      <c r="B644" s="32"/>
      <c r="C644" s="32"/>
      <c r="D644" s="32"/>
      <c r="E644" s="23"/>
      <c r="F644" s="18"/>
      <c r="G644" s="18"/>
      <c r="H644" s="18"/>
      <c r="I644" s="18"/>
      <c r="J644" s="19"/>
    </row>
    <row r="645">
      <c r="A645" s="32"/>
      <c r="B645" s="32"/>
      <c r="C645" s="32"/>
      <c r="D645" s="32"/>
      <c r="E645" s="23"/>
      <c r="F645" s="18"/>
      <c r="G645" s="18"/>
      <c r="H645" s="18"/>
      <c r="I645" s="18"/>
      <c r="J645" s="19"/>
    </row>
    <row r="646">
      <c r="A646" s="32"/>
      <c r="B646" s="32"/>
      <c r="C646" s="32"/>
      <c r="D646" s="32"/>
      <c r="E646" s="23"/>
      <c r="F646" s="18"/>
      <c r="G646" s="18"/>
      <c r="H646" s="18"/>
      <c r="I646" s="18"/>
      <c r="J646" s="19"/>
    </row>
    <row r="647">
      <c r="A647" s="32"/>
      <c r="B647" s="32"/>
      <c r="C647" s="32"/>
      <c r="D647" s="32"/>
      <c r="E647" s="23"/>
      <c r="F647" s="18"/>
      <c r="G647" s="18"/>
      <c r="H647" s="18"/>
      <c r="I647" s="18"/>
      <c r="J647" s="19"/>
    </row>
    <row r="648">
      <c r="A648" s="32"/>
      <c r="B648" s="32"/>
      <c r="C648" s="32"/>
      <c r="D648" s="32"/>
      <c r="E648" s="23"/>
      <c r="F648" s="18"/>
      <c r="G648" s="18"/>
      <c r="H648" s="18"/>
      <c r="I648" s="18"/>
      <c r="J648" s="19"/>
    </row>
    <row r="649">
      <c r="A649" s="32"/>
      <c r="B649" s="32"/>
      <c r="C649" s="32"/>
      <c r="D649" s="32"/>
      <c r="E649" s="23"/>
      <c r="F649" s="18"/>
      <c r="G649" s="18"/>
      <c r="H649" s="18"/>
      <c r="I649" s="18"/>
      <c r="J649" s="19"/>
    </row>
    <row r="650">
      <c r="A650" s="32"/>
      <c r="B650" s="32"/>
      <c r="C650" s="32"/>
      <c r="D650" s="32"/>
      <c r="E650" s="23"/>
      <c r="F650" s="18"/>
      <c r="G650" s="18"/>
      <c r="H650" s="18"/>
      <c r="I650" s="18"/>
      <c r="J650" s="19"/>
    </row>
    <row r="651">
      <c r="A651" s="32"/>
      <c r="B651" s="32"/>
      <c r="C651" s="32"/>
      <c r="D651" s="32"/>
      <c r="E651" s="23"/>
      <c r="F651" s="18"/>
      <c r="G651" s="18"/>
      <c r="H651" s="18"/>
      <c r="I651" s="18"/>
      <c r="J651" s="19"/>
    </row>
    <row r="652">
      <c r="A652" s="32"/>
      <c r="B652" s="32"/>
      <c r="C652" s="32"/>
      <c r="D652" s="32"/>
      <c r="E652" s="23"/>
      <c r="F652" s="18"/>
      <c r="G652" s="18"/>
      <c r="H652" s="18"/>
      <c r="I652" s="18"/>
      <c r="J652" s="19"/>
    </row>
    <row r="653">
      <c r="A653" s="32"/>
      <c r="B653" s="32"/>
      <c r="C653" s="32"/>
      <c r="D653" s="32"/>
      <c r="E653" s="23"/>
      <c r="F653" s="18"/>
      <c r="G653" s="18"/>
      <c r="H653" s="18"/>
      <c r="I653" s="18"/>
      <c r="J653" s="19"/>
    </row>
    <row r="654">
      <c r="A654" s="32"/>
      <c r="B654" s="32"/>
      <c r="C654" s="32"/>
      <c r="D654" s="32"/>
      <c r="E654" s="23"/>
      <c r="F654" s="18"/>
      <c r="G654" s="18"/>
      <c r="H654" s="18"/>
      <c r="I654" s="18"/>
      <c r="J654" s="19"/>
    </row>
    <row r="655">
      <c r="A655" s="32"/>
      <c r="B655" s="32"/>
      <c r="C655" s="32"/>
      <c r="D655" s="32"/>
      <c r="E655" s="23"/>
      <c r="F655" s="18"/>
      <c r="G655" s="18"/>
      <c r="H655" s="18"/>
      <c r="I655" s="18"/>
      <c r="J655" s="19"/>
    </row>
    <row r="656">
      <c r="A656" s="32"/>
      <c r="B656" s="32"/>
      <c r="C656" s="32"/>
      <c r="D656" s="32"/>
      <c r="E656" s="23"/>
      <c r="F656" s="18"/>
      <c r="G656" s="18"/>
      <c r="H656" s="18"/>
      <c r="I656" s="18"/>
      <c r="J656" s="19"/>
    </row>
    <row r="657">
      <c r="A657" s="32"/>
      <c r="B657" s="32"/>
      <c r="C657" s="32"/>
      <c r="D657" s="32"/>
      <c r="E657" s="23"/>
      <c r="F657" s="18"/>
      <c r="G657" s="18"/>
      <c r="H657" s="18"/>
      <c r="I657" s="18"/>
      <c r="J657" s="19"/>
    </row>
    <row r="658">
      <c r="A658" s="32"/>
      <c r="B658" s="32"/>
      <c r="C658" s="32"/>
      <c r="D658" s="32"/>
      <c r="E658" s="23"/>
      <c r="F658" s="18"/>
      <c r="G658" s="18"/>
      <c r="H658" s="18"/>
      <c r="I658" s="18"/>
      <c r="J658" s="19"/>
    </row>
    <row r="659">
      <c r="A659" s="32"/>
      <c r="B659" s="32"/>
      <c r="C659" s="32"/>
      <c r="D659" s="32"/>
      <c r="E659" s="23"/>
      <c r="F659" s="18"/>
      <c r="G659" s="18"/>
      <c r="H659" s="18"/>
      <c r="I659" s="18"/>
      <c r="J659" s="19"/>
    </row>
    <row r="660">
      <c r="A660" s="32"/>
      <c r="B660" s="32"/>
      <c r="C660" s="32"/>
      <c r="D660" s="32"/>
      <c r="E660" s="23"/>
      <c r="F660" s="18"/>
      <c r="G660" s="18"/>
      <c r="H660" s="18"/>
      <c r="I660" s="18"/>
      <c r="J660" s="19"/>
    </row>
    <row r="661">
      <c r="A661" s="32"/>
      <c r="B661" s="32"/>
      <c r="C661" s="32"/>
      <c r="D661" s="32"/>
      <c r="E661" s="23"/>
      <c r="F661" s="18"/>
      <c r="G661" s="18"/>
      <c r="H661" s="18"/>
      <c r="I661" s="18"/>
      <c r="J661" s="19"/>
    </row>
    <row r="662">
      <c r="A662" s="32"/>
      <c r="B662" s="32"/>
      <c r="C662" s="32"/>
      <c r="D662" s="32"/>
      <c r="E662" s="23"/>
      <c r="F662" s="18"/>
      <c r="G662" s="18"/>
      <c r="H662" s="18"/>
      <c r="I662" s="18"/>
      <c r="J662" s="19"/>
    </row>
    <row r="663">
      <c r="A663" s="32"/>
      <c r="B663" s="32"/>
      <c r="C663" s="32"/>
      <c r="D663" s="32"/>
      <c r="E663" s="23"/>
      <c r="F663" s="18"/>
      <c r="G663" s="18"/>
      <c r="H663" s="18"/>
      <c r="I663" s="18"/>
      <c r="J663" s="19"/>
    </row>
    <row r="664">
      <c r="A664" s="32"/>
      <c r="B664" s="32"/>
      <c r="C664" s="32"/>
      <c r="D664" s="32"/>
      <c r="E664" s="23"/>
      <c r="F664" s="18"/>
      <c r="G664" s="18"/>
      <c r="H664" s="18"/>
      <c r="I664" s="18"/>
      <c r="J664" s="19"/>
    </row>
    <row r="665">
      <c r="A665" s="32"/>
      <c r="B665" s="32"/>
      <c r="C665" s="32"/>
      <c r="D665" s="32"/>
      <c r="E665" s="23"/>
      <c r="F665" s="18"/>
      <c r="G665" s="18"/>
      <c r="H665" s="18"/>
      <c r="I665" s="18"/>
      <c r="J665" s="19"/>
    </row>
    <row r="666">
      <c r="A666" s="32"/>
      <c r="B666" s="32"/>
      <c r="C666" s="32"/>
      <c r="D666" s="32"/>
      <c r="E666" s="23"/>
      <c r="F666" s="18"/>
      <c r="G666" s="18"/>
      <c r="H666" s="18"/>
      <c r="I666" s="18"/>
      <c r="J666" s="19"/>
    </row>
    <row r="667">
      <c r="A667" s="32"/>
      <c r="B667" s="32"/>
      <c r="C667" s="32"/>
      <c r="D667" s="32"/>
      <c r="E667" s="23"/>
      <c r="F667" s="18"/>
      <c r="G667" s="18"/>
      <c r="H667" s="18"/>
      <c r="I667" s="18"/>
      <c r="J667" s="19"/>
    </row>
    <row r="668">
      <c r="A668" s="32"/>
      <c r="B668" s="32"/>
      <c r="C668" s="32"/>
      <c r="D668" s="32"/>
      <c r="E668" s="23"/>
      <c r="F668" s="18"/>
      <c r="G668" s="18"/>
      <c r="H668" s="18"/>
      <c r="I668" s="18"/>
      <c r="J668" s="19"/>
    </row>
    <row r="669">
      <c r="A669" s="32"/>
      <c r="B669" s="32"/>
      <c r="C669" s="32"/>
      <c r="D669" s="32"/>
      <c r="E669" s="23"/>
      <c r="F669" s="18"/>
      <c r="G669" s="18"/>
      <c r="H669" s="18"/>
      <c r="I669" s="18"/>
      <c r="J669" s="19"/>
    </row>
    <row r="670">
      <c r="A670" s="32"/>
      <c r="B670" s="32"/>
      <c r="C670" s="32"/>
      <c r="D670" s="32"/>
      <c r="E670" s="23"/>
      <c r="F670" s="18"/>
      <c r="G670" s="18"/>
      <c r="H670" s="18"/>
      <c r="I670" s="18"/>
      <c r="J670" s="19"/>
    </row>
    <row r="671">
      <c r="A671" s="32"/>
      <c r="B671" s="32"/>
      <c r="C671" s="32"/>
      <c r="D671" s="32"/>
      <c r="E671" s="23"/>
      <c r="F671" s="18"/>
      <c r="G671" s="18"/>
      <c r="H671" s="18"/>
      <c r="I671" s="18"/>
      <c r="J671" s="19"/>
    </row>
    <row r="672">
      <c r="A672" s="32"/>
      <c r="B672" s="32"/>
      <c r="C672" s="32"/>
      <c r="D672" s="32"/>
      <c r="E672" s="23"/>
      <c r="F672" s="18"/>
      <c r="G672" s="18"/>
      <c r="H672" s="18"/>
      <c r="I672" s="18"/>
      <c r="J672" s="19"/>
    </row>
    <row r="673">
      <c r="A673" s="32"/>
      <c r="B673" s="32"/>
      <c r="C673" s="32"/>
      <c r="D673" s="32"/>
      <c r="E673" s="23"/>
      <c r="F673" s="18"/>
      <c r="G673" s="18"/>
      <c r="H673" s="18"/>
      <c r="I673" s="18"/>
      <c r="J673" s="19"/>
    </row>
    <row r="674">
      <c r="A674" s="32"/>
      <c r="B674" s="32"/>
      <c r="C674" s="32"/>
      <c r="D674" s="32"/>
      <c r="E674" s="23"/>
      <c r="F674" s="18"/>
      <c r="G674" s="18"/>
      <c r="H674" s="18"/>
      <c r="I674" s="18"/>
      <c r="J674" s="19"/>
    </row>
    <row r="675">
      <c r="A675" s="32"/>
      <c r="B675" s="32"/>
      <c r="C675" s="32"/>
      <c r="D675" s="32"/>
      <c r="E675" s="23"/>
      <c r="F675" s="18"/>
      <c r="G675" s="18"/>
      <c r="H675" s="18"/>
      <c r="I675" s="18"/>
      <c r="J675" s="19"/>
    </row>
    <row r="676">
      <c r="A676" s="32"/>
      <c r="B676" s="32"/>
      <c r="C676" s="32"/>
      <c r="D676" s="32"/>
      <c r="E676" s="23"/>
      <c r="F676" s="18"/>
      <c r="G676" s="18"/>
      <c r="H676" s="18"/>
      <c r="I676" s="18"/>
      <c r="J676" s="19"/>
    </row>
    <row r="677">
      <c r="A677" s="32"/>
      <c r="B677" s="32"/>
      <c r="C677" s="32"/>
      <c r="D677" s="32"/>
      <c r="E677" s="23"/>
      <c r="F677" s="18"/>
      <c r="G677" s="18"/>
      <c r="H677" s="18"/>
      <c r="I677" s="18"/>
      <c r="J677" s="19"/>
    </row>
    <row r="678">
      <c r="A678" s="32"/>
      <c r="B678" s="32"/>
      <c r="C678" s="32"/>
      <c r="D678" s="32"/>
      <c r="E678" s="23"/>
      <c r="F678" s="18"/>
      <c r="G678" s="18"/>
      <c r="H678" s="18"/>
      <c r="I678" s="18"/>
      <c r="J678" s="19"/>
    </row>
    <row r="679">
      <c r="A679" s="32"/>
      <c r="B679" s="32"/>
      <c r="C679" s="32"/>
      <c r="D679" s="32"/>
      <c r="E679" s="23"/>
      <c r="F679" s="18"/>
      <c r="G679" s="18"/>
      <c r="H679" s="18"/>
      <c r="I679" s="18"/>
      <c r="J679" s="19"/>
    </row>
    <row r="680">
      <c r="A680" s="32"/>
      <c r="B680" s="32"/>
      <c r="C680" s="32"/>
      <c r="D680" s="32"/>
      <c r="E680" s="23"/>
      <c r="F680" s="18"/>
      <c r="G680" s="18"/>
      <c r="H680" s="18"/>
      <c r="I680" s="18"/>
      <c r="J680" s="19"/>
    </row>
    <row r="681">
      <c r="A681" s="32"/>
      <c r="B681" s="32"/>
      <c r="C681" s="32"/>
      <c r="D681" s="32"/>
      <c r="E681" s="23"/>
      <c r="F681" s="18"/>
      <c r="G681" s="18"/>
      <c r="H681" s="18"/>
      <c r="I681" s="18"/>
      <c r="J681" s="19"/>
    </row>
    <row r="682">
      <c r="A682" s="32"/>
      <c r="B682" s="32"/>
      <c r="C682" s="32"/>
      <c r="D682" s="32"/>
      <c r="E682" s="23"/>
      <c r="F682" s="18"/>
      <c r="G682" s="18"/>
      <c r="H682" s="18"/>
      <c r="I682" s="18"/>
      <c r="J682" s="19"/>
    </row>
    <row r="683">
      <c r="A683" s="32"/>
      <c r="B683" s="32"/>
      <c r="C683" s="32"/>
      <c r="D683" s="32"/>
      <c r="E683" s="23"/>
      <c r="F683" s="18"/>
      <c r="G683" s="18"/>
      <c r="H683" s="18"/>
      <c r="I683" s="18"/>
      <c r="J683" s="19"/>
    </row>
    <row r="684">
      <c r="A684" s="32"/>
      <c r="B684" s="32"/>
      <c r="C684" s="32"/>
      <c r="D684" s="32"/>
      <c r="E684" s="23"/>
      <c r="F684" s="18"/>
      <c r="G684" s="18"/>
      <c r="H684" s="18"/>
      <c r="I684" s="18"/>
      <c r="J684" s="19"/>
    </row>
    <row r="685">
      <c r="A685" s="32"/>
      <c r="B685" s="32"/>
      <c r="C685" s="32"/>
      <c r="D685" s="32"/>
      <c r="E685" s="23"/>
      <c r="F685" s="18"/>
      <c r="G685" s="18"/>
      <c r="H685" s="18"/>
      <c r="I685" s="18"/>
      <c r="J685" s="19"/>
    </row>
    <row r="686">
      <c r="A686" s="32"/>
      <c r="B686" s="32"/>
      <c r="C686" s="32"/>
      <c r="D686" s="32"/>
      <c r="E686" s="23"/>
      <c r="F686" s="18"/>
      <c r="G686" s="18"/>
      <c r="H686" s="18"/>
      <c r="I686" s="18"/>
      <c r="J686" s="19"/>
    </row>
    <row r="687">
      <c r="A687" s="32"/>
      <c r="B687" s="32"/>
      <c r="C687" s="32"/>
      <c r="D687" s="32"/>
      <c r="E687" s="23"/>
      <c r="F687" s="18"/>
      <c r="G687" s="18"/>
      <c r="H687" s="18"/>
      <c r="I687" s="18"/>
      <c r="J687" s="19"/>
    </row>
    <row r="688">
      <c r="A688" s="32"/>
      <c r="B688" s="32"/>
      <c r="C688" s="32"/>
      <c r="D688" s="32"/>
      <c r="E688" s="23"/>
      <c r="F688" s="18"/>
      <c r="G688" s="18"/>
      <c r="H688" s="18"/>
      <c r="I688" s="18"/>
      <c r="J688" s="19"/>
    </row>
    <row r="689">
      <c r="A689" s="32"/>
      <c r="B689" s="32"/>
      <c r="C689" s="32"/>
      <c r="D689" s="32"/>
      <c r="E689" s="23"/>
      <c r="F689" s="18"/>
      <c r="G689" s="18"/>
      <c r="H689" s="18"/>
      <c r="I689" s="18"/>
      <c r="J689" s="19"/>
    </row>
    <row r="690">
      <c r="A690" s="32"/>
      <c r="B690" s="32"/>
      <c r="C690" s="32"/>
      <c r="D690" s="32"/>
      <c r="E690" s="23"/>
      <c r="F690" s="18"/>
      <c r="G690" s="18"/>
      <c r="H690" s="18"/>
      <c r="I690" s="18"/>
      <c r="J690" s="19"/>
    </row>
    <row r="691">
      <c r="A691" s="32"/>
      <c r="B691" s="32"/>
      <c r="C691" s="32"/>
      <c r="D691" s="32"/>
      <c r="E691" s="23"/>
      <c r="F691" s="18"/>
      <c r="G691" s="18"/>
      <c r="H691" s="18"/>
      <c r="I691" s="18"/>
      <c r="J691" s="19"/>
    </row>
    <row r="692">
      <c r="A692" s="32"/>
      <c r="B692" s="32"/>
      <c r="C692" s="32"/>
      <c r="D692" s="32"/>
      <c r="E692" s="23"/>
      <c r="F692" s="18"/>
      <c r="G692" s="18"/>
      <c r="H692" s="18"/>
      <c r="I692" s="18"/>
      <c r="J692" s="19"/>
    </row>
    <row r="693">
      <c r="A693" s="32"/>
      <c r="B693" s="32"/>
      <c r="C693" s="32"/>
      <c r="D693" s="32"/>
      <c r="E693" s="23"/>
      <c r="F693" s="18"/>
      <c r="G693" s="18"/>
      <c r="H693" s="18"/>
      <c r="I693" s="18"/>
      <c r="J693" s="19"/>
    </row>
    <row r="694">
      <c r="A694" s="32"/>
      <c r="B694" s="32"/>
      <c r="C694" s="32"/>
      <c r="D694" s="32"/>
      <c r="E694" s="23"/>
      <c r="F694" s="18"/>
      <c r="G694" s="18"/>
      <c r="H694" s="18"/>
      <c r="I694" s="18"/>
      <c r="J694" s="19"/>
    </row>
    <row r="695">
      <c r="A695" s="32"/>
      <c r="B695" s="32"/>
      <c r="C695" s="32"/>
      <c r="D695" s="32"/>
      <c r="E695" s="23"/>
      <c r="F695" s="18"/>
      <c r="G695" s="18"/>
      <c r="H695" s="18"/>
      <c r="I695" s="18"/>
      <c r="J695" s="19"/>
    </row>
    <row r="696">
      <c r="A696" s="32"/>
      <c r="B696" s="32"/>
      <c r="C696" s="32"/>
      <c r="D696" s="32"/>
      <c r="E696" s="23"/>
      <c r="F696" s="18"/>
      <c r="G696" s="18"/>
      <c r="H696" s="18"/>
      <c r="I696" s="18"/>
      <c r="J696" s="19"/>
    </row>
    <row r="697">
      <c r="A697" s="32"/>
      <c r="B697" s="32"/>
      <c r="C697" s="32"/>
      <c r="D697" s="32"/>
      <c r="E697" s="23"/>
      <c r="F697" s="18"/>
      <c r="G697" s="18"/>
      <c r="H697" s="18"/>
      <c r="I697" s="18"/>
      <c r="J697" s="19"/>
    </row>
    <row r="698">
      <c r="A698" s="32"/>
      <c r="B698" s="32"/>
      <c r="C698" s="32"/>
      <c r="D698" s="32"/>
      <c r="E698" s="23"/>
      <c r="F698" s="18"/>
      <c r="G698" s="18"/>
      <c r="H698" s="18"/>
      <c r="I698" s="18"/>
      <c r="J698" s="19"/>
    </row>
    <row r="699">
      <c r="A699" s="32"/>
      <c r="B699" s="32"/>
      <c r="C699" s="32"/>
      <c r="D699" s="32"/>
      <c r="E699" s="23"/>
      <c r="F699" s="18"/>
      <c r="G699" s="18"/>
      <c r="H699" s="18"/>
      <c r="I699" s="18"/>
      <c r="J699" s="19"/>
    </row>
    <row r="700">
      <c r="A700" s="32"/>
      <c r="B700" s="32"/>
      <c r="C700" s="32"/>
      <c r="D700" s="32"/>
      <c r="E700" s="23"/>
      <c r="F700" s="18"/>
      <c r="G700" s="18"/>
      <c r="H700" s="18"/>
      <c r="I700" s="18"/>
      <c r="J700" s="19"/>
    </row>
    <row r="701">
      <c r="A701" s="32"/>
      <c r="B701" s="32"/>
      <c r="C701" s="32"/>
      <c r="D701" s="32"/>
      <c r="E701" s="23"/>
      <c r="F701" s="18"/>
      <c r="G701" s="18"/>
      <c r="H701" s="18"/>
      <c r="I701" s="18"/>
      <c r="J701" s="19"/>
    </row>
    <row r="702">
      <c r="A702" s="32"/>
      <c r="B702" s="32"/>
      <c r="C702" s="32"/>
      <c r="D702" s="32"/>
      <c r="E702" s="23"/>
      <c r="F702" s="18"/>
      <c r="G702" s="18"/>
      <c r="H702" s="18"/>
      <c r="I702" s="18"/>
      <c r="J702" s="19"/>
    </row>
    <row r="703">
      <c r="A703" s="32"/>
      <c r="B703" s="32"/>
      <c r="C703" s="32"/>
      <c r="D703" s="32"/>
      <c r="E703" s="23"/>
      <c r="F703" s="18"/>
      <c r="G703" s="18"/>
      <c r="H703" s="18"/>
      <c r="I703" s="18"/>
      <c r="J703" s="19"/>
    </row>
    <row r="704">
      <c r="A704" s="32"/>
      <c r="B704" s="32"/>
      <c r="C704" s="32"/>
      <c r="D704" s="32"/>
      <c r="E704" s="23"/>
      <c r="F704" s="18"/>
      <c r="G704" s="18"/>
      <c r="H704" s="18"/>
      <c r="I704" s="18"/>
      <c r="J704" s="19"/>
    </row>
    <row r="705">
      <c r="A705" s="32"/>
      <c r="B705" s="32"/>
      <c r="C705" s="32"/>
      <c r="D705" s="32"/>
      <c r="E705" s="23"/>
      <c r="F705" s="18"/>
      <c r="G705" s="18"/>
      <c r="H705" s="18"/>
      <c r="I705" s="18"/>
      <c r="J705" s="19"/>
    </row>
    <row r="706">
      <c r="A706" s="32"/>
      <c r="B706" s="32"/>
      <c r="C706" s="32"/>
      <c r="D706" s="32"/>
      <c r="E706" s="23"/>
      <c r="F706" s="18"/>
      <c r="G706" s="18"/>
      <c r="H706" s="18"/>
      <c r="I706" s="18"/>
      <c r="J706" s="19"/>
    </row>
    <row r="707">
      <c r="A707" s="32"/>
      <c r="B707" s="32"/>
      <c r="C707" s="32"/>
      <c r="D707" s="32"/>
      <c r="E707" s="23"/>
      <c r="F707" s="18"/>
      <c r="G707" s="18"/>
      <c r="H707" s="18"/>
      <c r="I707" s="18"/>
      <c r="J707" s="19"/>
    </row>
    <row r="708">
      <c r="A708" s="32"/>
      <c r="B708" s="32"/>
      <c r="C708" s="32"/>
      <c r="D708" s="32"/>
      <c r="E708" s="23"/>
      <c r="F708" s="18"/>
      <c r="G708" s="18"/>
      <c r="H708" s="18"/>
      <c r="I708" s="18"/>
      <c r="J708" s="19"/>
    </row>
    <row r="709">
      <c r="A709" s="32"/>
      <c r="B709" s="32"/>
      <c r="C709" s="32"/>
      <c r="D709" s="32"/>
      <c r="E709" s="23"/>
      <c r="F709" s="18"/>
      <c r="G709" s="18"/>
      <c r="H709" s="18"/>
      <c r="I709" s="18"/>
      <c r="J709" s="19"/>
    </row>
    <row r="710">
      <c r="A710" s="32"/>
      <c r="B710" s="32"/>
      <c r="C710" s="32"/>
      <c r="D710" s="32"/>
      <c r="E710" s="23"/>
      <c r="F710" s="18"/>
      <c r="G710" s="18"/>
      <c r="H710" s="18"/>
      <c r="I710" s="18"/>
      <c r="J710" s="19"/>
    </row>
    <row r="711">
      <c r="A711" s="32"/>
      <c r="B711" s="32"/>
      <c r="C711" s="32"/>
      <c r="D711" s="32"/>
      <c r="E711" s="23"/>
      <c r="F711" s="18"/>
      <c r="G711" s="18"/>
      <c r="H711" s="18"/>
      <c r="I711" s="18"/>
      <c r="J711" s="19"/>
    </row>
    <row r="712">
      <c r="A712" s="32"/>
      <c r="B712" s="32"/>
      <c r="C712" s="32"/>
      <c r="D712" s="32"/>
      <c r="E712" s="23"/>
      <c r="F712" s="18"/>
      <c r="G712" s="18"/>
      <c r="H712" s="18"/>
      <c r="I712" s="18"/>
      <c r="J712" s="19"/>
    </row>
    <row r="713">
      <c r="A713" s="32"/>
      <c r="B713" s="32"/>
      <c r="C713" s="32"/>
      <c r="D713" s="32"/>
      <c r="E713" s="23"/>
      <c r="F713" s="18"/>
      <c r="G713" s="18"/>
      <c r="H713" s="18"/>
      <c r="I713" s="18"/>
      <c r="J713" s="19"/>
    </row>
    <row r="714">
      <c r="A714" s="32"/>
      <c r="B714" s="32"/>
      <c r="C714" s="32"/>
      <c r="D714" s="32"/>
      <c r="E714" s="23"/>
      <c r="F714" s="18"/>
      <c r="G714" s="18"/>
      <c r="H714" s="18"/>
      <c r="I714" s="18"/>
      <c r="J714" s="19"/>
    </row>
    <row r="715">
      <c r="A715" s="32"/>
      <c r="B715" s="32"/>
      <c r="C715" s="32"/>
      <c r="D715" s="32"/>
      <c r="E715" s="23"/>
      <c r="F715" s="18"/>
      <c r="G715" s="18"/>
      <c r="H715" s="18"/>
      <c r="I715" s="18"/>
      <c r="J715" s="19"/>
    </row>
    <row r="716">
      <c r="A716" s="32"/>
      <c r="B716" s="32"/>
      <c r="C716" s="32"/>
      <c r="D716" s="32"/>
      <c r="E716" s="23"/>
      <c r="F716" s="18"/>
      <c r="G716" s="18"/>
      <c r="H716" s="18"/>
      <c r="I716" s="18"/>
      <c r="J716" s="19"/>
    </row>
    <row r="717">
      <c r="A717" s="32"/>
      <c r="B717" s="32"/>
      <c r="C717" s="32"/>
      <c r="D717" s="32"/>
      <c r="E717" s="23"/>
      <c r="F717" s="18"/>
      <c r="G717" s="18"/>
      <c r="H717" s="18"/>
      <c r="I717" s="18"/>
      <c r="J717" s="19"/>
    </row>
    <row r="718">
      <c r="A718" s="32"/>
      <c r="B718" s="32"/>
      <c r="C718" s="32"/>
      <c r="D718" s="32"/>
      <c r="E718" s="23"/>
      <c r="F718" s="18"/>
      <c r="G718" s="18"/>
      <c r="H718" s="18"/>
      <c r="I718" s="18"/>
      <c r="J718" s="19"/>
    </row>
    <row r="719">
      <c r="A719" s="32"/>
      <c r="B719" s="32"/>
      <c r="C719" s="32"/>
      <c r="D719" s="32"/>
      <c r="E719" s="23"/>
      <c r="F719" s="18"/>
      <c r="G719" s="18"/>
      <c r="H719" s="18"/>
      <c r="I719" s="18"/>
      <c r="J719" s="19"/>
    </row>
    <row r="720">
      <c r="A720" s="32"/>
      <c r="B720" s="32"/>
      <c r="C720" s="32"/>
      <c r="D720" s="32"/>
      <c r="E720" s="23"/>
      <c r="F720" s="18"/>
      <c r="G720" s="18"/>
      <c r="H720" s="18"/>
      <c r="I720" s="18"/>
      <c r="J720" s="19"/>
    </row>
    <row r="721">
      <c r="A721" s="32"/>
      <c r="B721" s="32"/>
      <c r="C721" s="32"/>
      <c r="D721" s="32"/>
      <c r="E721" s="23"/>
      <c r="F721" s="18"/>
      <c r="G721" s="18"/>
      <c r="H721" s="18"/>
      <c r="I721" s="18"/>
      <c r="J721" s="19"/>
    </row>
    <row r="722">
      <c r="A722" s="32"/>
      <c r="B722" s="32"/>
      <c r="C722" s="32"/>
      <c r="D722" s="32"/>
      <c r="E722" s="23"/>
      <c r="F722" s="18"/>
      <c r="G722" s="18"/>
      <c r="H722" s="18"/>
      <c r="I722" s="18"/>
      <c r="J722" s="19"/>
    </row>
    <row r="723">
      <c r="A723" s="32"/>
      <c r="B723" s="32"/>
      <c r="C723" s="32"/>
      <c r="D723" s="32"/>
      <c r="E723" s="23"/>
      <c r="F723" s="18"/>
      <c r="G723" s="18"/>
      <c r="H723" s="18"/>
      <c r="I723" s="18"/>
      <c r="J723" s="19"/>
    </row>
    <row r="724">
      <c r="A724" s="32"/>
      <c r="B724" s="32"/>
      <c r="C724" s="32"/>
      <c r="D724" s="32"/>
      <c r="E724" s="23"/>
      <c r="F724" s="18"/>
      <c r="G724" s="18"/>
      <c r="H724" s="18"/>
      <c r="I724" s="18"/>
      <c r="J724" s="19"/>
    </row>
    <row r="725">
      <c r="A725" s="32"/>
      <c r="B725" s="32"/>
      <c r="C725" s="32"/>
      <c r="D725" s="32"/>
      <c r="E725" s="23"/>
      <c r="F725" s="18"/>
      <c r="G725" s="18"/>
      <c r="H725" s="18"/>
      <c r="I725" s="18"/>
      <c r="J725" s="19"/>
    </row>
    <row r="726">
      <c r="A726" s="32"/>
      <c r="B726" s="32"/>
      <c r="C726" s="32"/>
      <c r="D726" s="32"/>
      <c r="E726" s="23"/>
      <c r="F726" s="18"/>
      <c r="G726" s="18"/>
      <c r="H726" s="18"/>
      <c r="I726" s="18"/>
      <c r="J726" s="19"/>
    </row>
    <row r="727">
      <c r="A727" s="32"/>
      <c r="B727" s="32"/>
      <c r="C727" s="32"/>
      <c r="D727" s="32"/>
      <c r="E727" s="23"/>
      <c r="F727" s="18"/>
      <c r="G727" s="18"/>
      <c r="H727" s="18"/>
      <c r="I727" s="18"/>
      <c r="J727" s="19"/>
    </row>
    <row r="728">
      <c r="A728" s="32"/>
      <c r="B728" s="32"/>
      <c r="C728" s="32"/>
      <c r="D728" s="32"/>
      <c r="E728" s="23"/>
      <c r="F728" s="18"/>
      <c r="G728" s="18"/>
      <c r="H728" s="18"/>
      <c r="I728" s="18"/>
      <c r="J728" s="19"/>
    </row>
    <row r="729">
      <c r="A729" s="32"/>
      <c r="B729" s="32"/>
      <c r="C729" s="32"/>
      <c r="D729" s="32"/>
      <c r="E729" s="23"/>
      <c r="F729" s="18"/>
      <c r="G729" s="18"/>
      <c r="H729" s="18"/>
      <c r="I729" s="18"/>
      <c r="J729" s="19"/>
    </row>
    <row r="730">
      <c r="A730" s="32"/>
      <c r="B730" s="32"/>
      <c r="C730" s="32"/>
      <c r="D730" s="32"/>
      <c r="E730" s="23"/>
      <c r="F730" s="18"/>
      <c r="G730" s="18"/>
      <c r="H730" s="18"/>
      <c r="I730" s="18"/>
      <c r="J730" s="19"/>
    </row>
    <row r="731">
      <c r="A731" s="32"/>
      <c r="B731" s="32"/>
      <c r="C731" s="32"/>
      <c r="D731" s="32"/>
      <c r="E731" s="23"/>
      <c r="F731" s="18"/>
      <c r="G731" s="18"/>
      <c r="H731" s="18"/>
      <c r="I731" s="18"/>
      <c r="J731" s="19"/>
    </row>
    <row r="732">
      <c r="A732" s="32"/>
      <c r="B732" s="32"/>
      <c r="C732" s="32"/>
      <c r="D732" s="32"/>
      <c r="E732" s="23"/>
      <c r="F732" s="18"/>
      <c r="G732" s="18"/>
      <c r="H732" s="18"/>
      <c r="I732" s="18"/>
      <c r="J732" s="19"/>
    </row>
    <row r="733">
      <c r="A733" s="32"/>
      <c r="B733" s="32"/>
      <c r="C733" s="32"/>
      <c r="D733" s="32"/>
      <c r="E733" s="23"/>
      <c r="F733" s="18"/>
      <c r="G733" s="18"/>
      <c r="H733" s="18"/>
      <c r="I733" s="18"/>
      <c r="J733" s="19"/>
    </row>
    <row r="734">
      <c r="A734" s="32"/>
      <c r="B734" s="32"/>
      <c r="C734" s="32"/>
      <c r="D734" s="32"/>
      <c r="E734" s="23"/>
      <c r="F734" s="18"/>
      <c r="G734" s="18"/>
      <c r="H734" s="18"/>
      <c r="I734" s="18"/>
      <c r="J734" s="19"/>
    </row>
    <row r="735">
      <c r="A735" s="32"/>
      <c r="B735" s="32"/>
      <c r="C735" s="32"/>
      <c r="D735" s="32"/>
      <c r="E735" s="23"/>
      <c r="F735" s="18"/>
      <c r="G735" s="18"/>
      <c r="H735" s="18"/>
      <c r="I735" s="18"/>
      <c r="J735" s="19"/>
    </row>
    <row r="736">
      <c r="A736" s="32"/>
      <c r="B736" s="32"/>
      <c r="C736" s="32"/>
      <c r="D736" s="32"/>
      <c r="E736" s="23"/>
      <c r="F736" s="18"/>
      <c r="G736" s="18"/>
      <c r="H736" s="18"/>
      <c r="I736" s="18"/>
      <c r="J736" s="19"/>
    </row>
    <row r="737">
      <c r="A737" s="32"/>
      <c r="B737" s="32"/>
      <c r="C737" s="32"/>
      <c r="D737" s="32"/>
      <c r="E737" s="23"/>
      <c r="F737" s="18"/>
      <c r="G737" s="18"/>
      <c r="H737" s="18"/>
      <c r="I737" s="18"/>
      <c r="J737" s="19"/>
    </row>
    <row r="738">
      <c r="A738" s="32"/>
      <c r="B738" s="32"/>
      <c r="C738" s="32"/>
      <c r="D738" s="32"/>
      <c r="E738" s="23"/>
      <c r="F738" s="18"/>
      <c r="G738" s="18"/>
      <c r="H738" s="18"/>
      <c r="I738" s="18"/>
      <c r="J738" s="19"/>
    </row>
    <row r="739">
      <c r="A739" s="32"/>
      <c r="B739" s="32"/>
      <c r="C739" s="32"/>
      <c r="D739" s="32"/>
      <c r="E739" s="23"/>
      <c r="F739" s="18"/>
      <c r="G739" s="18"/>
      <c r="H739" s="18"/>
      <c r="I739" s="18"/>
      <c r="J739" s="19"/>
    </row>
    <row r="740">
      <c r="A740" s="32"/>
      <c r="B740" s="32"/>
      <c r="C740" s="32"/>
      <c r="D740" s="32"/>
      <c r="E740" s="23"/>
      <c r="F740" s="18"/>
      <c r="G740" s="18"/>
      <c r="H740" s="18"/>
      <c r="I740" s="18"/>
      <c r="J740" s="19"/>
    </row>
    <row r="741">
      <c r="A741" s="32"/>
      <c r="B741" s="32"/>
      <c r="C741" s="32"/>
      <c r="D741" s="32"/>
      <c r="E741" s="23"/>
      <c r="F741" s="18"/>
      <c r="G741" s="18"/>
      <c r="H741" s="18"/>
      <c r="I741" s="18"/>
      <c r="J741" s="19"/>
    </row>
    <row r="742">
      <c r="A742" s="32"/>
      <c r="B742" s="32"/>
      <c r="C742" s="32"/>
      <c r="D742" s="32"/>
      <c r="E742" s="23"/>
      <c r="F742" s="18"/>
      <c r="G742" s="18"/>
      <c r="H742" s="18"/>
      <c r="I742" s="18"/>
      <c r="J742" s="19"/>
    </row>
    <row r="743">
      <c r="A743" s="32"/>
      <c r="B743" s="32"/>
      <c r="C743" s="32"/>
      <c r="D743" s="32"/>
      <c r="E743" s="23"/>
      <c r="F743" s="18"/>
      <c r="G743" s="18"/>
      <c r="H743" s="18"/>
      <c r="I743" s="18"/>
      <c r="J743" s="19"/>
    </row>
    <row r="744">
      <c r="A744" s="32"/>
      <c r="B744" s="32"/>
      <c r="C744" s="32"/>
      <c r="D744" s="32"/>
      <c r="E744" s="23"/>
      <c r="F744" s="18"/>
      <c r="G744" s="18"/>
      <c r="H744" s="18"/>
      <c r="I744" s="18"/>
      <c r="J744" s="19"/>
    </row>
    <row r="745">
      <c r="A745" s="32"/>
      <c r="B745" s="32"/>
      <c r="C745" s="32"/>
      <c r="D745" s="32"/>
      <c r="E745" s="23"/>
      <c r="F745" s="18"/>
      <c r="G745" s="18"/>
      <c r="H745" s="18"/>
      <c r="I745" s="18"/>
      <c r="J745" s="19"/>
    </row>
    <row r="746">
      <c r="A746" s="32"/>
      <c r="B746" s="32"/>
      <c r="C746" s="32"/>
      <c r="D746" s="32"/>
      <c r="E746" s="23"/>
      <c r="F746" s="18"/>
      <c r="G746" s="18"/>
      <c r="H746" s="18"/>
      <c r="I746" s="18"/>
      <c r="J746" s="19"/>
    </row>
    <row r="747">
      <c r="A747" s="32"/>
      <c r="B747" s="32"/>
      <c r="C747" s="32"/>
      <c r="D747" s="32"/>
      <c r="E747" s="23"/>
      <c r="F747" s="18"/>
      <c r="G747" s="18"/>
      <c r="H747" s="18"/>
      <c r="I747" s="18"/>
      <c r="J747" s="19"/>
    </row>
    <row r="748">
      <c r="A748" s="32"/>
      <c r="B748" s="32"/>
      <c r="C748" s="32"/>
      <c r="D748" s="32"/>
      <c r="E748" s="23"/>
      <c r="F748" s="18"/>
      <c r="G748" s="18"/>
      <c r="H748" s="18"/>
      <c r="I748" s="18"/>
      <c r="J748" s="19"/>
    </row>
    <row r="749">
      <c r="A749" s="32"/>
      <c r="B749" s="32"/>
      <c r="C749" s="32"/>
      <c r="D749" s="32"/>
      <c r="E749" s="23"/>
      <c r="F749" s="18"/>
      <c r="G749" s="18"/>
      <c r="H749" s="18"/>
      <c r="I749" s="18"/>
      <c r="J749" s="19"/>
    </row>
    <row r="750">
      <c r="A750" s="32"/>
      <c r="B750" s="32"/>
      <c r="C750" s="32"/>
      <c r="D750" s="32"/>
      <c r="E750" s="23"/>
      <c r="F750" s="18"/>
      <c r="G750" s="18"/>
      <c r="H750" s="18"/>
      <c r="I750" s="18"/>
      <c r="J750" s="19"/>
    </row>
    <row r="751">
      <c r="A751" s="32"/>
      <c r="B751" s="32"/>
      <c r="C751" s="32"/>
      <c r="D751" s="32"/>
      <c r="E751" s="23"/>
      <c r="F751" s="18"/>
      <c r="G751" s="18"/>
      <c r="H751" s="18"/>
      <c r="I751" s="18"/>
      <c r="J751" s="19"/>
    </row>
    <row r="752">
      <c r="A752" s="32"/>
      <c r="B752" s="32"/>
      <c r="C752" s="32"/>
      <c r="D752" s="32"/>
      <c r="E752" s="23"/>
      <c r="F752" s="18"/>
      <c r="G752" s="18"/>
      <c r="H752" s="18"/>
      <c r="I752" s="18"/>
      <c r="J752" s="19"/>
    </row>
    <row r="753">
      <c r="A753" s="32"/>
      <c r="B753" s="32"/>
      <c r="C753" s="32"/>
      <c r="D753" s="32"/>
      <c r="E753" s="23"/>
      <c r="F753" s="18"/>
      <c r="G753" s="18"/>
      <c r="H753" s="18"/>
      <c r="I753" s="18"/>
      <c r="J753" s="19"/>
    </row>
    <row r="754">
      <c r="A754" s="32"/>
      <c r="B754" s="32"/>
      <c r="C754" s="32"/>
      <c r="D754" s="32"/>
      <c r="E754" s="23"/>
      <c r="F754" s="18"/>
      <c r="G754" s="18"/>
      <c r="H754" s="18"/>
      <c r="I754" s="18"/>
      <c r="J754" s="19"/>
    </row>
    <row r="755">
      <c r="A755" s="32"/>
      <c r="B755" s="32"/>
      <c r="C755" s="32"/>
      <c r="D755" s="32"/>
      <c r="E755" s="23"/>
      <c r="F755" s="18"/>
      <c r="G755" s="18"/>
      <c r="H755" s="18"/>
      <c r="I755" s="18"/>
      <c r="J755" s="19"/>
    </row>
    <row r="756">
      <c r="A756" s="32"/>
      <c r="B756" s="32"/>
      <c r="C756" s="32"/>
      <c r="D756" s="32"/>
      <c r="E756" s="23"/>
      <c r="F756" s="18"/>
      <c r="G756" s="18"/>
      <c r="H756" s="18"/>
      <c r="I756" s="18"/>
      <c r="J756" s="19"/>
    </row>
    <row r="757">
      <c r="A757" s="32"/>
      <c r="B757" s="32"/>
      <c r="C757" s="32"/>
      <c r="D757" s="32"/>
      <c r="E757" s="23"/>
      <c r="F757" s="18"/>
      <c r="G757" s="18"/>
      <c r="H757" s="18"/>
      <c r="I757" s="18"/>
      <c r="J757" s="19"/>
    </row>
    <row r="758">
      <c r="A758" s="32"/>
      <c r="B758" s="32"/>
      <c r="C758" s="32"/>
      <c r="D758" s="32"/>
      <c r="E758" s="23"/>
      <c r="F758" s="18"/>
      <c r="G758" s="18"/>
      <c r="H758" s="18"/>
      <c r="I758" s="18"/>
      <c r="J758" s="19"/>
    </row>
    <row r="759">
      <c r="A759" s="32"/>
      <c r="B759" s="32"/>
      <c r="C759" s="32"/>
      <c r="D759" s="32"/>
      <c r="E759" s="23"/>
      <c r="F759" s="18"/>
      <c r="G759" s="18"/>
      <c r="H759" s="18"/>
      <c r="I759" s="18"/>
      <c r="J759" s="19"/>
    </row>
    <row r="760">
      <c r="A760" s="32"/>
      <c r="B760" s="32"/>
      <c r="C760" s="32"/>
      <c r="D760" s="32"/>
      <c r="E760" s="23"/>
      <c r="F760" s="18"/>
      <c r="G760" s="18"/>
      <c r="H760" s="18"/>
      <c r="I760" s="18"/>
      <c r="J760" s="19"/>
    </row>
    <row r="761">
      <c r="A761" s="32"/>
      <c r="B761" s="32"/>
      <c r="C761" s="32"/>
      <c r="D761" s="32"/>
      <c r="E761" s="23"/>
      <c r="F761" s="18"/>
      <c r="G761" s="18"/>
      <c r="H761" s="18"/>
      <c r="I761" s="18"/>
      <c r="J761" s="19"/>
    </row>
    <row r="762">
      <c r="A762" s="32"/>
      <c r="B762" s="32"/>
      <c r="C762" s="32"/>
      <c r="D762" s="32"/>
      <c r="E762" s="23"/>
      <c r="F762" s="18"/>
      <c r="G762" s="18"/>
      <c r="H762" s="18"/>
      <c r="I762" s="18"/>
      <c r="J762" s="19"/>
    </row>
    <row r="763">
      <c r="A763" s="32"/>
      <c r="B763" s="32"/>
      <c r="C763" s="32"/>
      <c r="D763" s="32"/>
      <c r="E763" s="23"/>
      <c r="F763" s="18"/>
      <c r="G763" s="18"/>
      <c r="H763" s="18"/>
      <c r="I763" s="18"/>
      <c r="J763" s="19"/>
    </row>
    <row r="764">
      <c r="A764" s="32"/>
      <c r="B764" s="32"/>
      <c r="C764" s="32"/>
      <c r="D764" s="32"/>
      <c r="E764" s="23"/>
      <c r="F764" s="18"/>
      <c r="G764" s="18"/>
      <c r="H764" s="18"/>
      <c r="I764" s="18"/>
      <c r="J764" s="19"/>
    </row>
    <row r="765">
      <c r="A765" s="32"/>
      <c r="B765" s="32"/>
      <c r="C765" s="32"/>
      <c r="D765" s="32"/>
      <c r="E765" s="23"/>
      <c r="F765" s="18"/>
      <c r="G765" s="18"/>
      <c r="H765" s="18"/>
      <c r="I765" s="18"/>
      <c r="J765" s="19"/>
    </row>
    <row r="766">
      <c r="A766" s="32"/>
      <c r="B766" s="32"/>
      <c r="C766" s="32"/>
      <c r="D766" s="32"/>
      <c r="E766" s="23"/>
      <c r="F766" s="18"/>
      <c r="G766" s="18"/>
      <c r="H766" s="18"/>
      <c r="I766" s="18"/>
      <c r="J766" s="19"/>
    </row>
    <row r="767">
      <c r="A767" s="32"/>
      <c r="B767" s="32"/>
      <c r="C767" s="32"/>
      <c r="D767" s="32"/>
      <c r="E767" s="23"/>
      <c r="F767" s="18"/>
      <c r="G767" s="18"/>
      <c r="H767" s="18"/>
      <c r="I767" s="18"/>
      <c r="J767" s="19"/>
    </row>
    <row r="768">
      <c r="A768" s="32"/>
      <c r="B768" s="32"/>
      <c r="C768" s="32"/>
      <c r="D768" s="32"/>
      <c r="E768" s="23"/>
      <c r="F768" s="18"/>
      <c r="G768" s="18"/>
      <c r="H768" s="18"/>
      <c r="I768" s="18"/>
      <c r="J768" s="19"/>
    </row>
    <row r="769">
      <c r="A769" s="32"/>
      <c r="B769" s="32"/>
      <c r="C769" s="32"/>
      <c r="D769" s="32"/>
      <c r="E769" s="23"/>
      <c r="F769" s="18"/>
      <c r="G769" s="18"/>
      <c r="H769" s="18"/>
      <c r="I769" s="18"/>
      <c r="J769" s="19"/>
    </row>
    <row r="770">
      <c r="A770" s="32"/>
      <c r="B770" s="32"/>
      <c r="C770" s="32"/>
      <c r="D770" s="32"/>
      <c r="E770" s="23"/>
      <c r="F770" s="18"/>
      <c r="G770" s="18"/>
      <c r="H770" s="18"/>
      <c r="I770" s="18"/>
      <c r="J770" s="19"/>
    </row>
    <row r="771">
      <c r="A771" s="32"/>
      <c r="B771" s="32"/>
      <c r="C771" s="32"/>
      <c r="D771" s="32"/>
      <c r="E771" s="23"/>
      <c r="F771" s="18"/>
      <c r="G771" s="18"/>
      <c r="H771" s="18"/>
      <c r="I771" s="18"/>
      <c r="J771" s="19"/>
    </row>
    <row r="772">
      <c r="A772" s="32"/>
      <c r="B772" s="32"/>
      <c r="C772" s="32"/>
      <c r="D772" s="32"/>
      <c r="E772" s="23"/>
      <c r="F772" s="18"/>
      <c r="G772" s="18"/>
      <c r="H772" s="18"/>
      <c r="I772" s="18"/>
      <c r="J772" s="19"/>
    </row>
    <row r="773">
      <c r="A773" s="32"/>
      <c r="B773" s="32"/>
      <c r="C773" s="32"/>
      <c r="D773" s="32"/>
      <c r="E773" s="23"/>
      <c r="F773" s="18"/>
      <c r="G773" s="18"/>
      <c r="H773" s="18"/>
      <c r="I773" s="18"/>
      <c r="J773" s="19"/>
    </row>
    <row r="774">
      <c r="A774" s="32"/>
      <c r="B774" s="32"/>
      <c r="C774" s="32"/>
      <c r="D774" s="32"/>
      <c r="E774" s="23"/>
      <c r="F774" s="18"/>
      <c r="G774" s="18"/>
      <c r="H774" s="18"/>
      <c r="I774" s="18"/>
      <c r="J774" s="19"/>
    </row>
    <row r="775">
      <c r="A775" s="32"/>
      <c r="B775" s="32"/>
      <c r="C775" s="32"/>
      <c r="D775" s="32"/>
      <c r="E775" s="23"/>
      <c r="F775" s="18"/>
      <c r="G775" s="18"/>
      <c r="H775" s="18"/>
      <c r="I775" s="18"/>
      <c r="J775" s="19"/>
    </row>
    <row r="776">
      <c r="A776" s="32"/>
      <c r="B776" s="32"/>
      <c r="C776" s="32"/>
      <c r="D776" s="32"/>
      <c r="E776" s="23"/>
      <c r="F776" s="18"/>
      <c r="G776" s="18"/>
      <c r="H776" s="18"/>
      <c r="I776" s="18"/>
      <c r="J776" s="19"/>
    </row>
    <row r="777">
      <c r="A777" s="32"/>
      <c r="B777" s="32"/>
      <c r="C777" s="32"/>
      <c r="D777" s="32"/>
      <c r="E777" s="23"/>
      <c r="F777" s="18"/>
      <c r="G777" s="18"/>
      <c r="H777" s="18"/>
      <c r="I777" s="18"/>
      <c r="J777" s="19"/>
    </row>
    <row r="778">
      <c r="A778" s="32"/>
      <c r="B778" s="32"/>
      <c r="C778" s="32"/>
      <c r="D778" s="32"/>
      <c r="E778" s="23"/>
      <c r="F778" s="18"/>
      <c r="G778" s="18"/>
      <c r="H778" s="18"/>
      <c r="I778" s="18"/>
      <c r="J778" s="19"/>
    </row>
    <row r="779">
      <c r="A779" s="32"/>
      <c r="B779" s="32"/>
      <c r="C779" s="32"/>
      <c r="D779" s="32"/>
      <c r="E779" s="23"/>
      <c r="F779" s="18"/>
      <c r="G779" s="18"/>
      <c r="H779" s="18"/>
      <c r="I779" s="18"/>
      <c r="J779" s="19"/>
    </row>
    <row r="780">
      <c r="A780" s="32"/>
      <c r="B780" s="32"/>
      <c r="C780" s="32"/>
      <c r="D780" s="32"/>
      <c r="E780" s="23"/>
      <c r="F780" s="18"/>
      <c r="G780" s="18"/>
      <c r="H780" s="18"/>
      <c r="I780" s="18"/>
      <c r="J780" s="19"/>
    </row>
    <row r="781">
      <c r="A781" s="32"/>
      <c r="B781" s="32"/>
      <c r="C781" s="32"/>
      <c r="D781" s="32"/>
      <c r="E781" s="23"/>
      <c r="F781" s="18"/>
      <c r="G781" s="18"/>
      <c r="H781" s="18"/>
      <c r="I781" s="18"/>
      <c r="J781" s="19"/>
    </row>
    <row r="782">
      <c r="A782" s="32"/>
      <c r="B782" s="32"/>
      <c r="C782" s="32"/>
      <c r="D782" s="32"/>
      <c r="E782" s="23"/>
      <c r="F782" s="18"/>
      <c r="G782" s="18"/>
      <c r="H782" s="18"/>
      <c r="I782" s="18"/>
      <c r="J782" s="19"/>
    </row>
    <row r="783">
      <c r="A783" s="32"/>
      <c r="B783" s="32"/>
      <c r="C783" s="32"/>
      <c r="D783" s="32"/>
      <c r="E783" s="23"/>
      <c r="F783" s="18"/>
      <c r="G783" s="18"/>
      <c r="H783" s="18"/>
      <c r="I783" s="18"/>
      <c r="J783" s="19"/>
    </row>
    <row r="784">
      <c r="A784" s="32"/>
      <c r="B784" s="32"/>
      <c r="C784" s="32"/>
      <c r="D784" s="32"/>
      <c r="E784" s="23"/>
      <c r="F784" s="18"/>
      <c r="G784" s="18"/>
      <c r="H784" s="18"/>
      <c r="I784" s="18"/>
      <c r="J784" s="19"/>
    </row>
    <row r="785">
      <c r="A785" s="32"/>
      <c r="B785" s="32"/>
      <c r="C785" s="32"/>
      <c r="D785" s="32"/>
      <c r="E785" s="23"/>
      <c r="F785" s="18"/>
      <c r="G785" s="18"/>
      <c r="H785" s="18"/>
      <c r="I785" s="18"/>
      <c r="J785" s="19"/>
    </row>
    <row r="786">
      <c r="A786" s="32"/>
      <c r="B786" s="32"/>
      <c r="C786" s="32"/>
      <c r="D786" s="32"/>
      <c r="E786" s="23"/>
      <c r="F786" s="18"/>
      <c r="G786" s="18"/>
      <c r="H786" s="18"/>
      <c r="I786" s="18"/>
      <c r="J786" s="19"/>
    </row>
    <row r="787">
      <c r="A787" s="32"/>
      <c r="B787" s="32"/>
      <c r="C787" s="32"/>
      <c r="D787" s="32"/>
      <c r="E787" s="23"/>
      <c r="F787" s="18"/>
      <c r="G787" s="18"/>
      <c r="H787" s="18"/>
      <c r="I787" s="18"/>
      <c r="J787" s="19"/>
    </row>
    <row r="788">
      <c r="A788" s="32"/>
      <c r="B788" s="32"/>
      <c r="C788" s="32"/>
      <c r="D788" s="32"/>
      <c r="E788" s="23"/>
      <c r="F788" s="18"/>
      <c r="G788" s="18"/>
      <c r="H788" s="18"/>
      <c r="I788" s="18"/>
      <c r="J788" s="19"/>
    </row>
    <row r="789">
      <c r="A789" s="32"/>
      <c r="B789" s="32"/>
      <c r="C789" s="32"/>
      <c r="D789" s="32"/>
      <c r="E789" s="23"/>
      <c r="F789" s="18"/>
      <c r="G789" s="18"/>
      <c r="H789" s="18"/>
      <c r="I789" s="18"/>
      <c r="J789" s="19"/>
    </row>
    <row r="790">
      <c r="A790" s="32"/>
      <c r="B790" s="32"/>
      <c r="C790" s="32"/>
      <c r="D790" s="32"/>
      <c r="E790" s="23"/>
      <c r="F790" s="18"/>
      <c r="G790" s="18"/>
      <c r="H790" s="18"/>
      <c r="I790" s="18"/>
      <c r="J790" s="19"/>
    </row>
    <row r="791">
      <c r="A791" s="32"/>
      <c r="B791" s="32"/>
      <c r="C791" s="32"/>
      <c r="D791" s="32"/>
      <c r="E791" s="23"/>
      <c r="F791" s="18"/>
      <c r="G791" s="18"/>
      <c r="H791" s="18"/>
      <c r="I791" s="18"/>
      <c r="J791" s="19"/>
    </row>
    <row r="792">
      <c r="A792" s="32"/>
      <c r="B792" s="32"/>
      <c r="C792" s="32"/>
      <c r="D792" s="32"/>
      <c r="E792" s="23"/>
      <c r="F792" s="18"/>
      <c r="G792" s="18"/>
      <c r="H792" s="18"/>
      <c r="I792" s="18"/>
      <c r="J792" s="19"/>
    </row>
    <row r="793">
      <c r="A793" s="32"/>
      <c r="B793" s="32"/>
      <c r="C793" s="32"/>
      <c r="D793" s="32"/>
      <c r="E793" s="23"/>
      <c r="F793" s="18"/>
      <c r="G793" s="18"/>
      <c r="H793" s="18"/>
      <c r="I793" s="18"/>
      <c r="J793" s="19"/>
    </row>
    <row r="794">
      <c r="A794" s="32"/>
      <c r="B794" s="32"/>
      <c r="C794" s="32"/>
      <c r="D794" s="32"/>
      <c r="E794" s="23"/>
      <c r="F794" s="18"/>
      <c r="G794" s="18"/>
      <c r="H794" s="18"/>
      <c r="I794" s="18"/>
      <c r="J794" s="19"/>
    </row>
    <row r="795">
      <c r="A795" s="32"/>
      <c r="B795" s="32"/>
      <c r="C795" s="32"/>
      <c r="D795" s="32"/>
      <c r="E795" s="23"/>
      <c r="F795" s="18"/>
      <c r="G795" s="18"/>
      <c r="H795" s="18"/>
      <c r="I795" s="18"/>
      <c r="J795" s="19"/>
    </row>
    <row r="796">
      <c r="A796" s="32"/>
      <c r="B796" s="32"/>
      <c r="C796" s="32"/>
      <c r="D796" s="32"/>
      <c r="E796" s="23"/>
      <c r="F796" s="18"/>
      <c r="G796" s="18"/>
      <c r="H796" s="18"/>
      <c r="I796" s="18"/>
      <c r="J796" s="19"/>
    </row>
    <row r="797">
      <c r="A797" s="32"/>
      <c r="B797" s="32"/>
      <c r="C797" s="32"/>
      <c r="D797" s="32"/>
      <c r="E797" s="23"/>
      <c r="F797" s="18"/>
      <c r="G797" s="18"/>
      <c r="H797" s="18"/>
      <c r="I797" s="18"/>
      <c r="J797" s="19"/>
    </row>
    <row r="798">
      <c r="A798" s="32"/>
      <c r="B798" s="32"/>
      <c r="C798" s="32"/>
      <c r="D798" s="32"/>
      <c r="E798" s="23"/>
      <c r="F798" s="18"/>
      <c r="G798" s="18"/>
      <c r="H798" s="18"/>
      <c r="I798" s="18"/>
      <c r="J798" s="19"/>
    </row>
    <row r="799">
      <c r="A799" s="32"/>
      <c r="B799" s="32"/>
      <c r="C799" s="32"/>
      <c r="D799" s="32"/>
      <c r="E799" s="23"/>
      <c r="F799" s="18"/>
      <c r="G799" s="18"/>
      <c r="H799" s="18"/>
      <c r="I799" s="18"/>
      <c r="J799" s="19"/>
    </row>
    <row r="800">
      <c r="A800" s="32"/>
      <c r="B800" s="32"/>
      <c r="C800" s="32"/>
      <c r="D800" s="32"/>
      <c r="E800" s="23"/>
      <c r="F800" s="18"/>
      <c r="G800" s="18"/>
      <c r="H800" s="18"/>
      <c r="I800" s="18"/>
      <c r="J800" s="19"/>
    </row>
    <row r="801">
      <c r="A801" s="32"/>
      <c r="B801" s="32"/>
      <c r="C801" s="32"/>
      <c r="D801" s="32"/>
      <c r="E801" s="23"/>
      <c r="F801" s="18"/>
      <c r="G801" s="18"/>
      <c r="H801" s="18"/>
      <c r="I801" s="18"/>
      <c r="J801" s="19"/>
    </row>
    <row r="802">
      <c r="A802" s="32"/>
      <c r="B802" s="32"/>
      <c r="C802" s="32"/>
      <c r="D802" s="32"/>
      <c r="E802" s="23"/>
      <c r="F802" s="18"/>
      <c r="G802" s="18"/>
      <c r="H802" s="18"/>
      <c r="I802" s="18"/>
      <c r="J802" s="19"/>
    </row>
    <row r="803">
      <c r="A803" s="32"/>
      <c r="B803" s="32"/>
      <c r="C803" s="32"/>
      <c r="D803" s="32"/>
      <c r="E803" s="23"/>
      <c r="F803" s="18"/>
      <c r="G803" s="18"/>
      <c r="H803" s="18"/>
      <c r="I803" s="18"/>
      <c r="J803" s="19"/>
    </row>
    <row r="804">
      <c r="A804" s="32"/>
      <c r="B804" s="32"/>
      <c r="C804" s="32"/>
      <c r="D804" s="32"/>
      <c r="E804" s="23"/>
      <c r="F804" s="18"/>
      <c r="G804" s="18"/>
      <c r="H804" s="18"/>
      <c r="I804" s="18"/>
      <c r="J804" s="19"/>
    </row>
    <row r="805">
      <c r="A805" s="32"/>
      <c r="B805" s="32"/>
      <c r="C805" s="32"/>
      <c r="D805" s="32"/>
      <c r="E805" s="23"/>
      <c r="F805" s="18"/>
      <c r="G805" s="18"/>
      <c r="H805" s="18"/>
      <c r="I805" s="18"/>
      <c r="J805" s="19"/>
    </row>
    <row r="806">
      <c r="A806" s="32"/>
      <c r="B806" s="32"/>
      <c r="C806" s="32"/>
      <c r="D806" s="32"/>
      <c r="E806" s="23"/>
      <c r="F806" s="18"/>
      <c r="G806" s="18"/>
      <c r="H806" s="18"/>
      <c r="I806" s="18"/>
      <c r="J806" s="19"/>
    </row>
    <row r="807">
      <c r="A807" s="32"/>
      <c r="B807" s="32"/>
      <c r="C807" s="32"/>
      <c r="D807" s="32"/>
      <c r="E807" s="23"/>
      <c r="F807" s="18"/>
      <c r="G807" s="18"/>
      <c r="H807" s="18"/>
      <c r="I807" s="18"/>
      <c r="J807" s="19"/>
    </row>
    <row r="808">
      <c r="A808" s="32"/>
      <c r="B808" s="32"/>
      <c r="C808" s="32"/>
      <c r="D808" s="32"/>
      <c r="E808" s="23"/>
      <c r="F808" s="18"/>
      <c r="G808" s="18"/>
      <c r="H808" s="18"/>
      <c r="I808" s="18"/>
      <c r="J808" s="19"/>
    </row>
    <row r="809">
      <c r="A809" s="32"/>
      <c r="B809" s="32"/>
      <c r="C809" s="32"/>
      <c r="D809" s="32"/>
      <c r="E809" s="23"/>
      <c r="F809" s="18"/>
      <c r="G809" s="18"/>
      <c r="H809" s="18"/>
      <c r="I809" s="18"/>
      <c r="J809" s="19"/>
    </row>
    <row r="810">
      <c r="A810" s="32"/>
      <c r="B810" s="32"/>
      <c r="C810" s="32"/>
      <c r="D810" s="32"/>
      <c r="E810" s="23"/>
      <c r="F810" s="18"/>
      <c r="G810" s="18"/>
      <c r="H810" s="18"/>
      <c r="I810" s="18"/>
      <c r="J810" s="19"/>
    </row>
    <row r="811">
      <c r="A811" s="32"/>
      <c r="B811" s="32"/>
      <c r="C811" s="32"/>
      <c r="D811" s="32"/>
      <c r="E811" s="23"/>
      <c r="F811" s="18"/>
      <c r="G811" s="18"/>
      <c r="H811" s="18"/>
      <c r="I811" s="18"/>
      <c r="J811" s="19"/>
    </row>
    <row r="812">
      <c r="A812" s="32"/>
      <c r="B812" s="32"/>
      <c r="C812" s="32"/>
      <c r="D812" s="32"/>
      <c r="E812" s="23"/>
      <c r="F812" s="18"/>
      <c r="G812" s="18"/>
      <c r="H812" s="18"/>
      <c r="I812" s="18"/>
      <c r="J812" s="19"/>
    </row>
    <row r="813">
      <c r="A813" s="32"/>
      <c r="B813" s="32"/>
      <c r="C813" s="32"/>
      <c r="D813" s="32"/>
      <c r="E813" s="23"/>
      <c r="F813" s="18"/>
      <c r="G813" s="18"/>
      <c r="H813" s="18"/>
      <c r="I813" s="18"/>
      <c r="J813" s="19"/>
    </row>
    <row r="814">
      <c r="A814" s="32"/>
      <c r="B814" s="32"/>
      <c r="C814" s="32"/>
      <c r="D814" s="32"/>
      <c r="E814" s="23"/>
      <c r="F814" s="18"/>
      <c r="G814" s="18"/>
      <c r="H814" s="18"/>
      <c r="I814" s="18"/>
      <c r="J814" s="19"/>
    </row>
    <row r="815">
      <c r="A815" s="32"/>
      <c r="B815" s="32"/>
      <c r="C815" s="32"/>
      <c r="D815" s="32"/>
      <c r="E815" s="23"/>
      <c r="F815" s="18"/>
      <c r="G815" s="18"/>
      <c r="H815" s="18"/>
      <c r="I815" s="18"/>
      <c r="J815" s="19"/>
    </row>
    <row r="816">
      <c r="A816" s="32"/>
      <c r="B816" s="32"/>
      <c r="C816" s="32"/>
      <c r="D816" s="32"/>
      <c r="E816" s="23"/>
      <c r="F816" s="18"/>
      <c r="G816" s="18"/>
      <c r="H816" s="18"/>
      <c r="I816" s="18"/>
      <c r="J816" s="19"/>
    </row>
    <row r="817">
      <c r="A817" s="32"/>
      <c r="B817" s="32"/>
      <c r="C817" s="32"/>
      <c r="D817" s="32"/>
      <c r="E817" s="23"/>
      <c r="F817" s="18"/>
      <c r="G817" s="18"/>
      <c r="H817" s="18"/>
      <c r="I817" s="18"/>
      <c r="J817" s="19"/>
    </row>
    <row r="818">
      <c r="A818" s="32"/>
      <c r="B818" s="32"/>
      <c r="C818" s="32"/>
      <c r="D818" s="32"/>
      <c r="E818" s="23"/>
      <c r="F818" s="18"/>
      <c r="G818" s="18"/>
      <c r="H818" s="18"/>
      <c r="I818" s="18"/>
      <c r="J818" s="19"/>
    </row>
    <row r="819">
      <c r="A819" s="32"/>
      <c r="B819" s="32"/>
      <c r="C819" s="32"/>
      <c r="D819" s="32"/>
      <c r="E819" s="23"/>
      <c r="F819" s="18"/>
      <c r="G819" s="18"/>
      <c r="H819" s="18"/>
      <c r="I819" s="18"/>
      <c r="J819" s="19"/>
    </row>
    <row r="820">
      <c r="A820" s="32"/>
      <c r="B820" s="32"/>
      <c r="C820" s="32"/>
      <c r="D820" s="32"/>
      <c r="E820" s="23"/>
      <c r="F820" s="18"/>
      <c r="G820" s="18"/>
      <c r="H820" s="18"/>
      <c r="I820" s="18"/>
      <c r="J820" s="19"/>
    </row>
    <row r="821">
      <c r="A821" s="32"/>
      <c r="B821" s="32"/>
      <c r="C821" s="32"/>
      <c r="D821" s="32"/>
      <c r="E821" s="23"/>
      <c r="F821" s="18"/>
      <c r="G821" s="18"/>
      <c r="H821" s="18"/>
      <c r="I821" s="18"/>
      <c r="J821" s="19"/>
    </row>
    <row r="822">
      <c r="A822" s="32"/>
      <c r="B822" s="32"/>
      <c r="C822" s="32"/>
      <c r="D822" s="32"/>
      <c r="E822" s="23"/>
      <c r="F822" s="18"/>
      <c r="G822" s="18"/>
      <c r="H822" s="18"/>
      <c r="I822" s="18"/>
      <c r="J822" s="19"/>
    </row>
    <row r="823">
      <c r="A823" s="32"/>
      <c r="B823" s="32"/>
      <c r="C823" s="32"/>
      <c r="D823" s="32"/>
      <c r="E823" s="23"/>
      <c r="F823" s="18"/>
      <c r="G823" s="18"/>
      <c r="H823" s="18"/>
      <c r="I823" s="18"/>
      <c r="J823" s="19"/>
    </row>
    <row r="824">
      <c r="A824" s="32"/>
      <c r="B824" s="32"/>
      <c r="C824" s="32"/>
      <c r="D824" s="32"/>
      <c r="E824" s="23"/>
      <c r="F824" s="18"/>
      <c r="G824" s="18"/>
      <c r="H824" s="18"/>
      <c r="I824" s="18"/>
      <c r="J824" s="19"/>
    </row>
    <row r="825">
      <c r="A825" s="32"/>
      <c r="B825" s="32"/>
      <c r="C825" s="32"/>
      <c r="D825" s="32"/>
      <c r="E825" s="23"/>
      <c r="F825" s="18"/>
      <c r="G825" s="18"/>
      <c r="H825" s="18"/>
      <c r="I825" s="18"/>
      <c r="J825" s="19"/>
    </row>
    <row r="826">
      <c r="A826" s="32"/>
      <c r="B826" s="32"/>
      <c r="C826" s="32"/>
      <c r="D826" s="32"/>
      <c r="E826" s="23"/>
      <c r="F826" s="18"/>
      <c r="G826" s="18"/>
      <c r="H826" s="18"/>
      <c r="I826" s="18"/>
      <c r="J826" s="19"/>
    </row>
    <row r="827">
      <c r="A827" s="32"/>
      <c r="B827" s="32"/>
      <c r="C827" s="32"/>
      <c r="D827" s="32"/>
      <c r="E827" s="23"/>
      <c r="F827" s="18"/>
      <c r="G827" s="18"/>
      <c r="H827" s="18"/>
      <c r="I827" s="18"/>
      <c r="J827" s="19"/>
    </row>
    <row r="828">
      <c r="A828" s="32"/>
      <c r="B828" s="32"/>
      <c r="C828" s="32"/>
      <c r="D828" s="32"/>
      <c r="E828" s="23"/>
      <c r="F828" s="18"/>
      <c r="G828" s="18"/>
      <c r="H828" s="18"/>
      <c r="I828" s="18"/>
      <c r="J828" s="19"/>
    </row>
    <row r="829">
      <c r="A829" s="32"/>
      <c r="B829" s="32"/>
      <c r="C829" s="32"/>
      <c r="D829" s="32"/>
      <c r="E829" s="23"/>
      <c r="F829" s="18"/>
      <c r="G829" s="18"/>
      <c r="H829" s="18"/>
      <c r="I829" s="18"/>
      <c r="J829" s="19"/>
    </row>
    <row r="830">
      <c r="A830" s="32"/>
      <c r="B830" s="32"/>
      <c r="C830" s="32"/>
      <c r="D830" s="32"/>
      <c r="E830" s="23"/>
      <c r="F830" s="18"/>
      <c r="G830" s="18"/>
      <c r="H830" s="18"/>
      <c r="I830" s="18"/>
      <c r="J830" s="19"/>
    </row>
    <row r="831">
      <c r="A831" s="32"/>
      <c r="B831" s="32"/>
      <c r="C831" s="32"/>
      <c r="D831" s="32"/>
      <c r="E831" s="23"/>
      <c r="F831" s="18"/>
      <c r="G831" s="18"/>
      <c r="H831" s="18"/>
      <c r="I831" s="18"/>
      <c r="J831" s="19"/>
    </row>
    <row r="832">
      <c r="A832" s="32"/>
      <c r="B832" s="32"/>
      <c r="C832" s="32"/>
      <c r="D832" s="32"/>
      <c r="E832" s="23"/>
      <c r="F832" s="18"/>
      <c r="G832" s="18"/>
      <c r="H832" s="18"/>
      <c r="I832" s="18"/>
      <c r="J832" s="19"/>
    </row>
    <row r="833">
      <c r="A833" s="32"/>
      <c r="B833" s="32"/>
      <c r="C833" s="32"/>
      <c r="D833" s="32"/>
      <c r="E833" s="23"/>
      <c r="F833" s="18"/>
      <c r="G833" s="18"/>
      <c r="H833" s="18"/>
      <c r="I833" s="18"/>
      <c r="J833" s="19"/>
    </row>
    <row r="834">
      <c r="A834" s="32"/>
      <c r="B834" s="32"/>
      <c r="C834" s="32"/>
      <c r="D834" s="32"/>
      <c r="E834" s="23"/>
      <c r="F834" s="18"/>
      <c r="G834" s="18"/>
      <c r="H834" s="18"/>
      <c r="I834" s="18"/>
      <c r="J834" s="19"/>
    </row>
    <row r="835">
      <c r="A835" s="32"/>
      <c r="B835" s="32"/>
      <c r="C835" s="32"/>
      <c r="D835" s="32"/>
      <c r="E835" s="23"/>
      <c r="F835" s="18"/>
      <c r="G835" s="18"/>
      <c r="H835" s="18"/>
      <c r="I835" s="18"/>
      <c r="J835" s="19"/>
    </row>
    <row r="836">
      <c r="A836" s="32"/>
      <c r="B836" s="32"/>
      <c r="C836" s="32"/>
      <c r="D836" s="32"/>
      <c r="E836" s="23"/>
      <c r="F836" s="18"/>
      <c r="G836" s="18"/>
      <c r="H836" s="18"/>
      <c r="I836" s="18"/>
      <c r="J836" s="19"/>
    </row>
    <row r="837">
      <c r="A837" s="32"/>
      <c r="B837" s="32"/>
      <c r="C837" s="32"/>
      <c r="D837" s="32"/>
      <c r="E837" s="23"/>
      <c r="F837" s="18"/>
      <c r="G837" s="18"/>
      <c r="H837" s="18"/>
      <c r="I837" s="18"/>
      <c r="J837" s="19"/>
    </row>
    <row r="838">
      <c r="A838" s="32"/>
      <c r="B838" s="32"/>
      <c r="C838" s="32"/>
      <c r="D838" s="32"/>
      <c r="E838" s="23"/>
      <c r="F838" s="18"/>
      <c r="G838" s="18"/>
      <c r="H838" s="18"/>
      <c r="I838" s="18"/>
      <c r="J838" s="19"/>
    </row>
    <row r="839">
      <c r="A839" s="32"/>
      <c r="B839" s="32"/>
      <c r="C839" s="32"/>
      <c r="D839" s="32"/>
      <c r="E839" s="23"/>
      <c r="F839" s="18"/>
      <c r="G839" s="18"/>
      <c r="H839" s="18"/>
      <c r="I839" s="18"/>
      <c r="J839" s="19"/>
    </row>
    <row r="840">
      <c r="A840" s="32"/>
      <c r="B840" s="32"/>
      <c r="C840" s="32"/>
      <c r="D840" s="32"/>
      <c r="E840" s="23"/>
      <c r="F840" s="18"/>
      <c r="G840" s="18"/>
      <c r="H840" s="18"/>
      <c r="I840" s="18"/>
      <c r="J840" s="19"/>
    </row>
    <row r="841">
      <c r="A841" s="32"/>
      <c r="B841" s="32"/>
      <c r="C841" s="32"/>
      <c r="D841" s="32"/>
      <c r="E841" s="23"/>
      <c r="F841" s="18"/>
      <c r="G841" s="18"/>
      <c r="H841" s="18"/>
      <c r="I841" s="18"/>
      <c r="J841" s="19"/>
    </row>
    <row r="842">
      <c r="A842" s="32"/>
      <c r="B842" s="32"/>
      <c r="C842" s="32"/>
      <c r="D842" s="32"/>
      <c r="E842" s="23"/>
      <c r="F842" s="18"/>
      <c r="G842" s="18"/>
      <c r="H842" s="18"/>
      <c r="I842" s="18"/>
      <c r="J842" s="19"/>
    </row>
    <row r="843">
      <c r="A843" s="32"/>
      <c r="B843" s="32"/>
      <c r="C843" s="32"/>
      <c r="D843" s="32"/>
      <c r="E843" s="23"/>
      <c r="F843" s="18"/>
      <c r="G843" s="18"/>
      <c r="H843" s="18"/>
      <c r="I843" s="18"/>
      <c r="J843" s="19"/>
    </row>
    <row r="844">
      <c r="A844" s="32"/>
      <c r="B844" s="32"/>
      <c r="C844" s="32"/>
      <c r="D844" s="32"/>
      <c r="E844" s="23"/>
      <c r="F844" s="18"/>
      <c r="G844" s="18"/>
      <c r="H844" s="18"/>
      <c r="I844" s="18"/>
      <c r="J844" s="19"/>
    </row>
    <row r="845">
      <c r="A845" s="32"/>
      <c r="B845" s="32"/>
      <c r="C845" s="32"/>
      <c r="D845" s="32"/>
      <c r="E845" s="23"/>
      <c r="F845" s="18"/>
      <c r="G845" s="18"/>
      <c r="H845" s="18"/>
      <c r="I845" s="18"/>
      <c r="J845" s="19"/>
    </row>
    <row r="846">
      <c r="A846" s="32"/>
      <c r="B846" s="32"/>
      <c r="C846" s="32"/>
      <c r="D846" s="32"/>
      <c r="E846" s="23"/>
      <c r="F846" s="18"/>
      <c r="G846" s="18"/>
      <c r="H846" s="18"/>
      <c r="I846" s="18"/>
      <c r="J846" s="19"/>
    </row>
    <row r="847">
      <c r="A847" s="32"/>
      <c r="B847" s="32"/>
      <c r="C847" s="32"/>
      <c r="D847" s="32"/>
      <c r="E847" s="23"/>
      <c r="F847" s="18"/>
      <c r="G847" s="18"/>
      <c r="H847" s="18"/>
      <c r="I847" s="18"/>
      <c r="J847" s="19"/>
    </row>
    <row r="848">
      <c r="A848" s="32"/>
      <c r="B848" s="32"/>
      <c r="C848" s="32"/>
      <c r="D848" s="32"/>
      <c r="E848" s="23"/>
      <c r="F848" s="18"/>
      <c r="G848" s="18"/>
      <c r="H848" s="18"/>
      <c r="I848" s="18"/>
      <c r="J848" s="19"/>
    </row>
    <row r="849">
      <c r="A849" s="32"/>
      <c r="B849" s="32"/>
      <c r="C849" s="32"/>
      <c r="D849" s="32"/>
      <c r="E849" s="23"/>
      <c r="F849" s="18"/>
      <c r="G849" s="18"/>
      <c r="H849" s="18"/>
      <c r="I849" s="18"/>
      <c r="J849" s="19"/>
    </row>
    <row r="850">
      <c r="A850" s="32"/>
      <c r="B850" s="32"/>
      <c r="C850" s="32"/>
      <c r="D850" s="32"/>
      <c r="E850" s="23"/>
      <c r="F850" s="18"/>
      <c r="G850" s="18"/>
      <c r="H850" s="18"/>
      <c r="I850" s="18"/>
      <c r="J850" s="19"/>
    </row>
    <row r="851">
      <c r="A851" s="32"/>
      <c r="B851" s="32"/>
      <c r="C851" s="32"/>
      <c r="D851" s="32"/>
      <c r="E851" s="23"/>
      <c r="F851" s="18"/>
      <c r="G851" s="18"/>
      <c r="H851" s="18"/>
      <c r="I851" s="18"/>
      <c r="J851" s="19"/>
    </row>
    <row r="852">
      <c r="A852" s="32"/>
      <c r="B852" s="32"/>
      <c r="C852" s="32"/>
      <c r="D852" s="32"/>
      <c r="E852" s="23"/>
      <c r="F852" s="18"/>
      <c r="G852" s="18"/>
      <c r="H852" s="18"/>
      <c r="I852" s="18"/>
      <c r="J852" s="19"/>
    </row>
    <row r="853">
      <c r="A853" s="32"/>
      <c r="B853" s="32"/>
      <c r="C853" s="32"/>
      <c r="D853" s="32"/>
      <c r="E853" s="23"/>
      <c r="F853" s="18"/>
      <c r="G853" s="18"/>
      <c r="H853" s="18"/>
      <c r="I853" s="18"/>
      <c r="J853" s="19"/>
    </row>
    <row r="854">
      <c r="A854" s="32"/>
      <c r="B854" s="32"/>
      <c r="C854" s="32"/>
      <c r="D854" s="32"/>
      <c r="E854" s="23"/>
      <c r="F854" s="18"/>
      <c r="G854" s="18"/>
      <c r="H854" s="18"/>
      <c r="I854" s="18"/>
      <c r="J854" s="19"/>
    </row>
    <row r="855">
      <c r="A855" s="32"/>
      <c r="B855" s="32"/>
      <c r="C855" s="32"/>
      <c r="D855" s="32"/>
      <c r="E855" s="23"/>
      <c r="F855" s="18"/>
      <c r="G855" s="18"/>
      <c r="H855" s="18"/>
      <c r="I855" s="18"/>
      <c r="J855" s="19"/>
    </row>
    <row r="856">
      <c r="A856" s="32"/>
      <c r="B856" s="32"/>
      <c r="C856" s="32"/>
      <c r="D856" s="32"/>
      <c r="E856" s="23"/>
      <c r="F856" s="18"/>
      <c r="G856" s="18"/>
      <c r="H856" s="18"/>
      <c r="I856" s="18"/>
      <c r="J856" s="19"/>
    </row>
    <row r="857">
      <c r="A857" s="32"/>
      <c r="B857" s="32"/>
      <c r="C857" s="32"/>
      <c r="D857" s="32"/>
      <c r="E857" s="23"/>
      <c r="F857" s="18"/>
      <c r="G857" s="18"/>
      <c r="H857" s="18"/>
      <c r="I857" s="18"/>
      <c r="J857" s="19"/>
    </row>
    <row r="858">
      <c r="A858" s="32"/>
      <c r="B858" s="32"/>
      <c r="C858" s="32"/>
      <c r="D858" s="32"/>
      <c r="E858" s="23"/>
      <c r="F858" s="18"/>
      <c r="G858" s="18"/>
      <c r="H858" s="18"/>
      <c r="I858" s="18"/>
      <c r="J858" s="19"/>
    </row>
    <row r="859">
      <c r="A859" s="32"/>
      <c r="B859" s="32"/>
      <c r="C859" s="32"/>
      <c r="D859" s="32"/>
      <c r="E859" s="23"/>
      <c r="F859" s="18"/>
      <c r="G859" s="18"/>
      <c r="H859" s="18"/>
      <c r="I859" s="18"/>
      <c r="J859" s="19"/>
    </row>
    <row r="860">
      <c r="A860" s="32"/>
      <c r="B860" s="32"/>
      <c r="C860" s="32"/>
      <c r="D860" s="32"/>
      <c r="E860" s="23"/>
      <c r="F860" s="18"/>
      <c r="G860" s="18"/>
      <c r="H860" s="18"/>
      <c r="I860" s="18"/>
      <c r="J860" s="19"/>
    </row>
    <row r="861">
      <c r="A861" s="32"/>
      <c r="B861" s="32"/>
      <c r="C861" s="32"/>
      <c r="D861" s="32"/>
      <c r="E861" s="23"/>
      <c r="F861" s="18"/>
      <c r="G861" s="18"/>
      <c r="H861" s="18"/>
      <c r="I861" s="18"/>
      <c r="J861" s="19"/>
    </row>
    <row r="862">
      <c r="A862" s="32"/>
      <c r="B862" s="32"/>
      <c r="C862" s="32"/>
      <c r="D862" s="32"/>
      <c r="E862" s="23"/>
      <c r="F862" s="18"/>
      <c r="G862" s="18"/>
      <c r="H862" s="18"/>
      <c r="I862" s="18"/>
      <c r="J862" s="19"/>
    </row>
    <row r="863">
      <c r="A863" s="32"/>
      <c r="B863" s="32"/>
      <c r="C863" s="32"/>
      <c r="D863" s="32"/>
      <c r="E863" s="23"/>
      <c r="F863" s="18"/>
      <c r="G863" s="18"/>
      <c r="H863" s="18"/>
      <c r="I863" s="18"/>
      <c r="J863" s="19"/>
    </row>
    <row r="864">
      <c r="A864" s="32"/>
      <c r="B864" s="32"/>
      <c r="C864" s="32"/>
      <c r="D864" s="32"/>
      <c r="E864" s="23"/>
      <c r="F864" s="18"/>
      <c r="G864" s="18"/>
      <c r="H864" s="18"/>
      <c r="I864" s="18"/>
      <c r="J864" s="19"/>
    </row>
    <row r="865">
      <c r="A865" s="32"/>
      <c r="B865" s="32"/>
      <c r="C865" s="32"/>
      <c r="D865" s="32"/>
      <c r="E865" s="23"/>
      <c r="F865" s="18"/>
      <c r="G865" s="18"/>
      <c r="H865" s="18"/>
      <c r="I865" s="18"/>
      <c r="J865" s="19"/>
    </row>
    <row r="866">
      <c r="A866" s="32"/>
      <c r="B866" s="32"/>
      <c r="C866" s="32"/>
      <c r="D866" s="32"/>
      <c r="E866" s="23"/>
      <c r="F866" s="18"/>
      <c r="G866" s="18"/>
      <c r="H866" s="18"/>
      <c r="I866" s="18"/>
      <c r="J866" s="19"/>
    </row>
    <row r="867">
      <c r="A867" s="32"/>
      <c r="B867" s="32"/>
      <c r="C867" s="32"/>
      <c r="D867" s="32"/>
      <c r="E867" s="23"/>
      <c r="F867" s="18"/>
      <c r="G867" s="18"/>
      <c r="H867" s="18"/>
      <c r="I867" s="18"/>
      <c r="J867" s="19"/>
    </row>
    <row r="868">
      <c r="A868" s="32"/>
      <c r="B868" s="32"/>
      <c r="C868" s="32"/>
      <c r="D868" s="32"/>
      <c r="E868" s="23"/>
      <c r="F868" s="18"/>
      <c r="G868" s="18"/>
      <c r="H868" s="18"/>
      <c r="I868" s="18"/>
      <c r="J868" s="19"/>
    </row>
    <row r="869">
      <c r="A869" s="32"/>
      <c r="B869" s="32"/>
      <c r="C869" s="32"/>
      <c r="D869" s="32"/>
      <c r="E869" s="23"/>
      <c r="F869" s="18"/>
      <c r="G869" s="18"/>
      <c r="H869" s="18"/>
      <c r="I869" s="18"/>
      <c r="J869" s="19"/>
    </row>
    <row r="870">
      <c r="A870" s="32"/>
      <c r="B870" s="32"/>
      <c r="C870" s="32"/>
      <c r="D870" s="32"/>
      <c r="E870" s="23"/>
      <c r="F870" s="18"/>
      <c r="G870" s="18"/>
      <c r="H870" s="18"/>
      <c r="I870" s="18"/>
      <c r="J870" s="19"/>
    </row>
    <row r="871">
      <c r="A871" s="32"/>
      <c r="B871" s="32"/>
      <c r="C871" s="32"/>
      <c r="D871" s="32"/>
      <c r="E871" s="23"/>
      <c r="F871" s="18"/>
      <c r="G871" s="18"/>
      <c r="H871" s="18"/>
      <c r="I871" s="18"/>
      <c r="J871" s="19"/>
    </row>
    <row r="872">
      <c r="A872" s="32"/>
      <c r="B872" s="32"/>
      <c r="C872" s="32"/>
      <c r="D872" s="32"/>
      <c r="E872" s="23"/>
      <c r="F872" s="18"/>
      <c r="G872" s="18"/>
      <c r="H872" s="18"/>
      <c r="I872" s="18"/>
      <c r="J872" s="19"/>
    </row>
    <row r="873">
      <c r="A873" s="32"/>
      <c r="B873" s="32"/>
      <c r="C873" s="32"/>
      <c r="D873" s="32"/>
      <c r="E873" s="23"/>
      <c r="F873" s="18"/>
      <c r="G873" s="18"/>
      <c r="H873" s="18"/>
      <c r="I873" s="18"/>
      <c r="J873" s="19"/>
    </row>
    <row r="874">
      <c r="A874" s="32"/>
      <c r="B874" s="32"/>
      <c r="C874" s="32"/>
      <c r="D874" s="32"/>
      <c r="E874" s="23"/>
      <c r="F874" s="18"/>
      <c r="G874" s="18"/>
      <c r="H874" s="18"/>
      <c r="I874" s="18"/>
      <c r="J874" s="19"/>
    </row>
    <row r="875">
      <c r="A875" s="32"/>
      <c r="B875" s="32"/>
      <c r="C875" s="32"/>
      <c r="D875" s="32"/>
      <c r="E875" s="23"/>
      <c r="F875" s="18"/>
      <c r="G875" s="18"/>
      <c r="H875" s="18"/>
      <c r="I875" s="18"/>
      <c r="J875" s="19"/>
    </row>
    <row r="876">
      <c r="A876" s="32"/>
      <c r="B876" s="32"/>
      <c r="C876" s="32"/>
      <c r="D876" s="32"/>
      <c r="E876" s="23"/>
      <c r="F876" s="18"/>
      <c r="G876" s="18"/>
      <c r="H876" s="18"/>
      <c r="I876" s="18"/>
      <c r="J876" s="19"/>
    </row>
    <row r="877">
      <c r="A877" s="32"/>
      <c r="B877" s="32"/>
      <c r="C877" s="32"/>
      <c r="D877" s="32"/>
      <c r="E877" s="23"/>
      <c r="F877" s="18"/>
      <c r="G877" s="18"/>
      <c r="H877" s="18"/>
      <c r="I877" s="18"/>
      <c r="J877" s="19"/>
    </row>
    <row r="878">
      <c r="A878" s="32"/>
      <c r="B878" s="32"/>
      <c r="C878" s="32"/>
      <c r="D878" s="32"/>
      <c r="E878" s="23"/>
      <c r="F878" s="18"/>
      <c r="G878" s="18"/>
      <c r="H878" s="18"/>
      <c r="I878" s="18"/>
      <c r="J878" s="19"/>
    </row>
    <row r="879">
      <c r="A879" s="32"/>
      <c r="B879" s="32"/>
      <c r="C879" s="32"/>
      <c r="D879" s="32"/>
      <c r="E879" s="23"/>
      <c r="F879" s="18"/>
      <c r="G879" s="18"/>
      <c r="H879" s="18"/>
      <c r="I879" s="18"/>
      <c r="J879" s="19"/>
    </row>
    <row r="880">
      <c r="A880" s="32"/>
      <c r="B880" s="32"/>
      <c r="C880" s="32"/>
      <c r="D880" s="32"/>
      <c r="E880" s="23"/>
      <c r="F880" s="18"/>
      <c r="G880" s="18"/>
      <c r="H880" s="18"/>
      <c r="I880" s="18"/>
      <c r="J880" s="19"/>
    </row>
    <row r="881">
      <c r="A881" s="32"/>
      <c r="B881" s="32"/>
      <c r="C881" s="32"/>
      <c r="D881" s="32"/>
      <c r="E881" s="23"/>
      <c r="F881" s="18"/>
      <c r="G881" s="18"/>
      <c r="H881" s="18"/>
      <c r="I881" s="18"/>
      <c r="J881" s="19"/>
    </row>
    <row r="882">
      <c r="A882" s="32"/>
      <c r="B882" s="32"/>
      <c r="C882" s="32"/>
      <c r="D882" s="32"/>
      <c r="E882" s="23"/>
      <c r="F882" s="18"/>
      <c r="G882" s="18"/>
      <c r="H882" s="18"/>
      <c r="I882" s="18"/>
      <c r="J882" s="19"/>
    </row>
    <row r="883">
      <c r="A883" s="32"/>
      <c r="B883" s="32"/>
      <c r="C883" s="32"/>
      <c r="D883" s="32"/>
      <c r="E883" s="23"/>
      <c r="F883" s="18"/>
      <c r="G883" s="18"/>
      <c r="H883" s="18"/>
      <c r="I883" s="18"/>
      <c r="J883" s="19"/>
    </row>
    <row r="884">
      <c r="A884" s="32"/>
      <c r="B884" s="32"/>
      <c r="C884" s="32"/>
      <c r="D884" s="32"/>
      <c r="E884" s="23"/>
      <c r="F884" s="18"/>
      <c r="G884" s="18"/>
      <c r="H884" s="18"/>
      <c r="I884" s="18"/>
      <c r="J884" s="19"/>
    </row>
    <row r="885">
      <c r="A885" s="32"/>
      <c r="B885" s="32"/>
      <c r="C885" s="32"/>
      <c r="D885" s="32"/>
      <c r="E885" s="23"/>
      <c r="F885" s="18"/>
      <c r="G885" s="18"/>
      <c r="H885" s="18"/>
      <c r="I885" s="18"/>
      <c r="J885" s="19"/>
    </row>
    <row r="886">
      <c r="A886" s="32"/>
      <c r="B886" s="32"/>
      <c r="C886" s="32"/>
      <c r="D886" s="32"/>
      <c r="E886" s="23"/>
      <c r="F886" s="18"/>
      <c r="G886" s="18"/>
      <c r="H886" s="18"/>
      <c r="I886" s="18"/>
      <c r="J886" s="19"/>
    </row>
    <row r="887">
      <c r="A887" s="32"/>
      <c r="B887" s="32"/>
      <c r="C887" s="32"/>
      <c r="D887" s="32"/>
      <c r="E887" s="23"/>
      <c r="F887" s="18"/>
      <c r="G887" s="18"/>
      <c r="H887" s="18"/>
      <c r="I887" s="18"/>
      <c r="J887" s="19"/>
    </row>
    <row r="888">
      <c r="A888" s="32"/>
      <c r="B888" s="32"/>
      <c r="C888" s="32"/>
      <c r="D888" s="32"/>
      <c r="E888" s="23"/>
      <c r="F888" s="18"/>
      <c r="G888" s="18"/>
      <c r="H888" s="18"/>
      <c r="I888" s="18"/>
      <c r="J888" s="19"/>
    </row>
    <row r="889">
      <c r="A889" s="32"/>
      <c r="B889" s="32"/>
      <c r="C889" s="32"/>
      <c r="D889" s="32"/>
      <c r="E889" s="23"/>
      <c r="F889" s="18"/>
      <c r="G889" s="18"/>
      <c r="H889" s="18"/>
      <c r="I889" s="18"/>
      <c r="J889" s="19"/>
    </row>
    <row r="890">
      <c r="A890" s="32"/>
      <c r="B890" s="32"/>
      <c r="C890" s="32"/>
      <c r="D890" s="32"/>
      <c r="E890" s="23"/>
      <c r="F890" s="18"/>
      <c r="G890" s="18"/>
      <c r="H890" s="18"/>
      <c r="I890" s="18"/>
      <c r="J890" s="19"/>
    </row>
    <row r="891">
      <c r="A891" s="32"/>
      <c r="B891" s="32"/>
      <c r="C891" s="32"/>
      <c r="D891" s="32"/>
      <c r="E891" s="23"/>
      <c r="F891" s="18"/>
      <c r="G891" s="18"/>
      <c r="H891" s="18"/>
      <c r="I891" s="18"/>
      <c r="J891" s="19"/>
    </row>
    <row r="892">
      <c r="A892" s="32"/>
      <c r="B892" s="32"/>
      <c r="C892" s="32"/>
      <c r="D892" s="32"/>
      <c r="E892" s="23"/>
      <c r="F892" s="18"/>
      <c r="G892" s="18"/>
      <c r="H892" s="18"/>
      <c r="I892" s="18"/>
      <c r="J892" s="19"/>
    </row>
    <row r="893">
      <c r="A893" s="32"/>
      <c r="B893" s="32"/>
      <c r="C893" s="32"/>
      <c r="D893" s="32"/>
      <c r="E893" s="23"/>
      <c r="F893" s="18"/>
      <c r="G893" s="18"/>
      <c r="H893" s="18"/>
      <c r="I893" s="18"/>
      <c r="J893" s="19"/>
    </row>
    <row r="894">
      <c r="A894" s="32"/>
      <c r="B894" s="32"/>
      <c r="C894" s="32"/>
      <c r="D894" s="32"/>
      <c r="E894" s="23"/>
      <c r="F894" s="18"/>
      <c r="G894" s="18"/>
      <c r="H894" s="18"/>
      <c r="I894" s="18"/>
      <c r="J894" s="19"/>
    </row>
    <row r="895">
      <c r="A895" s="32"/>
      <c r="B895" s="32"/>
      <c r="C895" s="32"/>
      <c r="D895" s="32"/>
      <c r="E895" s="23"/>
      <c r="F895" s="18"/>
      <c r="G895" s="18"/>
      <c r="H895" s="18"/>
      <c r="I895" s="18"/>
      <c r="J895" s="19"/>
    </row>
    <row r="896">
      <c r="A896" s="32"/>
      <c r="B896" s="32"/>
      <c r="C896" s="32"/>
      <c r="D896" s="32"/>
      <c r="E896" s="23"/>
      <c r="F896" s="18"/>
      <c r="G896" s="18"/>
      <c r="H896" s="18"/>
      <c r="I896" s="18"/>
      <c r="J896" s="19"/>
    </row>
    <row r="897">
      <c r="A897" s="32"/>
      <c r="B897" s="32"/>
      <c r="C897" s="32"/>
      <c r="D897" s="32"/>
      <c r="E897" s="23"/>
      <c r="F897" s="18"/>
      <c r="G897" s="18"/>
      <c r="H897" s="18"/>
      <c r="I897" s="18"/>
      <c r="J897" s="19"/>
    </row>
    <row r="898">
      <c r="A898" s="32"/>
      <c r="B898" s="32"/>
      <c r="C898" s="32"/>
      <c r="D898" s="32"/>
      <c r="E898" s="23"/>
      <c r="F898" s="18"/>
      <c r="G898" s="18"/>
      <c r="H898" s="18"/>
      <c r="I898" s="18"/>
      <c r="J898" s="19"/>
    </row>
    <row r="899">
      <c r="A899" s="32"/>
      <c r="B899" s="32"/>
      <c r="C899" s="32"/>
      <c r="D899" s="32"/>
      <c r="E899" s="23"/>
      <c r="F899" s="18"/>
      <c r="G899" s="18"/>
      <c r="H899" s="18"/>
      <c r="I899" s="18"/>
      <c r="J899" s="19"/>
    </row>
    <row r="900">
      <c r="A900" s="32"/>
      <c r="B900" s="32"/>
      <c r="C900" s="32"/>
      <c r="D900" s="32"/>
      <c r="E900" s="23"/>
      <c r="F900" s="18"/>
      <c r="G900" s="18"/>
      <c r="H900" s="18"/>
      <c r="I900" s="18"/>
      <c r="J900" s="19"/>
    </row>
    <row r="901">
      <c r="A901" s="32"/>
      <c r="B901" s="32"/>
      <c r="C901" s="32"/>
      <c r="D901" s="32"/>
      <c r="E901" s="23"/>
      <c r="F901" s="18"/>
      <c r="G901" s="18"/>
      <c r="H901" s="18"/>
      <c r="I901" s="18"/>
      <c r="J901" s="19"/>
    </row>
    <row r="902">
      <c r="A902" s="32"/>
      <c r="B902" s="32"/>
      <c r="C902" s="32"/>
      <c r="D902" s="32"/>
      <c r="E902" s="23"/>
      <c r="F902" s="18"/>
      <c r="G902" s="18"/>
      <c r="H902" s="18"/>
      <c r="I902" s="18"/>
      <c r="J902" s="19"/>
    </row>
    <row r="903">
      <c r="A903" s="32"/>
      <c r="B903" s="32"/>
      <c r="C903" s="32"/>
      <c r="D903" s="32"/>
      <c r="E903" s="23"/>
      <c r="F903" s="18"/>
      <c r="G903" s="18"/>
      <c r="H903" s="18"/>
      <c r="I903" s="18"/>
      <c r="J903" s="19"/>
    </row>
    <row r="904">
      <c r="A904" s="32"/>
      <c r="B904" s="32"/>
      <c r="C904" s="32"/>
      <c r="D904" s="32"/>
      <c r="E904" s="23"/>
      <c r="F904" s="18"/>
      <c r="G904" s="18"/>
      <c r="H904" s="18"/>
      <c r="I904" s="18"/>
      <c r="J904" s="19"/>
    </row>
    <row r="905">
      <c r="A905" s="32"/>
      <c r="B905" s="32"/>
      <c r="C905" s="32"/>
      <c r="D905" s="32"/>
      <c r="E905" s="23"/>
      <c r="F905" s="18"/>
      <c r="G905" s="18"/>
      <c r="H905" s="18"/>
      <c r="I905" s="18"/>
      <c r="J905" s="19"/>
    </row>
    <row r="906">
      <c r="A906" s="32"/>
      <c r="B906" s="32"/>
      <c r="C906" s="32"/>
      <c r="D906" s="32"/>
      <c r="E906" s="23"/>
      <c r="F906" s="18"/>
      <c r="G906" s="18"/>
      <c r="H906" s="18"/>
      <c r="I906" s="18"/>
      <c r="J906" s="19"/>
    </row>
    <row r="907">
      <c r="A907" s="32"/>
      <c r="B907" s="32"/>
      <c r="C907" s="32"/>
      <c r="D907" s="32"/>
      <c r="E907" s="23"/>
      <c r="F907" s="18"/>
      <c r="G907" s="18"/>
      <c r="H907" s="18"/>
      <c r="I907" s="18"/>
      <c r="J907" s="19"/>
    </row>
    <row r="908">
      <c r="A908" s="32"/>
      <c r="B908" s="32"/>
      <c r="C908" s="32"/>
      <c r="D908" s="32"/>
      <c r="E908" s="23"/>
      <c r="F908" s="18"/>
      <c r="G908" s="18"/>
      <c r="H908" s="18"/>
      <c r="I908" s="18"/>
      <c r="J908" s="19"/>
    </row>
    <row r="909">
      <c r="A909" s="32"/>
      <c r="B909" s="32"/>
      <c r="C909" s="32"/>
      <c r="D909" s="32"/>
      <c r="E909" s="23"/>
      <c r="F909" s="18"/>
      <c r="G909" s="18"/>
      <c r="H909" s="18"/>
      <c r="I909" s="18"/>
      <c r="J909" s="19"/>
    </row>
    <row r="910">
      <c r="A910" s="32"/>
      <c r="B910" s="32"/>
      <c r="C910" s="32"/>
      <c r="D910" s="32"/>
      <c r="E910" s="23"/>
      <c r="F910" s="18"/>
      <c r="G910" s="18"/>
      <c r="H910" s="18"/>
      <c r="I910" s="18"/>
      <c r="J910" s="19"/>
    </row>
    <row r="911">
      <c r="A911" s="32"/>
      <c r="B911" s="32"/>
      <c r="C911" s="32"/>
      <c r="D911" s="32"/>
      <c r="E911" s="23"/>
      <c r="F911" s="18"/>
      <c r="G911" s="18"/>
      <c r="H911" s="18"/>
      <c r="I911" s="18"/>
      <c r="J911" s="19"/>
    </row>
    <row r="912">
      <c r="A912" s="32"/>
      <c r="B912" s="32"/>
      <c r="C912" s="32"/>
      <c r="D912" s="32"/>
      <c r="E912" s="23"/>
      <c r="F912" s="18"/>
      <c r="G912" s="18"/>
      <c r="H912" s="18"/>
      <c r="I912" s="18"/>
      <c r="J912" s="19"/>
    </row>
    <row r="913">
      <c r="A913" s="32"/>
      <c r="B913" s="32"/>
      <c r="C913" s="32"/>
      <c r="D913" s="32"/>
      <c r="E913" s="23"/>
      <c r="F913" s="18"/>
      <c r="G913" s="18"/>
      <c r="H913" s="18"/>
      <c r="I913" s="18"/>
      <c r="J913" s="19"/>
    </row>
    <row r="914">
      <c r="A914" s="32"/>
      <c r="B914" s="32"/>
      <c r="C914" s="32"/>
      <c r="D914" s="32"/>
      <c r="E914" s="23"/>
      <c r="F914" s="18"/>
      <c r="G914" s="18"/>
      <c r="H914" s="18"/>
      <c r="I914" s="18"/>
      <c r="J914" s="19"/>
    </row>
    <row r="915">
      <c r="A915" s="32"/>
      <c r="B915" s="32"/>
      <c r="C915" s="32"/>
      <c r="D915" s="32"/>
      <c r="E915" s="23"/>
      <c r="F915" s="18"/>
      <c r="G915" s="18"/>
      <c r="H915" s="18"/>
      <c r="I915" s="18"/>
      <c r="J915" s="19"/>
    </row>
    <row r="916">
      <c r="A916" s="32"/>
      <c r="B916" s="32"/>
      <c r="C916" s="32"/>
      <c r="D916" s="32"/>
      <c r="E916" s="23"/>
      <c r="F916" s="18"/>
      <c r="G916" s="18"/>
      <c r="H916" s="18"/>
      <c r="I916" s="18"/>
      <c r="J916" s="19"/>
    </row>
    <row r="917">
      <c r="A917" s="32"/>
      <c r="B917" s="32"/>
      <c r="C917" s="32"/>
      <c r="D917" s="32"/>
      <c r="E917" s="23"/>
      <c r="F917" s="18"/>
      <c r="G917" s="18"/>
      <c r="H917" s="18"/>
      <c r="I917" s="18"/>
      <c r="J917" s="19"/>
    </row>
    <row r="918">
      <c r="A918" s="32"/>
      <c r="B918" s="32"/>
      <c r="C918" s="32"/>
      <c r="D918" s="32"/>
      <c r="E918" s="23"/>
      <c r="F918" s="18"/>
      <c r="G918" s="18"/>
      <c r="H918" s="18"/>
      <c r="I918" s="18"/>
      <c r="J918" s="19"/>
    </row>
    <row r="919">
      <c r="A919" s="32"/>
      <c r="B919" s="32"/>
      <c r="C919" s="32"/>
      <c r="D919" s="32"/>
      <c r="E919" s="23"/>
      <c r="F919" s="18"/>
      <c r="G919" s="18"/>
      <c r="H919" s="18"/>
      <c r="I919" s="18"/>
      <c r="J919" s="19"/>
    </row>
    <row r="920">
      <c r="A920" s="32"/>
      <c r="B920" s="32"/>
      <c r="C920" s="32"/>
      <c r="D920" s="32"/>
      <c r="E920" s="23"/>
      <c r="F920" s="18"/>
      <c r="G920" s="18"/>
      <c r="H920" s="18"/>
      <c r="I920" s="18"/>
      <c r="J920" s="19"/>
    </row>
    <row r="921">
      <c r="A921" s="32"/>
      <c r="B921" s="32"/>
      <c r="C921" s="32"/>
      <c r="D921" s="32"/>
      <c r="E921" s="23"/>
      <c r="F921" s="18"/>
      <c r="G921" s="18"/>
      <c r="H921" s="18"/>
      <c r="I921" s="18"/>
      <c r="J921" s="19"/>
    </row>
    <row r="922">
      <c r="A922" s="32"/>
      <c r="B922" s="32"/>
      <c r="C922" s="32"/>
      <c r="D922" s="32"/>
      <c r="E922" s="23"/>
      <c r="F922" s="18"/>
      <c r="G922" s="18"/>
      <c r="H922" s="18"/>
      <c r="I922" s="18"/>
      <c r="J922" s="19"/>
    </row>
    <row r="923">
      <c r="A923" s="32"/>
      <c r="B923" s="32"/>
      <c r="C923" s="32"/>
      <c r="D923" s="32"/>
      <c r="E923" s="23"/>
      <c r="F923" s="18"/>
      <c r="G923" s="18"/>
      <c r="H923" s="18"/>
      <c r="I923" s="18"/>
      <c r="J923" s="19"/>
    </row>
    <row r="924">
      <c r="A924" s="32"/>
      <c r="B924" s="32"/>
      <c r="C924" s="32"/>
      <c r="D924" s="32"/>
      <c r="E924" s="23"/>
      <c r="F924" s="18"/>
      <c r="G924" s="18"/>
      <c r="H924" s="18"/>
      <c r="I924" s="18"/>
      <c r="J924" s="19"/>
    </row>
    <row r="925">
      <c r="A925" s="32"/>
      <c r="B925" s="32"/>
      <c r="C925" s="32"/>
      <c r="D925" s="32"/>
      <c r="E925" s="23"/>
      <c r="F925" s="18"/>
      <c r="G925" s="18"/>
      <c r="H925" s="18"/>
      <c r="I925" s="18"/>
      <c r="J925" s="19"/>
    </row>
    <row r="926">
      <c r="A926" s="32"/>
      <c r="B926" s="32"/>
      <c r="C926" s="32"/>
      <c r="D926" s="32"/>
      <c r="E926" s="23"/>
      <c r="F926" s="18"/>
      <c r="G926" s="18"/>
      <c r="H926" s="18"/>
      <c r="I926" s="18"/>
      <c r="J926" s="19"/>
    </row>
    <row r="927">
      <c r="A927" s="32"/>
      <c r="B927" s="32"/>
      <c r="C927" s="32"/>
      <c r="D927" s="32"/>
      <c r="E927" s="23"/>
      <c r="F927" s="18"/>
      <c r="G927" s="18"/>
      <c r="H927" s="18"/>
      <c r="I927" s="18"/>
      <c r="J927" s="19"/>
    </row>
    <row r="928">
      <c r="A928" s="32"/>
      <c r="B928" s="32"/>
      <c r="C928" s="32"/>
      <c r="D928" s="32"/>
      <c r="E928" s="23"/>
      <c r="F928" s="18"/>
      <c r="G928" s="18"/>
      <c r="H928" s="18"/>
      <c r="I928" s="18"/>
      <c r="J928" s="19"/>
    </row>
    <row r="929">
      <c r="A929" s="32"/>
      <c r="B929" s="32"/>
      <c r="C929" s="32"/>
      <c r="D929" s="32"/>
      <c r="E929" s="23"/>
      <c r="F929" s="18"/>
      <c r="G929" s="18"/>
      <c r="H929" s="18"/>
      <c r="I929" s="18"/>
      <c r="J929" s="19"/>
    </row>
    <row r="930">
      <c r="A930" s="32"/>
      <c r="B930" s="32"/>
      <c r="C930" s="32"/>
      <c r="D930" s="32"/>
      <c r="E930" s="23"/>
      <c r="F930" s="18"/>
      <c r="G930" s="18"/>
      <c r="H930" s="18"/>
      <c r="I930" s="18"/>
      <c r="J930" s="19"/>
    </row>
    <row r="931">
      <c r="A931" s="32"/>
      <c r="B931" s="32"/>
      <c r="C931" s="32"/>
      <c r="D931" s="32"/>
      <c r="E931" s="23"/>
      <c r="F931" s="18"/>
      <c r="G931" s="18"/>
      <c r="H931" s="18"/>
      <c r="I931" s="18"/>
      <c r="J931" s="19"/>
    </row>
    <row r="932">
      <c r="A932" s="32"/>
      <c r="B932" s="32"/>
      <c r="C932" s="32"/>
      <c r="D932" s="32"/>
      <c r="E932" s="23"/>
      <c r="F932" s="18"/>
      <c r="G932" s="18"/>
      <c r="H932" s="18"/>
      <c r="I932" s="18"/>
      <c r="J932" s="19"/>
    </row>
    <row r="933">
      <c r="A933" s="32"/>
      <c r="B933" s="32"/>
      <c r="C933" s="32"/>
      <c r="D933" s="32"/>
      <c r="E933" s="23"/>
      <c r="F933" s="18"/>
      <c r="G933" s="18"/>
      <c r="H933" s="18"/>
      <c r="I933" s="18"/>
      <c r="J933" s="19"/>
    </row>
    <row r="934">
      <c r="A934" s="32"/>
      <c r="B934" s="32"/>
      <c r="C934" s="32"/>
      <c r="D934" s="32"/>
      <c r="E934" s="23"/>
      <c r="F934" s="18"/>
      <c r="G934" s="18"/>
      <c r="H934" s="18"/>
      <c r="I934" s="18"/>
      <c r="J934" s="19"/>
    </row>
    <row r="935">
      <c r="A935" s="32"/>
      <c r="B935" s="32"/>
      <c r="C935" s="32"/>
      <c r="D935" s="32"/>
      <c r="E935" s="23"/>
      <c r="F935" s="18"/>
      <c r="G935" s="18"/>
      <c r="H935" s="18"/>
      <c r="I935" s="18"/>
      <c r="J935" s="19"/>
    </row>
    <row r="936">
      <c r="A936" s="32"/>
      <c r="B936" s="32"/>
      <c r="C936" s="32"/>
      <c r="D936" s="32"/>
      <c r="E936" s="23"/>
      <c r="F936" s="18"/>
      <c r="G936" s="18"/>
      <c r="H936" s="18"/>
      <c r="I936" s="18"/>
      <c r="J936" s="19"/>
    </row>
    <row r="937">
      <c r="A937" s="32"/>
      <c r="B937" s="32"/>
      <c r="C937" s="32"/>
      <c r="D937" s="32"/>
      <c r="E937" s="23"/>
      <c r="F937" s="18"/>
      <c r="G937" s="18"/>
      <c r="H937" s="18"/>
      <c r="I937" s="18"/>
      <c r="J937" s="19"/>
    </row>
    <row r="938">
      <c r="A938" s="32"/>
      <c r="B938" s="32"/>
      <c r="C938" s="32"/>
      <c r="D938" s="32"/>
      <c r="E938" s="23"/>
      <c r="F938" s="18"/>
      <c r="G938" s="18"/>
      <c r="H938" s="18"/>
      <c r="I938" s="18"/>
      <c r="J938" s="19"/>
    </row>
    <row r="939">
      <c r="A939" s="32"/>
      <c r="B939" s="32"/>
      <c r="C939" s="32"/>
      <c r="D939" s="32"/>
      <c r="E939" s="23"/>
      <c r="F939" s="18"/>
      <c r="G939" s="18"/>
      <c r="H939" s="18"/>
      <c r="I939" s="18"/>
      <c r="J939" s="19"/>
    </row>
    <row r="940">
      <c r="A940" s="32"/>
      <c r="B940" s="32"/>
      <c r="C940" s="32"/>
      <c r="D940" s="32"/>
      <c r="E940" s="23"/>
      <c r="F940" s="18"/>
      <c r="G940" s="18"/>
      <c r="H940" s="18"/>
      <c r="I940" s="18"/>
      <c r="J940" s="19"/>
    </row>
    <row r="941">
      <c r="A941" s="32"/>
      <c r="B941" s="32"/>
      <c r="C941" s="32"/>
      <c r="D941" s="32"/>
      <c r="E941" s="23"/>
      <c r="F941" s="18"/>
      <c r="G941" s="18"/>
      <c r="H941" s="18"/>
      <c r="I941" s="18"/>
      <c r="J941" s="19"/>
    </row>
    <row r="942">
      <c r="A942" s="32"/>
      <c r="B942" s="32"/>
      <c r="C942" s="32"/>
      <c r="D942" s="32"/>
      <c r="E942" s="23"/>
      <c r="F942" s="18"/>
      <c r="G942" s="18"/>
      <c r="H942" s="18"/>
      <c r="I942" s="18"/>
      <c r="J942" s="19"/>
    </row>
    <row r="943">
      <c r="A943" s="32"/>
      <c r="B943" s="32"/>
      <c r="C943" s="32"/>
      <c r="D943" s="32"/>
      <c r="E943" s="23"/>
      <c r="F943" s="18"/>
      <c r="G943" s="18"/>
      <c r="H943" s="18"/>
      <c r="I943" s="18"/>
      <c r="J943" s="19"/>
    </row>
    <row r="944">
      <c r="A944" s="32"/>
      <c r="B944" s="32"/>
      <c r="C944" s="32"/>
      <c r="D944" s="32"/>
      <c r="E944" s="23"/>
      <c r="F944" s="18"/>
      <c r="G944" s="18"/>
      <c r="H944" s="18"/>
      <c r="I944" s="18"/>
      <c r="J944" s="19"/>
    </row>
    <row r="945">
      <c r="A945" s="32"/>
      <c r="B945" s="32"/>
      <c r="C945" s="32"/>
      <c r="D945" s="32"/>
      <c r="E945" s="23"/>
      <c r="F945" s="18"/>
      <c r="G945" s="18"/>
      <c r="H945" s="18"/>
      <c r="I945" s="18"/>
      <c r="J945" s="19"/>
    </row>
    <row r="946">
      <c r="A946" s="32"/>
      <c r="B946" s="32"/>
      <c r="C946" s="32"/>
      <c r="D946" s="32"/>
      <c r="E946" s="23"/>
      <c r="F946" s="18"/>
      <c r="G946" s="18"/>
      <c r="H946" s="18"/>
      <c r="I946" s="18"/>
      <c r="J946" s="19"/>
    </row>
    <row r="947">
      <c r="A947" s="32"/>
      <c r="B947" s="32"/>
      <c r="C947" s="32"/>
      <c r="D947" s="32"/>
      <c r="E947" s="23"/>
      <c r="F947" s="18"/>
      <c r="G947" s="18"/>
      <c r="H947" s="18"/>
      <c r="I947" s="18"/>
      <c r="J947" s="19"/>
    </row>
    <row r="948">
      <c r="A948" s="32"/>
      <c r="B948" s="32"/>
      <c r="C948" s="32"/>
      <c r="D948" s="32"/>
      <c r="E948" s="23"/>
      <c r="F948" s="18"/>
      <c r="G948" s="18"/>
      <c r="H948" s="18"/>
      <c r="I948" s="18"/>
      <c r="J948" s="19"/>
    </row>
    <row r="949">
      <c r="A949" s="32"/>
      <c r="B949" s="32"/>
      <c r="C949" s="32"/>
      <c r="D949" s="32"/>
      <c r="E949" s="23"/>
      <c r="F949" s="18"/>
      <c r="G949" s="18"/>
      <c r="H949" s="18"/>
      <c r="I949" s="18"/>
      <c r="J949" s="19"/>
    </row>
    <row r="950">
      <c r="A950" s="32"/>
      <c r="B950" s="32"/>
      <c r="C950" s="32"/>
      <c r="D950" s="32"/>
      <c r="E950" s="23"/>
      <c r="F950" s="18"/>
      <c r="G950" s="18"/>
      <c r="H950" s="18"/>
      <c r="I950" s="18"/>
      <c r="J950" s="19"/>
    </row>
    <row r="951">
      <c r="A951" s="32"/>
      <c r="B951" s="32"/>
      <c r="C951" s="32"/>
      <c r="D951" s="32"/>
      <c r="E951" s="23"/>
      <c r="F951" s="18"/>
      <c r="G951" s="18"/>
      <c r="H951" s="18"/>
      <c r="I951" s="18"/>
      <c r="J951" s="19"/>
    </row>
    <row r="952">
      <c r="A952" s="32"/>
      <c r="B952" s="32"/>
      <c r="C952" s="32"/>
      <c r="D952" s="32"/>
      <c r="E952" s="23"/>
      <c r="F952" s="18"/>
      <c r="G952" s="18"/>
      <c r="H952" s="18"/>
      <c r="I952" s="18"/>
      <c r="J952" s="19"/>
    </row>
    <row r="953">
      <c r="A953" s="32"/>
      <c r="B953" s="32"/>
      <c r="C953" s="32"/>
      <c r="D953" s="32"/>
      <c r="E953" s="23"/>
      <c r="F953" s="18"/>
      <c r="G953" s="18"/>
      <c r="H953" s="18"/>
      <c r="I953" s="18"/>
      <c r="J953" s="19"/>
    </row>
    <row r="954">
      <c r="A954" s="32"/>
      <c r="B954" s="32"/>
      <c r="C954" s="32"/>
      <c r="D954" s="32"/>
      <c r="E954" s="23"/>
      <c r="F954" s="18"/>
      <c r="G954" s="18"/>
      <c r="H954" s="18"/>
      <c r="I954" s="18"/>
      <c r="J954" s="19"/>
    </row>
    <row r="955">
      <c r="A955" s="32"/>
      <c r="B955" s="32"/>
      <c r="C955" s="32"/>
      <c r="D955" s="32"/>
      <c r="E955" s="23"/>
      <c r="F955" s="18"/>
      <c r="G955" s="18"/>
      <c r="H955" s="18"/>
      <c r="I955" s="18"/>
      <c r="J955" s="19"/>
    </row>
    <row r="956">
      <c r="A956" s="32"/>
      <c r="B956" s="32"/>
      <c r="C956" s="32"/>
      <c r="D956" s="32"/>
      <c r="E956" s="23"/>
      <c r="F956" s="18"/>
      <c r="G956" s="18"/>
      <c r="H956" s="18"/>
      <c r="I956" s="18"/>
      <c r="J956" s="19"/>
    </row>
    <row r="957">
      <c r="A957" s="32"/>
      <c r="B957" s="32"/>
      <c r="C957" s="32"/>
      <c r="D957" s="32"/>
      <c r="E957" s="23"/>
      <c r="F957" s="18"/>
      <c r="G957" s="18"/>
      <c r="H957" s="18"/>
      <c r="I957" s="18"/>
      <c r="J957" s="19"/>
    </row>
    <row r="958">
      <c r="A958" s="32"/>
      <c r="B958" s="32"/>
      <c r="C958" s="32"/>
      <c r="D958" s="32"/>
      <c r="E958" s="23"/>
      <c r="F958" s="18"/>
      <c r="G958" s="18"/>
      <c r="H958" s="18"/>
      <c r="I958" s="18"/>
      <c r="J958" s="19"/>
    </row>
    <row r="959">
      <c r="A959" s="32"/>
      <c r="B959" s="32"/>
      <c r="C959" s="32"/>
      <c r="D959" s="32"/>
      <c r="E959" s="23"/>
      <c r="F959" s="18"/>
      <c r="G959" s="18"/>
      <c r="H959" s="18"/>
      <c r="I959" s="18"/>
      <c r="J959" s="19"/>
    </row>
    <row r="960">
      <c r="A960" s="32"/>
      <c r="B960" s="32"/>
      <c r="C960" s="32"/>
      <c r="D960" s="32"/>
      <c r="E960" s="23"/>
      <c r="F960" s="18"/>
      <c r="G960" s="18"/>
      <c r="H960" s="18"/>
      <c r="I960" s="18"/>
      <c r="J960" s="19"/>
    </row>
    <row r="961">
      <c r="A961" s="32"/>
      <c r="B961" s="32"/>
      <c r="C961" s="32"/>
      <c r="D961" s="32"/>
      <c r="E961" s="23"/>
      <c r="F961" s="18"/>
      <c r="G961" s="18"/>
      <c r="H961" s="18"/>
      <c r="I961" s="18"/>
      <c r="J961" s="19"/>
    </row>
    <row r="962">
      <c r="A962" s="32"/>
      <c r="B962" s="32"/>
      <c r="C962" s="32"/>
      <c r="D962" s="32"/>
      <c r="E962" s="23"/>
      <c r="F962" s="18"/>
      <c r="G962" s="18"/>
      <c r="H962" s="18"/>
      <c r="I962" s="18"/>
      <c r="J962" s="19"/>
    </row>
    <row r="963">
      <c r="A963" s="32"/>
      <c r="B963" s="32"/>
      <c r="C963" s="32"/>
      <c r="D963" s="32"/>
      <c r="E963" s="23"/>
      <c r="F963" s="18"/>
      <c r="G963" s="18"/>
      <c r="H963" s="18"/>
      <c r="I963" s="18"/>
      <c r="J963" s="19"/>
    </row>
    <row r="964">
      <c r="A964" s="32"/>
      <c r="B964" s="32"/>
      <c r="C964" s="32"/>
      <c r="D964" s="32"/>
      <c r="E964" s="23"/>
      <c r="F964" s="18"/>
      <c r="G964" s="18"/>
      <c r="H964" s="18"/>
      <c r="I964" s="18"/>
      <c r="J964" s="19"/>
    </row>
    <row r="965">
      <c r="A965" s="32"/>
      <c r="B965" s="32"/>
      <c r="C965" s="32"/>
      <c r="D965" s="32"/>
      <c r="E965" s="23"/>
      <c r="F965" s="18"/>
      <c r="G965" s="18"/>
      <c r="H965" s="18"/>
      <c r="I965" s="18"/>
      <c r="J965" s="19"/>
    </row>
    <row r="966">
      <c r="A966" s="32"/>
      <c r="B966" s="32"/>
      <c r="C966" s="32"/>
      <c r="D966" s="32"/>
      <c r="E966" s="23"/>
      <c r="F966" s="18"/>
      <c r="G966" s="18"/>
      <c r="H966" s="18"/>
      <c r="I966" s="18"/>
      <c r="J966" s="19"/>
    </row>
    <row r="967">
      <c r="A967" s="32"/>
      <c r="B967" s="32"/>
      <c r="C967" s="32"/>
      <c r="D967" s="32"/>
      <c r="E967" s="23"/>
      <c r="F967" s="18"/>
      <c r="G967" s="18"/>
      <c r="H967" s="18"/>
      <c r="I967" s="18"/>
      <c r="J967" s="19"/>
    </row>
    <row r="968">
      <c r="A968" s="32"/>
      <c r="B968" s="32"/>
      <c r="C968" s="32"/>
      <c r="D968" s="32"/>
      <c r="E968" s="23"/>
      <c r="F968" s="18"/>
      <c r="G968" s="18"/>
      <c r="H968" s="18"/>
      <c r="I968" s="18"/>
      <c r="J968" s="19"/>
    </row>
    <row r="969">
      <c r="A969" s="32"/>
      <c r="B969" s="32"/>
      <c r="C969" s="32"/>
      <c r="D969" s="32"/>
      <c r="E969" s="23"/>
      <c r="F969" s="18"/>
      <c r="G969" s="18"/>
      <c r="H969" s="18"/>
      <c r="I969" s="18"/>
      <c r="J969" s="19"/>
    </row>
    <row r="970">
      <c r="A970" s="32"/>
      <c r="B970" s="32"/>
      <c r="C970" s="32"/>
      <c r="D970" s="32"/>
      <c r="E970" s="23"/>
      <c r="F970" s="18"/>
      <c r="G970" s="18"/>
      <c r="H970" s="18"/>
      <c r="I970" s="18"/>
      <c r="J970" s="19"/>
    </row>
    <row r="971">
      <c r="A971" s="32"/>
      <c r="B971" s="32"/>
      <c r="C971" s="32"/>
      <c r="D971" s="32"/>
      <c r="E971" s="23"/>
      <c r="F971" s="18"/>
      <c r="G971" s="18"/>
      <c r="H971" s="18"/>
      <c r="I971" s="18"/>
      <c r="J971" s="19"/>
    </row>
    <row r="972">
      <c r="A972" s="32"/>
      <c r="B972" s="32"/>
      <c r="C972" s="32"/>
      <c r="D972" s="32"/>
      <c r="E972" s="23"/>
      <c r="F972" s="18"/>
      <c r="G972" s="18"/>
      <c r="H972" s="18"/>
      <c r="I972" s="18"/>
      <c r="J972" s="19"/>
    </row>
    <row r="973">
      <c r="A973" s="32"/>
      <c r="B973" s="32"/>
      <c r="C973" s="32"/>
      <c r="D973" s="32"/>
      <c r="E973" s="23"/>
      <c r="F973" s="18"/>
      <c r="G973" s="18"/>
      <c r="H973" s="18"/>
      <c r="I973" s="18"/>
      <c r="J973" s="19"/>
    </row>
    <row r="974">
      <c r="A974" s="32"/>
      <c r="B974" s="32"/>
      <c r="C974" s="32"/>
      <c r="D974" s="32"/>
      <c r="E974" s="23"/>
      <c r="F974" s="18"/>
      <c r="G974" s="18"/>
      <c r="H974" s="18"/>
      <c r="I974" s="18"/>
      <c r="J974" s="19"/>
    </row>
    <row r="975">
      <c r="A975" s="32"/>
      <c r="B975" s="32"/>
      <c r="C975" s="32"/>
      <c r="D975" s="32"/>
      <c r="E975" s="23"/>
      <c r="F975" s="18"/>
      <c r="G975" s="18"/>
      <c r="H975" s="18"/>
      <c r="I975" s="18"/>
      <c r="J975" s="19"/>
    </row>
    <row r="976">
      <c r="A976" s="32"/>
      <c r="B976" s="32"/>
      <c r="C976" s="32"/>
      <c r="D976" s="32"/>
      <c r="E976" s="23"/>
      <c r="F976" s="18"/>
      <c r="G976" s="18"/>
      <c r="H976" s="18"/>
      <c r="I976" s="18"/>
      <c r="J976" s="19"/>
    </row>
    <row r="977">
      <c r="A977" s="32"/>
      <c r="B977" s="32"/>
      <c r="C977" s="32"/>
      <c r="D977" s="32"/>
      <c r="E977" s="23"/>
      <c r="F977" s="18"/>
      <c r="G977" s="18"/>
      <c r="H977" s="18"/>
      <c r="I977" s="18"/>
      <c r="J977" s="19"/>
    </row>
    <row r="978">
      <c r="A978" s="32"/>
      <c r="B978" s="32"/>
      <c r="C978" s="32"/>
      <c r="D978" s="32"/>
      <c r="E978" s="23"/>
      <c r="F978" s="18"/>
      <c r="G978" s="18"/>
      <c r="H978" s="18"/>
      <c r="I978" s="18"/>
      <c r="J978" s="19"/>
    </row>
    <row r="979">
      <c r="A979" s="32"/>
      <c r="B979" s="32"/>
      <c r="C979" s="32"/>
      <c r="D979" s="32"/>
      <c r="E979" s="23"/>
      <c r="F979" s="18"/>
      <c r="G979" s="18"/>
      <c r="H979" s="18"/>
      <c r="I979" s="18"/>
      <c r="J979" s="19"/>
    </row>
    <row r="980">
      <c r="A980" s="32"/>
      <c r="B980" s="32"/>
      <c r="C980" s="32"/>
      <c r="D980" s="32"/>
      <c r="E980" s="23"/>
      <c r="F980" s="18"/>
      <c r="G980" s="18"/>
      <c r="H980" s="18"/>
      <c r="I980" s="18"/>
      <c r="J980" s="19"/>
    </row>
    <row r="981">
      <c r="A981" s="32"/>
      <c r="B981" s="32"/>
      <c r="C981" s="32"/>
      <c r="D981" s="32"/>
      <c r="E981" s="23"/>
      <c r="F981" s="18"/>
      <c r="G981" s="18"/>
      <c r="H981" s="18"/>
      <c r="I981" s="18"/>
      <c r="J981" s="19"/>
    </row>
    <row r="982">
      <c r="A982" s="32"/>
      <c r="B982" s="32"/>
      <c r="C982" s="32"/>
      <c r="D982" s="32"/>
      <c r="E982" s="23"/>
      <c r="F982" s="18"/>
      <c r="G982" s="18"/>
      <c r="H982" s="18"/>
      <c r="I982" s="18"/>
      <c r="J982" s="19"/>
    </row>
    <row r="983">
      <c r="A983" s="32"/>
      <c r="B983" s="32"/>
      <c r="C983" s="32"/>
      <c r="D983" s="32"/>
      <c r="E983" s="23"/>
      <c r="F983" s="18"/>
      <c r="G983" s="18"/>
      <c r="H983" s="18"/>
      <c r="I983" s="18"/>
      <c r="J983" s="19"/>
    </row>
    <row r="984">
      <c r="A984" s="32"/>
      <c r="B984" s="32"/>
      <c r="C984" s="32"/>
      <c r="D984" s="32"/>
      <c r="E984" s="23"/>
      <c r="F984" s="18"/>
      <c r="G984" s="18"/>
      <c r="H984" s="18"/>
      <c r="I984" s="18"/>
      <c r="J984" s="19"/>
    </row>
    <row r="985">
      <c r="A985" s="32"/>
      <c r="B985" s="32"/>
      <c r="C985" s="32"/>
      <c r="D985" s="32"/>
      <c r="E985" s="23"/>
      <c r="F985" s="18"/>
      <c r="G985" s="18"/>
      <c r="H985" s="18"/>
      <c r="I985" s="18"/>
      <c r="J985" s="19"/>
    </row>
    <row r="986">
      <c r="A986" s="32"/>
      <c r="B986" s="32"/>
      <c r="C986" s="32"/>
      <c r="D986" s="32"/>
      <c r="E986" s="23"/>
      <c r="F986" s="18"/>
      <c r="G986" s="18"/>
      <c r="H986" s="18"/>
      <c r="I986" s="18"/>
      <c r="J986" s="19"/>
    </row>
    <row r="987">
      <c r="A987" s="32"/>
      <c r="B987" s="32"/>
      <c r="C987" s="32"/>
      <c r="D987" s="32"/>
      <c r="E987" s="23"/>
      <c r="F987" s="18"/>
      <c r="G987" s="18"/>
      <c r="H987" s="18"/>
      <c r="I987" s="18"/>
      <c r="J987" s="19"/>
    </row>
    <row r="988">
      <c r="A988" s="32"/>
      <c r="B988" s="32"/>
      <c r="C988" s="32"/>
      <c r="D988" s="32"/>
      <c r="E988" s="23"/>
      <c r="F988" s="18"/>
      <c r="G988" s="18"/>
      <c r="H988" s="18"/>
      <c r="I988" s="18"/>
      <c r="J988" s="19"/>
    </row>
    <row r="989">
      <c r="A989" s="32"/>
      <c r="B989" s="32"/>
      <c r="C989" s="32"/>
      <c r="D989" s="32"/>
      <c r="E989" s="23"/>
      <c r="F989" s="18"/>
      <c r="G989" s="18"/>
      <c r="H989" s="18"/>
      <c r="I989" s="18"/>
      <c r="J989" s="19"/>
    </row>
    <row r="990">
      <c r="A990" s="32"/>
      <c r="B990" s="32"/>
      <c r="C990" s="32"/>
      <c r="D990" s="32"/>
      <c r="E990" s="23"/>
      <c r="F990" s="18"/>
      <c r="G990" s="18"/>
      <c r="H990" s="18"/>
      <c r="I990" s="18"/>
      <c r="J990" s="19"/>
    </row>
    <row r="991">
      <c r="A991" s="32"/>
      <c r="B991" s="32"/>
      <c r="C991" s="32"/>
      <c r="D991" s="32"/>
      <c r="E991" s="23"/>
      <c r="F991" s="18"/>
      <c r="G991" s="18"/>
      <c r="H991" s="18"/>
      <c r="I991" s="18"/>
      <c r="J991" s="19"/>
    </row>
    <row r="992">
      <c r="A992" s="32"/>
      <c r="B992" s="32"/>
      <c r="C992" s="32"/>
      <c r="D992" s="32"/>
      <c r="E992" s="23"/>
      <c r="F992" s="18"/>
      <c r="G992" s="18"/>
      <c r="H992" s="18"/>
      <c r="I992" s="18"/>
      <c r="J992" s="19"/>
    </row>
    <row r="993">
      <c r="A993" s="32"/>
      <c r="B993" s="32"/>
      <c r="C993" s="32"/>
      <c r="D993" s="32"/>
      <c r="E993" s="23"/>
      <c r="F993" s="18"/>
      <c r="G993" s="18"/>
      <c r="H993" s="18"/>
      <c r="I993" s="18"/>
      <c r="J993" s="19"/>
    </row>
    <row r="994">
      <c r="A994" s="32"/>
      <c r="B994" s="32"/>
      <c r="C994" s="32"/>
      <c r="D994" s="32"/>
      <c r="E994" s="23"/>
      <c r="F994" s="18"/>
      <c r="G994" s="18"/>
      <c r="H994" s="18"/>
      <c r="I994" s="18"/>
      <c r="J994" s="19"/>
    </row>
    <row r="995">
      <c r="A995" s="32"/>
      <c r="B995" s="32"/>
      <c r="C995" s="32"/>
      <c r="D995" s="32"/>
      <c r="E995" s="23"/>
      <c r="F995" s="18"/>
      <c r="G995" s="18"/>
      <c r="H995" s="18"/>
      <c r="I995" s="18"/>
      <c r="J995" s="19"/>
    </row>
    <row r="996">
      <c r="A996" s="32"/>
      <c r="B996" s="32"/>
      <c r="C996" s="32"/>
      <c r="D996" s="32"/>
      <c r="E996" s="23"/>
      <c r="F996" s="18"/>
      <c r="G996" s="18"/>
      <c r="H996" s="18"/>
      <c r="I996" s="18"/>
      <c r="J996" s="19"/>
    </row>
    <row r="997">
      <c r="A997" s="32"/>
      <c r="B997" s="32"/>
      <c r="C997" s="32"/>
      <c r="D997" s="32"/>
      <c r="E997" s="23"/>
      <c r="F997" s="18"/>
      <c r="G997" s="18"/>
      <c r="H997" s="18"/>
      <c r="I997" s="18"/>
      <c r="J997" s="19"/>
    </row>
    <row r="998">
      <c r="A998" s="32"/>
      <c r="B998" s="32"/>
      <c r="C998" s="32"/>
      <c r="D998" s="32"/>
      <c r="E998" s="23"/>
      <c r="F998" s="18"/>
      <c r="G998" s="18"/>
      <c r="H998" s="18"/>
      <c r="I998" s="18"/>
      <c r="J998" s="19"/>
    </row>
    <row r="999">
      <c r="A999" s="32"/>
      <c r="B999" s="32"/>
      <c r="C999" s="32"/>
      <c r="D999" s="32"/>
      <c r="E999" s="23"/>
      <c r="F999" s="18"/>
      <c r="G999" s="18"/>
      <c r="H999" s="18"/>
      <c r="I999" s="18"/>
      <c r="J999" s="19"/>
    </row>
    <row r="1000">
      <c r="A1000" s="32"/>
      <c r="B1000" s="32"/>
      <c r="C1000" s="32"/>
      <c r="D1000" s="32"/>
      <c r="E1000" s="23"/>
      <c r="F1000" s="18"/>
      <c r="G1000" s="18"/>
      <c r="H1000" s="18"/>
      <c r="I1000" s="18"/>
      <c r="J1000" s="19"/>
    </row>
  </sheetData>
  <mergeCells count="75">
    <mergeCell ref="A23:D23"/>
    <mergeCell ref="A22:D22"/>
    <mergeCell ref="E28:J28"/>
    <mergeCell ref="E18:J18"/>
    <mergeCell ref="A11:D11"/>
    <mergeCell ref="A12:D12"/>
    <mergeCell ref="E11:J11"/>
    <mergeCell ref="A26:D26"/>
    <mergeCell ref="A25:D25"/>
    <mergeCell ref="A17:D17"/>
    <mergeCell ref="A24:D24"/>
    <mergeCell ref="A16:D16"/>
    <mergeCell ref="A15:D15"/>
    <mergeCell ref="A8:D8"/>
    <mergeCell ref="A1:C1"/>
    <mergeCell ref="E1:I1"/>
    <mergeCell ref="A4:D4"/>
    <mergeCell ref="A5:D5"/>
    <mergeCell ref="E7:J7"/>
    <mergeCell ref="A7:D7"/>
    <mergeCell ref="A3:D3"/>
    <mergeCell ref="A2:C2"/>
    <mergeCell ref="A6:D6"/>
    <mergeCell ref="E9:J9"/>
    <mergeCell ref="A48:D48"/>
    <mergeCell ref="A49:D49"/>
    <mergeCell ref="E52:J52"/>
    <mergeCell ref="E46:J46"/>
    <mergeCell ref="E41:J41"/>
    <mergeCell ref="A43:D43"/>
    <mergeCell ref="A54:D54"/>
    <mergeCell ref="A55:D55"/>
    <mergeCell ref="E57:J57"/>
    <mergeCell ref="A59:D59"/>
    <mergeCell ref="A60:D60"/>
    <mergeCell ref="A52:D52"/>
    <mergeCell ref="A53:D53"/>
    <mergeCell ref="A51:D51"/>
    <mergeCell ref="A62:D62"/>
    <mergeCell ref="A63:D63"/>
    <mergeCell ref="A58:D58"/>
    <mergeCell ref="A57:D57"/>
    <mergeCell ref="A56:D56"/>
    <mergeCell ref="A61:D61"/>
    <mergeCell ref="A37:D37"/>
    <mergeCell ref="A36:D36"/>
    <mergeCell ref="E32:J32"/>
    <mergeCell ref="E36:J36"/>
    <mergeCell ref="A35:D35"/>
    <mergeCell ref="A38:D38"/>
    <mergeCell ref="A39:D39"/>
    <mergeCell ref="A42:D42"/>
    <mergeCell ref="A45:D45"/>
    <mergeCell ref="A50:D50"/>
    <mergeCell ref="A44:D44"/>
    <mergeCell ref="A27:D27"/>
    <mergeCell ref="A32:D32"/>
    <mergeCell ref="A29:D29"/>
    <mergeCell ref="A28:D28"/>
    <mergeCell ref="A30:D30"/>
    <mergeCell ref="A31:D31"/>
    <mergeCell ref="A34:D34"/>
    <mergeCell ref="A33:D33"/>
    <mergeCell ref="A41:D41"/>
    <mergeCell ref="A40:D40"/>
    <mergeCell ref="A10:D10"/>
    <mergeCell ref="A9:D9"/>
    <mergeCell ref="A14:D14"/>
    <mergeCell ref="A13:D13"/>
    <mergeCell ref="A18:D18"/>
    <mergeCell ref="A19:D19"/>
    <mergeCell ref="A20:D20"/>
    <mergeCell ref="A21:D21"/>
    <mergeCell ref="A46:D46"/>
    <mergeCell ref="A47:D4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2" width="7.63"/>
    <col customWidth="1" min="3" max="3" width="6.25"/>
    <col customWidth="1" min="4" max="4" width="4.63"/>
    <col customWidth="1" min="5" max="5" width="9.0"/>
    <col customWidth="1" min="6" max="6" width="5.5"/>
    <col customWidth="1" min="7" max="7" width="3.75"/>
    <col customWidth="1" min="8" max="8" width="2.0"/>
    <col customWidth="1" min="9" max="9" width="9.38"/>
    <col customWidth="1" min="10" max="16" width="7.63"/>
    <col customWidth="1" min="17" max="18" width="3.63"/>
    <col customWidth="1" min="19" max="19" width="5.0"/>
    <col customWidth="1" min="20" max="20" width="17.25"/>
    <col customWidth="1" min="21" max="23" width="9.38"/>
    <col customWidth="1" min="24" max="26" width="7.63"/>
  </cols>
  <sheetData>
    <row r="1" ht="32.25" customHeight="1">
      <c r="B1" s="35" t="s">
        <v>69</v>
      </c>
      <c r="C1" s="36"/>
      <c r="D1" s="36"/>
      <c r="E1" s="36"/>
      <c r="F1" s="36"/>
      <c r="G1" s="36"/>
      <c r="H1" s="36"/>
      <c r="I1" s="36"/>
      <c r="J1" s="36"/>
      <c r="K1" s="36"/>
      <c r="L1" s="36"/>
      <c r="M1" s="36"/>
      <c r="N1" s="36"/>
      <c r="O1" s="36"/>
      <c r="P1" s="36"/>
      <c r="Q1" s="36"/>
      <c r="R1" s="36"/>
      <c r="S1" s="36"/>
      <c r="T1" s="36"/>
      <c r="U1" s="36"/>
      <c r="V1" s="36"/>
      <c r="W1" s="36"/>
      <c r="X1" s="36"/>
    </row>
    <row r="2" ht="35.25" customHeight="1">
      <c r="B2" s="37" t="s">
        <v>70</v>
      </c>
      <c r="C2" s="32"/>
      <c r="D2" s="32"/>
      <c r="E2" s="32"/>
      <c r="F2" s="32"/>
      <c r="G2" s="32"/>
      <c r="H2" s="32"/>
      <c r="I2" s="32"/>
      <c r="Q2" s="32"/>
      <c r="R2" s="32"/>
      <c r="S2" s="32"/>
      <c r="T2" s="32"/>
      <c r="U2" s="32"/>
      <c r="V2" s="32"/>
      <c r="W2" s="32"/>
    </row>
    <row r="3">
      <c r="C3" s="32"/>
      <c r="D3" s="32"/>
      <c r="E3" s="32"/>
      <c r="F3" s="32"/>
      <c r="G3" s="32"/>
      <c r="H3" s="32"/>
      <c r="I3" s="32"/>
      <c r="Q3" s="32"/>
      <c r="R3" s="32"/>
      <c r="S3" s="32"/>
      <c r="T3" s="32"/>
      <c r="U3" s="32"/>
      <c r="V3" s="32"/>
      <c r="W3" s="32"/>
    </row>
    <row r="4">
      <c r="C4" s="32"/>
      <c r="D4" s="32"/>
      <c r="E4" s="32"/>
      <c r="F4" s="32"/>
      <c r="G4" s="32"/>
      <c r="H4" s="32"/>
      <c r="I4" s="32"/>
      <c r="Q4" s="32"/>
      <c r="R4" s="32"/>
      <c r="S4" s="32"/>
      <c r="T4" s="32"/>
      <c r="U4" s="32"/>
      <c r="V4" s="32"/>
      <c r="W4" s="32"/>
    </row>
    <row r="5">
      <c r="C5" s="32"/>
      <c r="D5" s="32"/>
      <c r="E5" s="32"/>
      <c r="F5" s="32"/>
      <c r="G5" s="32"/>
      <c r="H5" s="32"/>
      <c r="I5" s="32"/>
      <c r="Q5" s="32"/>
      <c r="R5" s="32"/>
      <c r="S5" s="32"/>
      <c r="T5" s="32"/>
      <c r="U5" s="32"/>
      <c r="V5" s="32"/>
      <c r="W5" s="32"/>
    </row>
    <row r="6">
      <c r="C6" s="32"/>
      <c r="D6" s="32"/>
      <c r="E6" s="32"/>
      <c r="F6" s="32"/>
      <c r="G6" s="32"/>
      <c r="H6" s="32"/>
      <c r="I6" s="32"/>
      <c r="Q6" s="32"/>
      <c r="R6" s="32"/>
      <c r="S6" s="32"/>
      <c r="T6" s="32"/>
      <c r="U6" s="32"/>
      <c r="V6" s="32"/>
      <c r="W6" s="32"/>
    </row>
    <row r="7" ht="15.75" customHeight="1">
      <c r="C7" s="32"/>
      <c r="D7" s="32"/>
      <c r="E7" s="38" t="str">
        <f>IF('3_DataSlave'!$AJ$51&gt;0.5,'3_DataSlave'!$AJ$51,0)</f>
        <v>67%</v>
      </c>
      <c r="F7" s="32"/>
      <c r="G7" s="32"/>
      <c r="H7" s="32"/>
      <c r="I7" s="39" t="str">
        <f>IFERROR(IF('3_DataSlave'!AD54&gt;0.95,"Low",IF(AND('3_DataSlave'!AD54&gt;=0.85,'3_DataSlave'!AD54&lt;=0.95),"Average","High")),0)</f>
        <v>Low</v>
      </c>
      <c r="Q7" s="32"/>
      <c r="R7" s="32"/>
      <c r="S7" s="32"/>
      <c r="T7" s="32"/>
      <c r="U7" s="32"/>
      <c r="V7" s="32"/>
      <c r="W7" s="32"/>
    </row>
    <row r="8" ht="15.75" customHeight="1">
      <c r="C8" s="32"/>
      <c r="D8" s="32"/>
      <c r="E8" s="40"/>
      <c r="F8" s="32"/>
      <c r="G8" s="32"/>
      <c r="H8" s="32"/>
      <c r="I8" s="41"/>
      <c r="Q8" s="32"/>
      <c r="R8" s="32"/>
      <c r="S8" s="32"/>
      <c r="T8" s="32"/>
      <c r="U8" s="32"/>
      <c r="V8" s="32"/>
      <c r="W8" s="32"/>
    </row>
    <row r="9" ht="15.75" customHeight="1">
      <c r="C9" s="32"/>
      <c r="D9" s="32"/>
      <c r="E9" s="42"/>
      <c r="F9" s="32"/>
      <c r="G9" s="32"/>
      <c r="H9" s="32"/>
      <c r="I9" s="43"/>
      <c r="Q9" s="32"/>
      <c r="R9" s="32"/>
      <c r="S9" s="32"/>
      <c r="T9" s="32"/>
      <c r="U9" s="32"/>
      <c r="V9" s="32"/>
      <c r="W9" s="32"/>
    </row>
    <row r="10" ht="15.75" customHeight="1">
      <c r="C10" s="32"/>
      <c r="D10" s="32"/>
      <c r="E10" s="38" t="str">
        <f>IF(AND('3_DataSlave'!$AJ$51&gt;=0.35,'3_DataSlave'!$AJ$51&lt;=0.5),'3_DataSlave'!$AJ$51,0)</f>
        <v>0%</v>
      </c>
      <c r="F10" s="32"/>
      <c r="G10" s="32"/>
      <c r="H10" s="32"/>
      <c r="I10" s="32"/>
      <c r="Q10" s="32"/>
      <c r="R10" s="32"/>
      <c r="S10" s="32"/>
      <c r="T10" s="32"/>
      <c r="U10" s="32"/>
      <c r="V10" s="32"/>
      <c r="W10" s="32"/>
    </row>
    <row r="11" ht="15.75" customHeight="1">
      <c r="C11" s="32"/>
      <c r="D11" s="32"/>
      <c r="E11" s="40"/>
      <c r="F11" s="32"/>
      <c r="G11" s="32"/>
      <c r="H11" s="32"/>
      <c r="I11" s="32"/>
      <c r="Q11" s="32"/>
      <c r="R11" s="32"/>
      <c r="S11" s="32"/>
      <c r="T11" s="32"/>
      <c r="U11" s="32"/>
      <c r="V11" s="32"/>
      <c r="W11" s="32"/>
    </row>
    <row r="12" ht="15.75" customHeight="1">
      <c r="C12" s="32"/>
      <c r="D12" s="32"/>
      <c r="E12" s="42"/>
      <c r="F12" s="32"/>
      <c r="G12" s="32"/>
      <c r="H12" s="32"/>
      <c r="I12" s="32"/>
      <c r="Q12" s="32"/>
      <c r="R12" s="32"/>
      <c r="S12" s="32"/>
      <c r="T12" s="32"/>
      <c r="U12" s="32"/>
      <c r="V12" s="32"/>
      <c r="W12" s="32"/>
    </row>
    <row r="13">
      <c r="C13" s="32"/>
      <c r="D13" s="32"/>
      <c r="E13" s="38" t="str">
        <f>IF('3_DataSlave'!$AJ$51&lt;0.35,'3_DataSlave'!$AJ$51,0)</f>
        <v>0%</v>
      </c>
      <c r="F13" s="32"/>
      <c r="G13" s="32"/>
      <c r="H13" s="32"/>
      <c r="I13" s="39" t="str">
        <f>IFERROR(IF(SUM('3_DataSlave'!$U$2:$U$4)&lt;2,"Low",IF(AND(SUM('3_DataSlave'!$U$2:$U$4)&gt;=2,SUM('3_DataSlave'!$U$2:$U$4)&lt;6),"Average","High")),0)</f>
        <v>High</v>
      </c>
      <c r="Q13" s="32"/>
      <c r="R13" s="32"/>
      <c r="S13" s="32"/>
      <c r="T13" s="32"/>
      <c r="U13" s="32"/>
      <c r="V13" s="32"/>
      <c r="W13" s="32"/>
    </row>
    <row r="14" ht="15.75" customHeight="1">
      <c r="C14" s="32"/>
      <c r="D14" s="32"/>
      <c r="E14" s="40"/>
      <c r="F14" s="32"/>
      <c r="G14" s="32"/>
      <c r="H14" s="32"/>
      <c r="I14" s="41"/>
      <c r="Q14" s="32"/>
      <c r="R14" s="32"/>
      <c r="S14" s="32"/>
      <c r="T14" s="32"/>
      <c r="U14" s="32"/>
      <c r="V14" s="32"/>
      <c r="W14" s="32"/>
    </row>
    <row r="15" ht="15.75" customHeight="1">
      <c r="C15" s="32"/>
      <c r="D15" s="32"/>
      <c r="E15" s="42"/>
      <c r="F15" s="32"/>
      <c r="G15" s="32"/>
      <c r="H15" s="32"/>
      <c r="I15" s="43"/>
      <c r="Q15" s="32"/>
      <c r="R15" s="32"/>
      <c r="S15" s="32"/>
      <c r="T15" s="32"/>
      <c r="U15" s="32"/>
      <c r="V15" s="32"/>
      <c r="W15" s="32"/>
    </row>
    <row r="16" ht="15.75" customHeight="1">
      <c r="C16" s="32"/>
      <c r="D16" s="32"/>
      <c r="E16" s="32"/>
      <c r="F16" s="32"/>
      <c r="G16" s="32"/>
      <c r="H16" s="32"/>
      <c r="I16" s="32"/>
      <c r="Q16" s="32"/>
      <c r="R16" s="32"/>
      <c r="S16" s="32"/>
      <c r="T16" s="32"/>
      <c r="U16" s="32"/>
      <c r="V16" s="32"/>
      <c r="W16" s="32"/>
    </row>
    <row r="17">
      <c r="C17" s="32"/>
      <c r="D17" s="32"/>
      <c r="E17" s="32"/>
      <c r="F17" s="32"/>
      <c r="G17" s="32"/>
      <c r="H17" s="32"/>
      <c r="I17" s="32"/>
      <c r="Q17" s="32"/>
      <c r="R17" s="32"/>
      <c r="S17" s="32"/>
      <c r="T17" s="32"/>
      <c r="U17" s="32"/>
      <c r="V17" s="32"/>
      <c r="W17" s="32"/>
    </row>
    <row r="18">
      <c r="C18" s="32"/>
      <c r="D18" s="32"/>
      <c r="E18" s="32"/>
      <c r="F18" s="32"/>
      <c r="G18" s="32"/>
      <c r="H18" s="32"/>
      <c r="I18" s="32"/>
      <c r="Q18" s="32"/>
      <c r="R18" s="32"/>
      <c r="S18" s="32"/>
      <c r="T18" s="32"/>
      <c r="U18" s="32"/>
      <c r="V18" s="32"/>
      <c r="W18" s="32"/>
    </row>
    <row r="19" ht="30.0" customHeight="1">
      <c r="C19" s="32"/>
      <c r="D19" s="32"/>
      <c r="E19" s="32"/>
      <c r="F19" s="32"/>
      <c r="G19" s="32"/>
      <c r="H19" s="32"/>
      <c r="I19" s="32"/>
      <c r="Q19" s="32"/>
      <c r="R19" s="32"/>
      <c r="S19" s="32"/>
      <c r="T19" s="32"/>
      <c r="U19" s="32"/>
      <c r="V19" s="32"/>
      <c r="W19" s="32"/>
    </row>
    <row r="20" ht="45.75" customHeight="1">
      <c r="C20" s="32"/>
      <c r="D20" s="32"/>
      <c r="E20" s="32"/>
      <c r="F20" s="32"/>
      <c r="G20" s="32"/>
      <c r="H20" s="32"/>
      <c r="I20" s="32"/>
      <c r="Q20" s="32"/>
      <c r="R20" s="32"/>
      <c r="S20" s="32"/>
      <c r="T20" s="32"/>
      <c r="U20" s="32"/>
      <c r="V20" s="32"/>
      <c r="W20" s="32"/>
    </row>
    <row r="21">
      <c r="C21" s="32"/>
      <c r="D21" s="32"/>
      <c r="E21" s="32"/>
      <c r="F21" s="32"/>
      <c r="G21" s="32"/>
      <c r="H21" s="32"/>
      <c r="I21" s="32"/>
      <c r="Q21" s="32"/>
      <c r="R21" s="32"/>
      <c r="S21" s="32"/>
      <c r="T21" s="32"/>
      <c r="U21" s="32"/>
      <c r="V21" s="32"/>
      <c r="W21" s="32"/>
    </row>
    <row r="22" ht="55.5" customHeight="1">
      <c r="C22" s="32"/>
      <c r="D22" s="32"/>
      <c r="E22" s="32"/>
      <c r="F22" s="32"/>
      <c r="G22" s="32"/>
      <c r="H22" s="32"/>
      <c r="I22" s="32"/>
      <c r="Q22" s="32"/>
      <c r="R22" s="32"/>
      <c r="S22" s="32"/>
      <c r="T22" s="32"/>
      <c r="U22" s="44" t="str">
        <f>IF(AND('3_DataSlave'!$U$6=1,SUM('3_DataSlave'!$U$2:$U$4)&gt;=6),"High",0)</f>
        <v>High</v>
      </c>
      <c r="V22" s="44" t="str">
        <f>IF(AND('3_DataSlave'!$U$6=2,SUM('3_DataSlave'!$U$2:$U$4)&gt;=6),"High",0)</f>
        <v>0</v>
      </c>
      <c r="W22" s="44" t="str">
        <f>IF(AND('3_DataSlave'!$U$6=3,SUM('3_DataSlave'!$U$2:$U$4)&gt;=6),"High",0)</f>
        <v>0</v>
      </c>
      <c r="X22" s="45"/>
    </row>
    <row r="23" ht="55.5" customHeight="1">
      <c r="C23" s="32"/>
      <c r="D23" s="32"/>
      <c r="E23" s="32"/>
      <c r="F23" s="32"/>
      <c r="G23" s="32"/>
      <c r="H23" s="32"/>
      <c r="I23" s="32"/>
      <c r="Q23" s="32"/>
      <c r="R23" s="32"/>
      <c r="S23" s="32"/>
      <c r="T23" s="32"/>
      <c r="U23" s="44" t="str">
        <f>IF(AND('3_DataSlave'!$U$6=1,SUM('3_DataSlave'!$U$2:$U$4)&lt;6),IF(SUM('3_DataSlave'!$U$2:$U$4)&gt;=2,"High",0),0)</f>
        <v>0</v>
      </c>
      <c r="V23" s="44" t="str">
        <f>IF(AND('3_DataSlave'!$U$6=2,SUM('3_DataSlave'!$U$2:$U$4)&lt;6),IF(SUM('3_DataSlave'!$U$2:$U$4)&gt;=2,"Average",0),0)</f>
        <v>0</v>
      </c>
      <c r="W23" s="44" t="str">
        <f>IF(AND('3_DataSlave'!$U$6=3,SUM('3_DataSlave'!$U$2:$U$4)&lt;6),IF(SUM('3_DataSlave'!$U$2:$U$4)&gt;=2,"Average",0),0)</f>
        <v>0</v>
      </c>
      <c r="X23" s="45"/>
    </row>
    <row r="24" ht="55.5" customHeight="1">
      <c r="C24" s="32"/>
      <c r="D24" s="32"/>
      <c r="E24" s="32"/>
      <c r="F24" s="32"/>
      <c r="G24" s="32"/>
      <c r="H24" s="32"/>
      <c r="I24" s="32"/>
      <c r="Q24" s="32"/>
      <c r="R24" s="32"/>
      <c r="S24" s="32"/>
      <c r="T24" s="32"/>
      <c r="U24" s="44" t="str">
        <f>IF(AND('3_DataSlave'!$U$6=1,SUM('3_DataSlave'!$U$2:$U$4)&lt;2),"Low",0)</f>
        <v>0</v>
      </c>
      <c r="V24" s="44" t="str">
        <f>IF(AND('3_DataSlave'!$U$6=2,SUM('3_DataSlave'!$U$2:$U$4)&lt;2),"Low",0)</f>
        <v>0</v>
      </c>
      <c r="W24" s="44" t="str">
        <f>IF(AND('3_DataSlave'!$U$6=3,SUM('3_DataSlave'!$U$2:$U$4)&lt;2),"Low",0)</f>
        <v>0</v>
      </c>
      <c r="X24" s="45"/>
    </row>
    <row r="25" ht="45.0" customHeight="1">
      <c r="C25" s="32"/>
      <c r="D25" s="32"/>
      <c r="E25" s="32"/>
      <c r="F25" s="32"/>
      <c r="G25" s="32"/>
      <c r="H25" s="32"/>
      <c r="I25" s="32"/>
      <c r="Q25" s="32"/>
      <c r="R25" s="32"/>
      <c r="S25" s="32"/>
      <c r="T25" s="32"/>
      <c r="U25" s="45"/>
      <c r="V25" s="45"/>
      <c r="W25" s="45"/>
      <c r="X25" s="45"/>
    </row>
    <row r="26">
      <c r="C26" s="32"/>
      <c r="D26" s="32"/>
      <c r="E26" s="32"/>
      <c r="F26" s="32"/>
      <c r="G26" s="32"/>
      <c r="H26" s="32"/>
      <c r="I26" s="32"/>
      <c r="Q26" s="32"/>
      <c r="R26" s="32"/>
      <c r="S26" s="32"/>
      <c r="T26" s="32"/>
      <c r="U26" s="46"/>
      <c r="V26" s="46"/>
      <c r="W26" s="46"/>
      <c r="X26" s="46"/>
    </row>
    <row r="27">
      <c r="C27" s="32"/>
      <c r="D27" s="32"/>
      <c r="E27" s="32"/>
      <c r="F27" s="32"/>
      <c r="G27" s="32"/>
      <c r="H27" s="32"/>
      <c r="I27" s="32"/>
      <c r="Q27" s="32"/>
      <c r="R27" s="32"/>
      <c r="S27" s="32"/>
      <c r="T27" s="32"/>
      <c r="U27" s="32"/>
      <c r="V27" s="32"/>
      <c r="W27" s="32"/>
    </row>
    <row r="28">
      <c r="C28" s="32"/>
      <c r="D28" s="32"/>
      <c r="E28" s="32"/>
      <c r="F28" s="32"/>
      <c r="G28" s="32"/>
      <c r="H28" s="32"/>
      <c r="I28" s="32"/>
      <c r="Q28" s="32"/>
      <c r="R28" s="32"/>
      <c r="S28" s="32"/>
      <c r="T28" s="32"/>
      <c r="U28" s="32"/>
      <c r="V28" s="32"/>
      <c r="W28" s="32"/>
    </row>
    <row r="29">
      <c r="C29" s="32"/>
      <c r="D29" s="32"/>
      <c r="E29" s="32"/>
      <c r="F29" s="32"/>
      <c r="G29" s="32"/>
      <c r="H29" s="32"/>
      <c r="I29" s="32"/>
      <c r="Q29" s="32"/>
      <c r="R29" s="32"/>
      <c r="S29" s="32"/>
      <c r="T29" s="32"/>
      <c r="U29" s="32"/>
      <c r="V29" s="32"/>
      <c r="W29" s="32"/>
    </row>
    <row r="30">
      <c r="C30" s="32"/>
      <c r="D30" s="32"/>
      <c r="E30" s="32"/>
      <c r="F30" s="32"/>
      <c r="G30" s="32"/>
      <c r="H30" s="32"/>
      <c r="I30" s="32"/>
      <c r="Q30" s="32"/>
      <c r="R30" s="32"/>
      <c r="S30" s="32"/>
      <c r="T30" s="32"/>
      <c r="U30" s="32"/>
      <c r="V30" s="32"/>
      <c r="W30" s="32"/>
    </row>
    <row r="31">
      <c r="C31" s="32"/>
      <c r="D31" s="32"/>
      <c r="E31" s="32"/>
      <c r="F31" s="32"/>
      <c r="G31" s="32"/>
      <c r="H31" s="32"/>
      <c r="I31" s="32"/>
      <c r="Q31" s="32"/>
      <c r="R31" s="32"/>
      <c r="S31" s="32"/>
      <c r="T31" s="32"/>
      <c r="U31" s="32"/>
      <c r="V31" s="32"/>
      <c r="W31" s="32"/>
    </row>
    <row r="32">
      <c r="C32" s="32"/>
      <c r="D32" s="32"/>
      <c r="E32" s="32"/>
      <c r="F32" s="32"/>
      <c r="G32" s="32"/>
      <c r="H32" s="32"/>
      <c r="I32" s="32"/>
      <c r="Q32" s="32"/>
      <c r="R32" s="32"/>
      <c r="S32" s="32"/>
      <c r="T32" s="32"/>
      <c r="U32" s="32"/>
      <c r="V32" s="32"/>
      <c r="W32" s="32"/>
    </row>
    <row r="33">
      <c r="C33" s="32"/>
      <c r="D33" s="32"/>
      <c r="E33" s="32"/>
      <c r="F33" s="32"/>
      <c r="G33" s="32"/>
      <c r="H33" s="32"/>
      <c r="I33" s="32"/>
      <c r="Q33" s="32"/>
      <c r="R33" s="32"/>
      <c r="S33" s="32"/>
      <c r="T33" s="32"/>
      <c r="U33" s="32"/>
      <c r="V33" s="32"/>
      <c r="W33" s="32"/>
    </row>
    <row r="34">
      <c r="C34" s="32"/>
      <c r="D34" s="32"/>
      <c r="E34" s="32"/>
      <c r="F34" s="32"/>
      <c r="G34" s="32"/>
      <c r="H34" s="32"/>
      <c r="I34" s="32"/>
      <c r="Q34" s="32"/>
      <c r="R34" s="32"/>
      <c r="S34" s="32"/>
      <c r="T34" s="32"/>
      <c r="U34" s="32"/>
      <c r="V34" s="32"/>
      <c r="W34" s="32"/>
    </row>
    <row r="35">
      <c r="C35" s="32"/>
      <c r="D35" s="32"/>
      <c r="E35" s="32"/>
      <c r="F35" s="32"/>
      <c r="G35" s="32"/>
      <c r="H35" s="32"/>
      <c r="I35" s="32"/>
      <c r="Q35" s="32"/>
      <c r="R35" s="32"/>
      <c r="S35" s="32"/>
      <c r="T35" s="32"/>
      <c r="U35" s="32"/>
      <c r="V35" s="32"/>
      <c r="W35" s="32"/>
    </row>
    <row r="36">
      <c r="C36" s="32"/>
      <c r="D36" s="32"/>
      <c r="E36" s="32"/>
      <c r="F36" s="32"/>
      <c r="G36" s="32"/>
      <c r="H36" s="32"/>
      <c r="I36" s="32"/>
      <c r="Q36" s="32"/>
      <c r="R36" s="32"/>
      <c r="S36" s="32"/>
      <c r="T36" s="32"/>
      <c r="U36" s="32"/>
      <c r="V36" s="32"/>
      <c r="W36" s="32"/>
    </row>
    <row r="37">
      <c r="C37" s="32"/>
      <c r="D37" s="32"/>
      <c r="E37" s="32"/>
      <c r="F37" s="32"/>
      <c r="G37" s="32"/>
      <c r="H37" s="32"/>
      <c r="I37" s="32"/>
      <c r="Q37" s="32"/>
      <c r="R37" s="32"/>
      <c r="S37" s="32"/>
      <c r="T37" s="32"/>
      <c r="U37" s="32"/>
      <c r="V37" s="32"/>
      <c r="W37" s="32"/>
    </row>
    <row r="38">
      <c r="C38" s="32"/>
      <c r="D38" s="32"/>
      <c r="E38" s="32"/>
      <c r="F38" s="32"/>
      <c r="G38" s="32"/>
      <c r="H38" s="32"/>
      <c r="I38" s="32"/>
      <c r="Q38" s="32"/>
      <c r="R38" s="32"/>
      <c r="S38" s="32"/>
      <c r="T38" s="32"/>
      <c r="U38" s="32"/>
      <c r="V38" s="32"/>
      <c r="W38" s="32"/>
    </row>
    <row r="39">
      <c r="C39" s="32"/>
      <c r="D39" s="32"/>
      <c r="E39" s="32"/>
      <c r="F39" s="32"/>
      <c r="G39" s="32"/>
      <c r="H39" s="32"/>
      <c r="I39" s="32"/>
      <c r="Q39" s="32"/>
      <c r="R39" s="32"/>
      <c r="S39" s="32"/>
      <c r="T39" s="32"/>
      <c r="U39" s="32"/>
      <c r="V39" s="32"/>
      <c r="W39" s="32"/>
    </row>
    <row r="40">
      <c r="C40" s="32"/>
      <c r="D40" s="32"/>
      <c r="E40" s="32"/>
      <c r="F40" s="32"/>
      <c r="G40" s="32"/>
      <c r="H40" s="32"/>
      <c r="I40" s="32"/>
      <c r="Q40" s="32"/>
      <c r="R40" s="32"/>
      <c r="S40" s="32"/>
      <c r="T40" s="32"/>
      <c r="U40" s="32"/>
      <c r="V40" s="32"/>
      <c r="W40" s="32"/>
    </row>
    <row r="41">
      <c r="C41" s="32"/>
      <c r="D41" s="32"/>
      <c r="E41" s="32"/>
      <c r="F41" s="32"/>
      <c r="G41" s="32"/>
      <c r="H41" s="32"/>
      <c r="I41" s="32"/>
      <c r="Q41" s="32"/>
      <c r="R41" s="32"/>
      <c r="S41" s="32"/>
      <c r="T41" s="32"/>
      <c r="U41" s="32"/>
      <c r="V41" s="32"/>
      <c r="W41" s="32"/>
    </row>
    <row r="42">
      <c r="C42" s="32"/>
      <c r="D42" s="32"/>
      <c r="E42" s="32"/>
      <c r="F42" s="32"/>
      <c r="G42" s="32"/>
      <c r="H42" s="32"/>
      <c r="I42" s="32"/>
      <c r="Q42" s="32"/>
      <c r="R42" s="32"/>
      <c r="S42" s="32"/>
      <c r="T42" s="32"/>
      <c r="U42" s="32"/>
      <c r="V42" s="32"/>
      <c r="W42" s="32"/>
    </row>
    <row r="43">
      <c r="C43" s="32"/>
      <c r="D43" s="32"/>
      <c r="E43" s="32"/>
      <c r="F43" s="32"/>
      <c r="G43" s="32"/>
      <c r="H43" s="32"/>
      <c r="I43" s="32"/>
      <c r="Q43" s="32"/>
      <c r="R43" s="32"/>
      <c r="S43" s="32"/>
      <c r="T43" s="32"/>
      <c r="U43" s="32"/>
      <c r="V43" s="32"/>
      <c r="W43" s="32"/>
    </row>
    <row r="44">
      <c r="C44" s="32"/>
      <c r="D44" s="32"/>
      <c r="E44" s="32"/>
      <c r="F44" s="32"/>
      <c r="G44" s="32"/>
      <c r="H44" s="32"/>
      <c r="I44" s="32"/>
      <c r="Q44" s="32"/>
      <c r="R44" s="32"/>
      <c r="S44" s="32"/>
      <c r="T44" s="32"/>
      <c r="U44" s="32"/>
      <c r="V44" s="32"/>
      <c r="W44" s="32"/>
    </row>
    <row r="45">
      <c r="C45" s="32"/>
      <c r="D45" s="32"/>
      <c r="E45" s="32"/>
      <c r="F45" s="32"/>
      <c r="G45" s="32"/>
      <c r="H45" s="32"/>
      <c r="I45" s="32"/>
      <c r="Q45" s="32"/>
      <c r="R45" s="32"/>
      <c r="S45" s="32"/>
      <c r="T45" s="32"/>
      <c r="U45" s="32"/>
      <c r="V45" s="32"/>
      <c r="W45" s="32"/>
    </row>
    <row r="46">
      <c r="C46" s="32"/>
      <c r="D46" s="32"/>
      <c r="E46" s="32"/>
      <c r="F46" s="32"/>
      <c r="G46" s="32"/>
      <c r="H46" s="32"/>
      <c r="I46" s="32"/>
      <c r="Q46" s="32"/>
      <c r="R46" s="32"/>
      <c r="S46" s="32"/>
      <c r="T46" s="32"/>
      <c r="U46" s="32"/>
      <c r="V46" s="32"/>
      <c r="W46" s="32"/>
    </row>
    <row r="47">
      <c r="C47" s="32"/>
      <c r="D47" s="32"/>
      <c r="E47" s="32"/>
      <c r="F47" s="32"/>
      <c r="G47" s="32"/>
      <c r="H47" s="32"/>
      <c r="I47" s="32"/>
      <c r="Q47" s="32"/>
      <c r="R47" s="32"/>
      <c r="S47" s="32"/>
      <c r="T47" s="32"/>
      <c r="U47" s="32"/>
      <c r="V47" s="32"/>
      <c r="W47" s="32"/>
    </row>
    <row r="48">
      <c r="C48" s="32"/>
      <c r="D48" s="32"/>
      <c r="E48" s="32"/>
      <c r="F48" s="32"/>
      <c r="G48" s="32"/>
      <c r="H48" s="32"/>
      <c r="I48" s="32"/>
      <c r="Q48" s="32"/>
      <c r="R48" s="32"/>
      <c r="S48" s="32"/>
      <c r="T48" s="32"/>
      <c r="U48" s="32"/>
      <c r="V48" s="32"/>
      <c r="W48" s="32"/>
    </row>
    <row r="49">
      <c r="C49" s="32"/>
      <c r="D49" s="32"/>
      <c r="E49" s="32"/>
      <c r="F49" s="32"/>
      <c r="G49" s="32"/>
      <c r="H49" s="32"/>
      <c r="I49" s="32"/>
      <c r="Q49" s="32"/>
      <c r="R49" s="32"/>
      <c r="S49" s="32"/>
      <c r="T49" s="32"/>
      <c r="U49" s="32"/>
      <c r="V49" s="32"/>
      <c r="W49" s="32"/>
    </row>
    <row r="50">
      <c r="C50" s="32"/>
      <c r="D50" s="32"/>
      <c r="E50" s="32"/>
      <c r="F50" s="32"/>
      <c r="G50" s="32"/>
      <c r="H50" s="32"/>
      <c r="I50" s="32"/>
      <c r="Q50" s="32"/>
      <c r="R50" s="32"/>
      <c r="S50" s="32"/>
      <c r="T50" s="32"/>
      <c r="U50" s="32"/>
      <c r="V50" s="32"/>
      <c r="W50" s="32"/>
    </row>
    <row r="51">
      <c r="C51" s="32"/>
      <c r="D51" s="32"/>
      <c r="E51" s="32"/>
      <c r="F51" s="32"/>
      <c r="G51" s="32"/>
      <c r="H51" s="32"/>
      <c r="I51" s="32"/>
      <c r="Q51" s="32"/>
      <c r="R51" s="32"/>
      <c r="S51" s="32"/>
      <c r="T51" s="32"/>
      <c r="U51" s="32"/>
      <c r="V51" s="32"/>
      <c r="W51" s="32"/>
    </row>
    <row r="52">
      <c r="C52" s="32"/>
      <c r="D52" s="32"/>
      <c r="E52" s="32"/>
      <c r="F52" s="32"/>
      <c r="G52" s="32"/>
      <c r="H52" s="32"/>
      <c r="I52" s="32"/>
      <c r="Q52" s="32"/>
      <c r="R52" s="32"/>
      <c r="S52" s="32"/>
      <c r="T52" s="32"/>
      <c r="U52" s="32"/>
      <c r="V52" s="32"/>
      <c r="W52" s="32"/>
    </row>
    <row r="53">
      <c r="C53" s="32"/>
      <c r="D53" s="32"/>
      <c r="E53" s="32"/>
      <c r="F53" s="32"/>
      <c r="G53" s="32"/>
      <c r="H53" s="32"/>
      <c r="I53" s="32"/>
      <c r="Q53" s="32"/>
      <c r="R53" s="32"/>
      <c r="S53" s="32"/>
      <c r="T53" s="32"/>
      <c r="U53" s="32"/>
      <c r="V53" s="32"/>
      <c r="W53" s="32"/>
    </row>
    <row r="54">
      <c r="C54" s="32"/>
      <c r="D54" s="32"/>
      <c r="E54" s="32"/>
      <c r="F54" s="32"/>
      <c r="G54" s="32"/>
      <c r="H54" s="32"/>
      <c r="I54" s="32"/>
      <c r="Q54" s="32"/>
      <c r="R54" s="32"/>
      <c r="S54" s="32"/>
      <c r="T54" s="32"/>
      <c r="U54" s="32"/>
      <c r="V54" s="32"/>
      <c r="W54" s="32"/>
    </row>
    <row r="55">
      <c r="C55" s="32"/>
      <c r="D55" s="32"/>
      <c r="E55" s="32"/>
      <c r="F55" s="32"/>
      <c r="G55" s="32"/>
      <c r="H55" s="32"/>
      <c r="I55" s="32"/>
      <c r="Q55" s="32"/>
      <c r="R55" s="32"/>
      <c r="S55" s="32"/>
      <c r="T55" s="32"/>
      <c r="U55" s="32"/>
      <c r="V55" s="32"/>
      <c r="W55" s="32"/>
    </row>
    <row r="56">
      <c r="C56" s="32"/>
      <c r="D56" s="32"/>
      <c r="E56" s="32"/>
      <c r="F56" s="32"/>
      <c r="G56" s="32"/>
      <c r="H56" s="32"/>
      <c r="I56" s="32"/>
      <c r="Q56" s="32"/>
      <c r="R56" s="32"/>
      <c r="S56" s="32"/>
      <c r="T56" s="32"/>
      <c r="U56" s="32"/>
      <c r="V56" s="32"/>
      <c r="W56" s="32"/>
    </row>
    <row r="57">
      <c r="C57" s="32"/>
      <c r="D57" s="32"/>
      <c r="E57" s="32"/>
      <c r="F57" s="32"/>
      <c r="G57" s="32"/>
      <c r="H57" s="32"/>
      <c r="I57" s="32"/>
      <c r="Q57" s="32"/>
      <c r="R57" s="32"/>
      <c r="S57" s="32"/>
      <c r="T57" s="32"/>
      <c r="U57" s="32"/>
      <c r="V57" s="32"/>
      <c r="W57" s="32"/>
    </row>
    <row r="58">
      <c r="C58" s="32"/>
      <c r="D58" s="32"/>
      <c r="E58" s="32"/>
      <c r="F58" s="32"/>
      <c r="G58" s="32"/>
      <c r="H58" s="32"/>
      <c r="I58" s="32"/>
      <c r="Q58" s="32"/>
      <c r="R58" s="32"/>
      <c r="S58" s="32"/>
      <c r="T58" s="32"/>
      <c r="U58" s="32"/>
      <c r="V58" s="32"/>
      <c r="W58" s="32"/>
    </row>
    <row r="59">
      <c r="C59" s="32"/>
      <c r="D59" s="32"/>
      <c r="E59" s="32"/>
      <c r="F59" s="32"/>
      <c r="G59" s="32"/>
      <c r="H59" s="32"/>
      <c r="I59" s="32"/>
      <c r="Q59" s="32"/>
      <c r="R59" s="32"/>
      <c r="S59" s="32"/>
      <c r="T59" s="32"/>
      <c r="U59" s="32"/>
      <c r="V59" s="32"/>
      <c r="W59" s="32"/>
    </row>
    <row r="60">
      <c r="C60" s="32"/>
      <c r="D60" s="32"/>
      <c r="E60" s="32"/>
      <c r="F60" s="32"/>
      <c r="G60" s="32"/>
      <c r="H60" s="32"/>
      <c r="I60" s="32"/>
      <c r="Q60" s="32"/>
      <c r="R60" s="32"/>
      <c r="S60" s="32"/>
      <c r="T60" s="32"/>
      <c r="U60" s="32"/>
      <c r="V60" s="32"/>
      <c r="W60" s="32"/>
    </row>
    <row r="61">
      <c r="C61" s="32"/>
      <c r="D61" s="32"/>
      <c r="E61" s="32"/>
      <c r="F61" s="32"/>
      <c r="G61" s="32"/>
      <c r="H61" s="32"/>
      <c r="I61" s="32"/>
      <c r="Q61" s="32"/>
      <c r="R61" s="32"/>
      <c r="S61" s="32"/>
      <c r="T61" s="32"/>
      <c r="U61" s="32"/>
      <c r="V61" s="32"/>
      <c r="W61" s="32"/>
    </row>
    <row r="62">
      <c r="C62" s="32"/>
      <c r="D62" s="32"/>
      <c r="E62" s="32"/>
      <c r="F62" s="32"/>
      <c r="G62" s="32"/>
      <c r="H62" s="32"/>
      <c r="I62" s="32"/>
      <c r="Q62" s="32"/>
      <c r="R62" s="32"/>
      <c r="S62" s="32"/>
      <c r="T62" s="32"/>
      <c r="U62" s="32"/>
      <c r="V62" s="32"/>
      <c r="W62" s="32"/>
    </row>
    <row r="63">
      <c r="C63" s="32"/>
      <c r="D63" s="32"/>
      <c r="E63" s="32"/>
      <c r="F63" s="32"/>
      <c r="G63" s="32"/>
      <c r="H63" s="32"/>
      <c r="I63" s="32"/>
      <c r="Q63" s="32"/>
      <c r="R63" s="32"/>
      <c r="S63" s="32"/>
      <c r="T63" s="32"/>
      <c r="U63" s="32"/>
      <c r="V63" s="32"/>
      <c r="W63" s="32"/>
    </row>
    <row r="64">
      <c r="C64" s="32"/>
      <c r="D64" s="32"/>
      <c r="E64" s="32"/>
      <c r="F64" s="32"/>
      <c r="G64" s="32"/>
      <c r="H64" s="32"/>
      <c r="I64" s="32"/>
      <c r="Q64" s="32"/>
      <c r="R64" s="32"/>
      <c r="S64" s="32"/>
      <c r="T64" s="32"/>
      <c r="U64" s="32"/>
      <c r="V64" s="32"/>
      <c r="W64" s="32"/>
    </row>
    <row r="65">
      <c r="C65" s="32"/>
      <c r="D65" s="32"/>
      <c r="E65" s="32"/>
      <c r="F65" s="32"/>
      <c r="G65" s="32"/>
      <c r="H65" s="32"/>
      <c r="I65" s="32"/>
      <c r="Q65" s="32"/>
      <c r="R65" s="32"/>
      <c r="S65" s="32"/>
      <c r="T65" s="32"/>
      <c r="U65" s="32"/>
      <c r="V65" s="32"/>
      <c r="W65" s="32"/>
    </row>
    <row r="66">
      <c r="C66" s="32"/>
      <c r="D66" s="32"/>
      <c r="E66" s="32"/>
      <c r="F66" s="32"/>
      <c r="G66" s="32"/>
      <c r="H66" s="32"/>
      <c r="I66" s="32"/>
      <c r="Q66" s="32"/>
      <c r="R66" s="32"/>
      <c r="S66" s="32"/>
      <c r="T66" s="32"/>
      <c r="U66" s="32"/>
      <c r="V66" s="32"/>
      <c r="W66" s="32"/>
    </row>
    <row r="67">
      <c r="C67" s="32"/>
      <c r="D67" s="32"/>
      <c r="E67" s="32"/>
      <c r="F67" s="32"/>
      <c r="G67" s="32"/>
      <c r="H67" s="32"/>
      <c r="I67" s="32"/>
      <c r="Q67" s="32"/>
      <c r="R67" s="32"/>
      <c r="S67" s="32"/>
      <c r="T67" s="32"/>
      <c r="U67" s="32"/>
      <c r="V67" s="32"/>
      <c r="W67" s="32"/>
    </row>
    <row r="68">
      <c r="C68" s="32"/>
      <c r="D68" s="32"/>
      <c r="E68" s="32"/>
      <c r="F68" s="32"/>
      <c r="G68" s="32"/>
      <c r="H68" s="32"/>
      <c r="I68" s="32"/>
      <c r="Q68" s="32"/>
      <c r="R68" s="32"/>
      <c r="S68" s="32"/>
      <c r="T68" s="32"/>
      <c r="U68" s="32"/>
      <c r="V68" s="32"/>
      <c r="W68" s="32"/>
    </row>
    <row r="69">
      <c r="C69" s="32"/>
      <c r="D69" s="32"/>
      <c r="E69" s="32"/>
      <c r="F69" s="32"/>
      <c r="G69" s="32"/>
      <c r="H69" s="32"/>
      <c r="I69" s="32"/>
      <c r="Q69" s="32"/>
      <c r="R69" s="32"/>
      <c r="S69" s="32"/>
      <c r="T69" s="32"/>
      <c r="U69" s="32"/>
      <c r="V69" s="32"/>
      <c r="W69" s="32"/>
    </row>
    <row r="70">
      <c r="C70" s="32"/>
      <c r="D70" s="32"/>
      <c r="E70" s="32"/>
      <c r="F70" s="32"/>
      <c r="G70" s="32"/>
      <c r="H70" s="32"/>
      <c r="I70" s="32"/>
      <c r="Q70" s="32"/>
      <c r="R70" s="32"/>
      <c r="S70" s="32"/>
      <c r="T70" s="32"/>
      <c r="U70" s="32"/>
      <c r="V70" s="32"/>
      <c r="W70" s="32"/>
    </row>
    <row r="71">
      <c r="C71" s="32"/>
      <c r="D71" s="32"/>
      <c r="E71" s="32"/>
      <c r="F71" s="32"/>
      <c r="G71" s="32"/>
      <c r="H71" s="32"/>
      <c r="I71" s="32"/>
      <c r="Q71" s="32"/>
      <c r="R71" s="32"/>
      <c r="S71" s="32"/>
      <c r="T71" s="32"/>
      <c r="U71" s="32"/>
      <c r="V71" s="32"/>
      <c r="W71" s="32"/>
    </row>
    <row r="72">
      <c r="C72" s="32"/>
      <c r="D72" s="32"/>
      <c r="E72" s="32"/>
      <c r="F72" s="32"/>
      <c r="G72" s="32"/>
      <c r="H72" s="32"/>
      <c r="I72" s="32"/>
      <c r="Q72" s="32"/>
      <c r="R72" s="32"/>
      <c r="S72" s="32"/>
      <c r="T72" s="32"/>
      <c r="U72" s="32"/>
      <c r="V72" s="32"/>
      <c r="W72" s="32"/>
    </row>
    <row r="73">
      <c r="C73" s="32"/>
      <c r="D73" s="32"/>
      <c r="E73" s="32"/>
      <c r="F73" s="32"/>
      <c r="G73" s="32"/>
      <c r="H73" s="32"/>
      <c r="I73" s="32"/>
      <c r="Q73" s="32"/>
      <c r="R73" s="32"/>
      <c r="S73" s="32"/>
      <c r="T73" s="32"/>
      <c r="U73" s="32"/>
      <c r="V73" s="32"/>
      <c r="W73" s="32"/>
    </row>
    <row r="74">
      <c r="C74" s="32"/>
      <c r="D74" s="32"/>
      <c r="E74" s="32"/>
      <c r="F74" s="32"/>
      <c r="G74" s="32"/>
      <c r="H74" s="32"/>
      <c r="I74" s="32"/>
      <c r="Q74" s="32"/>
      <c r="R74" s="32"/>
      <c r="S74" s="32"/>
      <c r="T74" s="32"/>
      <c r="U74" s="32"/>
      <c r="V74" s="32"/>
      <c r="W74" s="32"/>
    </row>
    <row r="75">
      <c r="C75" s="32"/>
      <c r="D75" s="32"/>
      <c r="E75" s="32"/>
      <c r="F75" s="32"/>
      <c r="G75" s="32"/>
      <c r="H75" s="32"/>
      <c r="I75" s="32"/>
      <c r="Q75" s="32"/>
      <c r="R75" s="32"/>
      <c r="S75" s="32"/>
      <c r="T75" s="32"/>
      <c r="U75" s="32"/>
      <c r="V75" s="32"/>
      <c r="W75" s="32"/>
    </row>
    <row r="76">
      <c r="C76" s="32"/>
      <c r="D76" s="32"/>
      <c r="E76" s="32"/>
      <c r="F76" s="32"/>
      <c r="G76" s="32"/>
      <c r="H76" s="32"/>
      <c r="I76" s="32"/>
      <c r="Q76" s="32"/>
      <c r="R76" s="32"/>
      <c r="S76" s="32"/>
      <c r="T76" s="32"/>
      <c r="U76" s="32"/>
      <c r="V76" s="32"/>
      <c r="W76" s="32"/>
    </row>
    <row r="77">
      <c r="C77" s="32"/>
      <c r="D77" s="32"/>
      <c r="E77" s="32"/>
      <c r="F77" s="32"/>
      <c r="G77" s="32"/>
      <c r="H77" s="32"/>
      <c r="I77" s="32"/>
      <c r="Q77" s="32"/>
      <c r="R77" s="32"/>
      <c r="S77" s="32"/>
      <c r="T77" s="32"/>
      <c r="U77" s="32"/>
      <c r="V77" s="32"/>
      <c r="W77" s="32"/>
    </row>
    <row r="78">
      <c r="C78" s="32"/>
      <c r="D78" s="32"/>
      <c r="E78" s="32"/>
      <c r="F78" s="32"/>
      <c r="G78" s="32"/>
      <c r="H78" s="32"/>
      <c r="I78" s="32"/>
      <c r="Q78" s="32"/>
      <c r="R78" s="32"/>
      <c r="S78" s="32"/>
      <c r="T78" s="32"/>
      <c r="U78" s="32"/>
      <c r="V78" s="32"/>
      <c r="W78" s="32"/>
    </row>
    <row r="79">
      <c r="C79" s="32"/>
      <c r="D79" s="32"/>
      <c r="E79" s="32"/>
      <c r="F79" s="32"/>
      <c r="G79" s="32"/>
      <c r="H79" s="32"/>
      <c r="I79" s="32"/>
      <c r="Q79" s="32"/>
      <c r="R79" s="32"/>
      <c r="S79" s="32"/>
      <c r="T79" s="32"/>
      <c r="U79" s="32"/>
      <c r="V79" s="32"/>
      <c r="W79" s="32"/>
    </row>
    <row r="80">
      <c r="C80" s="32"/>
      <c r="D80" s="32"/>
      <c r="E80" s="32"/>
      <c r="F80" s="32"/>
      <c r="G80" s="32"/>
      <c r="H80" s="32"/>
      <c r="I80" s="32"/>
      <c r="Q80" s="32"/>
      <c r="R80" s="32"/>
      <c r="S80" s="32"/>
      <c r="T80" s="32"/>
      <c r="U80" s="32"/>
      <c r="V80" s="32"/>
      <c r="W80" s="32"/>
    </row>
    <row r="81">
      <c r="C81" s="32"/>
      <c r="D81" s="32"/>
      <c r="E81" s="32"/>
      <c r="F81" s="32"/>
      <c r="G81" s="32"/>
      <c r="H81" s="32"/>
      <c r="I81" s="32"/>
      <c r="Q81" s="32"/>
      <c r="R81" s="32"/>
      <c r="S81" s="32"/>
      <c r="T81" s="32"/>
      <c r="U81" s="32"/>
      <c r="V81" s="32"/>
      <c r="W81" s="32"/>
    </row>
    <row r="82">
      <c r="C82" s="32"/>
      <c r="D82" s="32"/>
      <c r="E82" s="32"/>
      <c r="F82" s="32"/>
      <c r="G82" s="32"/>
      <c r="H82" s="32"/>
      <c r="I82" s="32"/>
      <c r="Q82" s="32"/>
      <c r="R82" s="32"/>
      <c r="S82" s="32"/>
      <c r="T82" s="32"/>
      <c r="U82" s="32"/>
      <c r="V82" s="32"/>
      <c r="W82" s="32"/>
    </row>
    <row r="83">
      <c r="C83" s="32"/>
      <c r="D83" s="32"/>
      <c r="E83" s="32"/>
      <c r="F83" s="32"/>
      <c r="G83" s="32"/>
      <c r="H83" s="32"/>
      <c r="I83" s="32"/>
      <c r="Q83" s="32"/>
      <c r="R83" s="32"/>
      <c r="S83" s="32"/>
      <c r="T83" s="32"/>
      <c r="U83" s="32"/>
      <c r="V83" s="32"/>
      <c r="W83" s="32"/>
    </row>
    <row r="84">
      <c r="C84" s="32"/>
      <c r="D84" s="32"/>
      <c r="E84" s="32"/>
      <c r="F84" s="32"/>
      <c r="G84" s="32"/>
      <c r="H84" s="32"/>
      <c r="I84" s="32"/>
      <c r="Q84" s="32"/>
      <c r="R84" s="32"/>
      <c r="S84" s="32"/>
      <c r="T84" s="32"/>
      <c r="U84" s="32"/>
      <c r="V84" s="32"/>
      <c r="W84" s="32"/>
    </row>
    <row r="85">
      <c r="C85" s="32"/>
      <c r="D85" s="32"/>
      <c r="E85" s="32"/>
      <c r="F85" s="32"/>
      <c r="G85" s="32"/>
      <c r="H85" s="32"/>
      <c r="I85" s="32"/>
      <c r="Q85" s="32"/>
      <c r="R85" s="32"/>
      <c r="S85" s="32"/>
      <c r="T85" s="32"/>
      <c r="U85" s="32"/>
      <c r="V85" s="32"/>
      <c r="W85" s="32"/>
    </row>
    <row r="86">
      <c r="C86" s="32"/>
      <c r="D86" s="32"/>
      <c r="E86" s="32"/>
      <c r="F86" s="32"/>
      <c r="G86" s="32"/>
      <c r="H86" s="32"/>
      <c r="I86" s="32"/>
      <c r="Q86" s="32"/>
      <c r="R86" s="32"/>
      <c r="S86" s="32"/>
      <c r="T86" s="32"/>
      <c r="U86" s="32"/>
      <c r="V86" s="32"/>
      <c r="W86" s="32"/>
    </row>
    <row r="87">
      <c r="C87" s="32"/>
      <c r="D87" s="32"/>
      <c r="E87" s="32"/>
      <c r="F87" s="32"/>
      <c r="G87" s="32"/>
      <c r="H87" s="32"/>
      <c r="I87" s="32"/>
      <c r="Q87" s="32"/>
      <c r="R87" s="32"/>
      <c r="S87" s="32"/>
      <c r="T87" s="32"/>
      <c r="U87" s="32"/>
      <c r="V87" s="32"/>
      <c r="W87" s="32"/>
    </row>
    <row r="88">
      <c r="C88" s="32"/>
      <c r="D88" s="32"/>
      <c r="E88" s="32"/>
      <c r="F88" s="32"/>
      <c r="G88" s="32"/>
      <c r="H88" s="32"/>
      <c r="I88" s="32"/>
      <c r="Q88" s="32"/>
      <c r="R88" s="32"/>
      <c r="S88" s="32"/>
      <c r="T88" s="32"/>
      <c r="U88" s="32"/>
      <c r="V88" s="32"/>
      <c r="W88" s="32"/>
    </row>
    <row r="89">
      <c r="C89" s="32"/>
      <c r="D89" s="32"/>
      <c r="E89" s="32"/>
      <c r="F89" s="32"/>
      <c r="G89" s="32"/>
      <c r="H89" s="32"/>
      <c r="I89" s="32"/>
      <c r="Q89" s="32"/>
      <c r="R89" s="32"/>
      <c r="S89" s="32"/>
      <c r="T89" s="32"/>
      <c r="U89" s="32"/>
      <c r="V89" s="32"/>
      <c r="W89" s="32"/>
    </row>
    <row r="90">
      <c r="C90" s="32"/>
      <c r="D90" s="32"/>
      <c r="E90" s="32"/>
      <c r="F90" s="32"/>
      <c r="G90" s="32"/>
      <c r="H90" s="32"/>
      <c r="I90" s="32"/>
      <c r="Q90" s="32"/>
      <c r="R90" s="32"/>
      <c r="S90" s="32"/>
      <c r="T90" s="32"/>
      <c r="U90" s="32"/>
      <c r="V90" s="32"/>
      <c r="W90" s="32"/>
    </row>
    <row r="91">
      <c r="C91" s="32"/>
      <c r="D91" s="32"/>
      <c r="E91" s="32"/>
      <c r="F91" s="32"/>
      <c r="G91" s="32"/>
      <c r="H91" s="32"/>
      <c r="I91" s="32"/>
      <c r="Q91" s="32"/>
      <c r="R91" s="32"/>
      <c r="S91" s="32"/>
      <c r="T91" s="32"/>
      <c r="U91" s="32"/>
      <c r="V91" s="32"/>
      <c r="W91" s="32"/>
    </row>
    <row r="92">
      <c r="C92" s="32"/>
      <c r="D92" s="32"/>
      <c r="E92" s="32"/>
      <c r="F92" s="32"/>
      <c r="G92" s="32"/>
      <c r="H92" s="32"/>
      <c r="I92" s="32"/>
      <c r="Q92" s="32"/>
      <c r="R92" s="32"/>
      <c r="S92" s="32"/>
      <c r="T92" s="32"/>
      <c r="U92" s="32"/>
      <c r="V92" s="32"/>
      <c r="W92" s="32"/>
    </row>
    <row r="93">
      <c r="C93" s="32"/>
      <c r="D93" s="32"/>
      <c r="E93" s="32"/>
      <c r="F93" s="32"/>
      <c r="G93" s="32"/>
      <c r="H93" s="32"/>
      <c r="I93" s="32"/>
      <c r="Q93" s="32"/>
      <c r="R93" s="32"/>
      <c r="S93" s="32"/>
      <c r="T93" s="32"/>
      <c r="U93" s="32"/>
      <c r="V93" s="32"/>
      <c r="W93" s="32"/>
    </row>
    <row r="94">
      <c r="C94" s="32"/>
      <c r="D94" s="32"/>
      <c r="E94" s="32"/>
      <c r="F94" s="32"/>
      <c r="G94" s="32"/>
      <c r="H94" s="32"/>
      <c r="I94" s="32"/>
      <c r="Q94" s="32"/>
      <c r="R94" s="32"/>
      <c r="S94" s="32"/>
      <c r="T94" s="32"/>
      <c r="U94" s="32"/>
      <c r="V94" s="32"/>
      <c r="W94" s="32"/>
    </row>
    <row r="95">
      <c r="C95" s="32"/>
      <c r="D95" s="32"/>
      <c r="E95" s="32"/>
      <c r="F95" s="32"/>
      <c r="G95" s="32"/>
      <c r="H95" s="32"/>
      <c r="I95" s="32"/>
      <c r="Q95" s="32"/>
      <c r="R95" s="32"/>
      <c r="S95" s="32"/>
      <c r="T95" s="32"/>
      <c r="U95" s="32"/>
      <c r="V95" s="32"/>
      <c r="W95" s="32"/>
    </row>
    <row r="96">
      <c r="C96" s="32"/>
      <c r="D96" s="32"/>
      <c r="E96" s="32"/>
      <c r="F96" s="32"/>
      <c r="G96" s="32"/>
      <c r="H96" s="32"/>
      <c r="I96" s="32"/>
      <c r="Q96" s="32"/>
      <c r="R96" s="32"/>
      <c r="S96" s="32"/>
      <c r="T96" s="32"/>
      <c r="U96" s="32"/>
      <c r="V96" s="32"/>
      <c r="W96" s="32"/>
    </row>
    <row r="97">
      <c r="C97" s="32"/>
      <c r="D97" s="32"/>
      <c r="E97" s="32"/>
      <c r="F97" s="32"/>
      <c r="G97" s="32"/>
      <c r="H97" s="32"/>
      <c r="I97" s="32"/>
      <c r="Q97" s="32"/>
      <c r="R97" s="32"/>
      <c r="S97" s="32"/>
      <c r="T97" s="32"/>
      <c r="U97" s="32"/>
      <c r="V97" s="32"/>
      <c r="W97" s="32"/>
    </row>
    <row r="98">
      <c r="C98" s="32"/>
      <c r="D98" s="32"/>
      <c r="E98" s="32"/>
      <c r="F98" s="32"/>
      <c r="G98" s="32"/>
      <c r="H98" s="32"/>
      <c r="I98" s="32"/>
      <c r="Q98" s="32"/>
      <c r="R98" s="32"/>
      <c r="S98" s="32"/>
      <c r="T98" s="32"/>
      <c r="U98" s="32"/>
      <c r="V98" s="32"/>
      <c r="W98" s="32"/>
    </row>
    <row r="99">
      <c r="C99" s="32"/>
      <c r="D99" s="32"/>
      <c r="E99" s="32"/>
      <c r="F99" s="32"/>
      <c r="G99" s="32"/>
      <c r="H99" s="32"/>
      <c r="I99" s="32"/>
      <c r="Q99" s="32"/>
      <c r="R99" s="32"/>
      <c r="S99" s="32"/>
      <c r="T99" s="32"/>
      <c r="U99" s="32"/>
      <c r="V99" s="32"/>
      <c r="W99" s="32"/>
    </row>
    <row r="100">
      <c r="C100" s="32"/>
      <c r="D100" s="32"/>
      <c r="E100" s="32"/>
      <c r="F100" s="32"/>
      <c r="G100" s="32"/>
      <c r="H100" s="32"/>
      <c r="I100" s="32"/>
      <c r="Q100" s="32"/>
      <c r="R100" s="32"/>
      <c r="S100" s="32"/>
      <c r="T100" s="32"/>
      <c r="U100" s="32"/>
      <c r="V100" s="32"/>
      <c r="W100" s="32"/>
    </row>
    <row r="101">
      <c r="C101" s="32"/>
      <c r="D101" s="32"/>
      <c r="E101" s="32"/>
      <c r="F101" s="32"/>
      <c r="G101" s="32"/>
      <c r="H101" s="32"/>
      <c r="I101" s="32"/>
      <c r="Q101" s="32"/>
      <c r="R101" s="32"/>
      <c r="S101" s="32"/>
      <c r="T101" s="32"/>
      <c r="U101" s="32"/>
      <c r="V101" s="32"/>
      <c r="W101" s="32"/>
    </row>
    <row r="102">
      <c r="C102" s="32"/>
      <c r="D102" s="32"/>
      <c r="E102" s="32"/>
      <c r="F102" s="32"/>
      <c r="G102" s="32"/>
      <c r="H102" s="32"/>
      <c r="I102" s="32"/>
      <c r="Q102" s="32"/>
      <c r="R102" s="32"/>
      <c r="S102" s="32"/>
      <c r="T102" s="32"/>
      <c r="U102" s="32"/>
      <c r="V102" s="32"/>
      <c r="W102" s="32"/>
    </row>
    <row r="103">
      <c r="C103" s="32"/>
      <c r="D103" s="32"/>
      <c r="E103" s="32"/>
      <c r="F103" s="32"/>
      <c r="G103" s="32"/>
      <c r="H103" s="32"/>
      <c r="I103" s="32"/>
      <c r="Q103" s="32"/>
      <c r="R103" s="32"/>
      <c r="S103" s="32"/>
      <c r="T103" s="32"/>
      <c r="U103" s="32"/>
      <c r="V103" s="32"/>
      <c r="W103" s="32"/>
    </row>
    <row r="104">
      <c r="C104" s="32"/>
      <c r="D104" s="32"/>
      <c r="E104" s="32"/>
      <c r="F104" s="32"/>
      <c r="G104" s="32"/>
      <c r="H104" s="32"/>
      <c r="I104" s="32"/>
      <c r="Q104" s="32"/>
      <c r="R104" s="32"/>
      <c r="S104" s="32"/>
      <c r="T104" s="32"/>
      <c r="U104" s="32"/>
      <c r="V104" s="32"/>
      <c r="W104" s="32"/>
    </row>
    <row r="105">
      <c r="C105" s="32"/>
      <c r="D105" s="32"/>
      <c r="E105" s="32"/>
      <c r="F105" s="32"/>
      <c r="G105" s="32"/>
      <c r="H105" s="32"/>
      <c r="I105" s="32"/>
      <c r="Q105" s="32"/>
      <c r="R105" s="32"/>
      <c r="S105" s="32"/>
      <c r="T105" s="32"/>
      <c r="U105" s="32"/>
      <c r="V105" s="32"/>
      <c r="W105" s="32"/>
    </row>
    <row r="106">
      <c r="C106" s="32"/>
      <c r="D106" s="32"/>
      <c r="E106" s="32"/>
      <c r="F106" s="32"/>
      <c r="G106" s="32"/>
      <c r="H106" s="32"/>
      <c r="I106" s="32"/>
      <c r="Q106" s="32"/>
      <c r="R106" s="32"/>
      <c r="S106" s="32"/>
      <c r="T106" s="32"/>
      <c r="U106" s="32"/>
      <c r="V106" s="32"/>
      <c r="W106" s="32"/>
    </row>
    <row r="107">
      <c r="C107" s="32"/>
      <c r="D107" s="32"/>
      <c r="E107" s="32"/>
      <c r="F107" s="32"/>
      <c r="G107" s="32"/>
      <c r="H107" s="32"/>
      <c r="I107" s="32"/>
      <c r="Q107" s="32"/>
      <c r="R107" s="32"/>
      <c r="S107" s="32"/>
      <c r="T107" s="32"/>
      <c r="U107" s="32"/>
      <c r="V107" s="32"/>
      <c r="W107" s="32"/>
    </row>
    <row r="108">
      <c r="C108" s="32"/>
      <c r="D108" s="32"/>
      <c r="E108" s="32"/>
      <c r="F108" s="32"/>
      <c r="G108" s="32"/>
      <c r="H108" s="32"/>
      <c r="I108" s="32"/>
      <c r="Q108" s="32"/>
      <c r="R108" s="32"/>
      <c r="S108" s="32"/>
      <c r="T108" s="32"/>
      <c r="U108" s="32"/>
      <c r="V108" s="32"/>
      <c r="W108" s="32"/>
    </row>
    <row r="109">
      <c r="C109" s="32"/>
      <c r="D109" s="32"/>
      <c r="E109" s="32"/>
      <c r="F109" s="32"/>
      <c r="G109" s="32"/>
      <c r="H109" s="32"/>
      <c r="I109" s="32"/>
      <c r="Q109" s="32"/>
      <c r="R109" s="32"/>
      <c r="S109" s="32"/>
      <c r="T109" s="32"/>
      <c r="U109" s="32"/>
      <c r="V109" s="32"/>
      <c r="W109" s="32"/>
    </row>
    <row r="110">
      <c r="C110" s="32"/>
      <c r="D110" s="32"/>
      <c r="E110" s="32"/>
      <c r="F110" s="32"/>
      <c r="G110" s="32"/>
      <c r="H110" s="32"/>
      <c r="I110" s="32"/>
      <c r="Q110" s="32"/>
      <c r="R110" s="32"/>
      <c r="S110" s="32"/>
      <c r="T110" s="32"/>
      <c r="U110" s="32"/>
      <c r="V110" s="32"/>
      <c r="W110" s="32"/>
    </row>
    <row r="111">
      <c r="C111" s="32"/>
      <c r="D111" s="32"/>
      <c r="E111" s="32"/>
      <c r="F111" s="32"/>
      <c r="G111" s="32"/>
      <c r="H111" s="32"/>
      <c r="I111" s="32"/>
      <c r="Q111" s="32"/>
      <c r="R111" s="32"/>
      <c r="S111" s="32"/>
      <c r="T111" s="32"/>
      <c r="U111" s="32"/>
      <c r="V111" s="32"/>
      <c r="W111" s="32"/>
    </row>
    <row r="112">
      <c r="C112" s="32"/>
      <c r="D112" s="32"/>
      <c r="E112" s="32"/>
      <c r="F112" s="32"/>
      <c r="G112" s="32"/>
      <c r="H112" s="32"/>
      <c r="I112" s="32"/>
      <c r="Q112" s="32"/>
      <c r="R112" s="32"/>
      <c r="S112" s="32"/>
      <c r="T112" s="32"/>
      <c r="U112" s="32"/>
      <c r="V112" s="32"/>
      <c r="W112" s="32"/>
    </row>
    <row r="113">
      <c r="C113" s="32"/>
      <c r="D113" s="32"/>
      <c r="E113" s="32"/>
      <c r="F113" s="32"/>
      <c r="G113" s="32"/>
      <c r="H113" s="32"/>
      <c r="I113" s="32"/>
      <c r="Q113" s="32"/>
      <c r="R113" s="32"/>
      <c r="S113" s="32"/>
      <c r="T113" s="32"/>
      <c r="U113" s="32"/>
      <c r="V113" s="32"/>
      <c r="W113" s="32"/>
    </row>
    <row r="114">
      <c r="C114" s="32"/>
      <c r="D114" s="32"/>
      <c r="E114" s="32"/>
      <c r="F114" s="32"/>
      <c r="G114" s="32"/>
      <c r="H114" s="32"/>
      <c r="I114" s="32"/>
      <c r="Q114" s="32"/>
      <c r="R114" s="32"/>
      <c r="S114" s="32"/>
      <c r="T114" s="32"/>
      <c r="U114" s="32"/>
      <c r="V114" s="32"/>
      <c r="W114" s="32"/>
    </row>
    <row r="115">
      <c r="C115" s="32"/>
      <c r="D115" s="32"/>
      <c r="E115" s="32"/>
      <c r="F115" s="32"/>
      <c r="G115" s="32"/>
      <c r="H115" s="32"/>
      <c r="I115" s="32"/>
      <c r="Q115" s="32"/>
      <c r="R115" s="32"/>
      <c r="S115" s="32"/>
      <c r="T115" s="32"/>
      <c r="U115" s="32"/>
      <c r="V115" s="32"/>
      <c r="W115" s="32"/>
    </row>
    <row r="116">
      <c r="C116" s="32"/>
      <c r="D116" s="32"/>
      <c r="E116" s="32"/>
      <c r="F116" s="32"/>
      <c r="G116" s="32"/>
      <c r="H116" s="32"/>
      <c r="I116" s="32"/>
      <c r="Q116" s="32"/>
      <c r="R116" s="32"/>
      <c r="S116" s="32"/>
      <c r="T116" s="32"/>
      <c r="U116" s="32"/>
      <c r="V116" s="32"/>
      <c r="W116" s="32"/>
    </row>
    <row r="117">
      <c r="C117" s="32"/>
      <c r="D117" s="32"/>
      <c r="E117" s="32"/>
      <c r="F117" s="32"/>
      <c r="G117" s="32"/>
      <c r="H117" s="32"/>
      <c r="I117" s="32"/>
      <c r="Q117" s="32"/>
      <c r="R117" s="32"/>
      <c r="S117" s="32"/>
      <c r="T117" s="32"/>
      <c r="U117" s="32"/>
      <c r="V117" s="32"/>
      <c r="W117" s="32"/>
    </row>
    <row r="118">
      <c r="C118" s="32"/>
      <c r="D118" s="32"/>
      <c r="E118" s="32"/>
      <c r="F118" s="32"/>
      <c r="G118" s="32"/>
      <c r="H118" s="32"/>
      <c r="I118" s="32"/>
      <c r="Q118" s="32"/>
      <c r="R118" s="32"/>
      <c r="S118" s="32"/>
      <c r="T118" s="32"/>
      <c r="U118" s="32"/>
      <c r="V118" s="32"/>
      <c r="W118" s="32"/>
    </row>
    <row r="119">
      <c r="C119" s="32"/>
      <c r="D119" s="32"/>
      <c r="E119" s="32"/>
      <c r="F119" s="32"/>
      <c r="G119" s="32"/>
      <c r="H119" s="32"/>
      <c r="I119" s="32"/>
      <c r="Q119" s="32"/>
      <c r="R119" s="32"/>
      <c r="S119" s="32"/>
      <c r="T119" s="32"/>
      <c r="U119" s="32"/>
      <c r="V119" s="32"/>
      <c r="W119" s="32"/>
    </row>
    <row r="120">
      <c r="C120" s="32"/>
      <c r="D120" s="32"/>
      <c r="E120" s="32"/>
      <c r="F120" s="32"/>
      <c r="G120" s="32"/>
      <c r="H120" s="32"/>
      <c r="I120" s="32"/>
      <c r="Q120" s="32"/>
      <c r="R120" s="32"/>
      <c r="S120" s="32"/>
      <c r="T120" s="32"/>
      <c r="U120" s="32"/>
      <c r="V120" s="32"/>
      <c r="W120" s="32"/>
    </row>
    <row r="121">
      <c r="C121" s="32"/>
      <c r="D121" s="32"/>
      <c r="E121" s="32"/>
      <c r="F121" s="32"/>
      <c r="G121" s="32"/>
      <c r="H121" s="32"/>
      <c r="I121" s="32"/>
      <c r="Q121" s="32"/>
      <c r="R121" s="32"/>
      <c r="S121" s="32"/>
      <c r="T121" s="32"/>
      <c r="U121" s="32"/>
      <c r="V121" s="32"/>
      <c r="W121" s="32"/>
    </row>
    <row r="122">
      <c r="C122" s="32"/>
      <c r="D122" s="32"/>
      <c r="E122" s="32"/>
      <c r="F122" s="32"/>
      <c r="G122" s="32"/>
      <c r="H122" s="32"/>
      <c r="I122" s="32"/>
      <c r="Q122" s="32"/>
      <c r="R122" s="32"/>
      <c r="S122" s="32"/>
      <c r="T122" s="32"/>
      <c r="U122" s="32"/>
      <c r="V122" s="32"/>
      <c r="W122" s="32"/>
    </row>
    <row r="123">
      <c r="C123" s="32"/>
      <c r="D123" s="32"/>
      <c r="E123" s="32"/>
      <c r="F123" s="32"/>
      <c r="G123" s="32"/>
      <c r="H123" s="32"/>
      <c r="I123" s="32"/>
      <c r="Q123" s="32"/>
      <c r="R123" s="32"/>
      <c r="S123" s="32"/>
      <c r="T123" s="32"/>
      <c r="U123" s="32"/>
      <c r="V123" s="32"/>
      <c r="W123" s="32"/>
    </row>
    <row r="124">
      <c r="C124" s="32"/>
      <c r="D124" s="32"/>
      <c r="E124" s="32"/>
      <c r="F124" s="32"/>
      <c r="G124" s="32"/>
      <c r="H124" s="32"/>
      <c r="I124" s="32"/>
      <c r="Q124" s="32"/>
      <c r="R124" s="32"/>
      <c r="S124" s="32"/>
      <c r="T124" s="32"/>
      <c r="U124" s="32"/>
      <c r="V124" s="32"/>
      <c r="W124" s="32"/>
    </row>
    <row r="125">
      <c r="C125" s="32"/>
      <c r="D125" s="32"/>
      <c r="E125" s="32"/>
      <c r="F125" s="32"/>
      <c r="G125" s="32"/>
      <c r="H125" s="32"/>
      <c r="I125" s="32"/>
      <c r="Q125" s="32"/>
      <c r="R125" s="32"/>
      <c r="S125" s="32"/>
      <c r="T125" s="32"/>
      <c r="U125" s="32"/>
      <c r="V125" s="32"/>
      <c r="W125" s="32"/>
    </row>
    <row r="126">
      <c r="C126" s="32"/>
      <c r="D126" s="32"/>
      <c r="E126" s="32"/>
      <c r="F126" s="32"/>
      <c r="G126" s="32"/>
      <c r="H126" s="32"/>
      <c r="I126" s="32"/>
      <c r="Q126" s="32"/>
      <c r="R126" s="32"/>
      <c r="S126" s="32"/>
      <c r="T126" s="32"/>
      <c r="U126" s="32"/>
      <c r="V126" s="32"/>
      <c r="W126" s="32"/>
    </row>
    <row r="127">
      <c r="C127" s="32"/>
      <c r="D127" s="32"/>
      <c r="E127" s="32"/>
      <c r="F127" s="32"/>
      <c r="G127" s="32"/>
      <c r="H127" s="32"/>
      <c r="I127" s="32"/>
      <c r="Q127" s="32"/>
      <c r="R127" s="32"/>
      <c r="S127" s="32"/>
      <c r="T127" s="32"/>
      <c r="U127" s="32"/>
      <c r="V127" s="32"/>
      <c r="W127" s="32"/>
    </row>
    <row r="128">
      <c r="C128" s="32"/>
      <c r="D128" s="32"/>
      <c r="E128" s="32"/>
      <c r="F128" s="32"/>
      <c r="G128" s="32"/>
      <c r="H128" s="32"/>
      <c r="I128" s="32"/>
      <c r="Q128" s="32"/>
      <c r="R128" s="32"/>
      <c r="S128" s="32"/>
      <c r="T128" s="32"/>
      <c r="U128" s="32"/>
      <c r="V128" s="32"/>
      <c r="W128" s="32"/>
    </row>
    <row r="129">
      <c r="C129" s="32"/>
      <c r="D129" s="32"/>
      <c r="E129" s="32"/>
      <c r="F129" s="32"/>
      <c r="G129" s="32"/>
      <c r="H129" s="32"/>
      <c r="I129" s="32"/>
      <c r="Q129" s="32"/>
      <c r="R129" s="32"/>
      <c r="S129" s="32"/>
      <c r="T129" s="32"/>
      <c r="U129" s="32"/>
      <c r="V129" s="32"/>
      <c r="W129" s="32"/>
    </row>
    <row r="130">
      <c r="C130" s="32"/>
      <c r="D130" s="32"/>
      <c r="E130" s="32"/>
      <c r="F130" s="32"/>
      <c r="G130" s="32"/>
      <c r="H130" s="32"/>
      <c r="I130" s="32"/>
      <c r="Q130" s="32"/>
      <c r="R130" s="32"/>
      <c r="S130" s="32"/>
      <c r="T130" s="32"/>
      <c r="U130" s="32"/>
      <c r="V130" s="32"/>
      <c r="W130" s="32"/>
    </row>
    <row r="131">
      <c r="C131" s="32"/>
      <c r="D131" s="32"/>
      <c r="E131" s="32"/>
      <c r="F131" s="32"/>
      <c r="G131" s="32"/>
      <c r="H131" s="32"/>
      <c r="I131" s="32"/>
      <c r="Q131" s="32"/>
      <c r="R131" s="32"/>
      <c r="S131" s="32"/>
      <c r="T131" s="32"/>
      <c r="U131" s="32"/>
      <c r="V131" s="32"/>
      <c r="W131" s="32"/>
    </row>
    <row r="132">
      <c r="C132" s="32"/>
      <c r="D132" s="32"/>
      <c r="E132" s="32"/>
      <c r="F132" s="32"/>
      <c r="G132" s="32"/>
      <c r="H132" s="32"/>
      <c r="I132" s="32"/>
      <c r="Q132" s="32"/>
      <c r="R132" s="32"/>
      <c r="S132" s="32"/>
      <c r="T132" s="32"/>
      <c r="U132" s="32"/>
      <c r="V132" s="32"/>
      <c r="W132" s="32"/>
    </row>
    <row r="133">
      <c r="C133" s="32"/>
      <c r="D133" s="32"/>
      <c r="E133" s="32"/>
      <c r="F133" s="32"/>
      <c r="G133" s="32"/>
      <c r="H133" s="32"/>
      <c r="I133" s="32"/>
      <c r="Q133" s="32"/>
      <c r="R133" s="32"/>
      <c r="S133" s="32"/>
      <c r="T133" s="32"/>
      <c r="U133" s="32"/>
      <c r="V133" s="32"/>
      <c r="W133" s="32"/>
    </row>
    <row r="134">
      <c r="C134" s="32"/>
      <c r="D134" s="32"/>
      <c r="E134" s="32"/>
      <c r="F134" s="32"/>
      <c r="G134" s="32"/>
      <c r="H134" s="32"/>
      <c r="I134" s="32"/>
      <c r="Q134" s="32"/>
      <c r="R134" s="32"/>
      <c r="S134" s="32"/>
      <c r="T134" s="32"/>
      <c r="U134" s="32"/>
      <c r="V134" s="32"/>
      <c r="W134" s="32"/>
    </row>
    <row r="135">
      <c r="C135" s="32"/>
      <c r="D135" s="32"/>
      <c r="E135" s="32"/>
      <c r="F135" s="32"/>
      <c r="G135" s="32"/>
      <c r="H135" s="32"/>
      <c r="I135" s="32"/>
      <c r="Q135" s="32"/>
      <c r="R135" s="32"/>
      <c r="S135" s="32"/>
      <c r="T135" s="32"/>
      <c r="U135" s="32"/>
      <c r="V135" s="32"/>
      <c r="W135" s="32"/>
    </row>
    <row r="136">
      <c r="C136" s="32"/>
      <c r="D136" s="32"/>
      <c r="E136" s="32"/>
      <c r="F136" s="32"/>
      <c r="G136" s="32"/>
      <c r="H136" s="32"/>
      <c r="I136" s="32"/>
      <c r="Q136" s="32"/>
      <c r="R136" s="32"/>
      <c r="S136" s="32"/>
      <c r="T136" s="32"/>
      <c r="U136" s="32"/>
      <c r="V136" s="32"/>
      <c r="W136" s="32"/>
    </row>
    <row r="137">
      <c r="C137" s="32"/>
      <c r="D137" s="32"/>
      <c r="E137" s="32"/>
      <c r="F137" s="32"/>
      <c r="G137" s="32"/>
      <c r="H137" s="32"/>
      <c r="I137" s="32"/>
      <c r="Q137" s="32"/>
      <c r="R137" s="32"/>
      <c r="S137" s="32"/>
      <c r="T137" s="32"/>
      <c r="U137" s="32"/>
      <c r="V137" s="32"/>
      <c r="W137" s="32"/>
    </row>
    <row r="138">
      <c r="C138" s="32"/>
      <c r="D138" s="32"/>
      <c r="E138" s="32"/>
      <c r="F138" s="32"/>
      <c r="G138" s="32"/>
      <c r="H138" s="32"/>
      <c r="I138" s="32"/>
      <c r="Q138" s="32"/>
      <c r="R138" s="32"/>
      <c r="S138" s="32"/>
      <c r="T138" s="32"/>
      <c r="U138" s="32"/>
      <c r="V138" s="32"/>
      <c r="W138" s="32"/>
    </row>
    <row r="139">
      <c r="C139" s="32"/>
      <c r="D139" s="32"/>
      <c r="E139" s="32"/>
      <c r="F139" s="32"/>
      <c r="G139" s="32"/>
      <c r="H139" s="32"/>
      <c r="I139" s="32"/>
      <c r="Q139" s="32"/>
      <c r="R139" s="32"/>
      <c r="S139" s="32"/>
      <c r="T139" s="32"/>
      <c r="U139" s="32"/>
      <c r="V139" s="32"/>
      <c r="W139" s="32"/>
    </row>
    <row r="140">
      <c r="C140" s="32"/>
      <c r="D140" s="32"/>
      <c r="E140" s="32"/>
      <c r="F140" s="32"/>
      <c r="G140" s="32"/>
      <c r="H140" s="32"/>
      <c r="I140" s="32"/>
      <c r="Q140" s="32"/>
      <c r="R140" s="32"/>
      <c r="S140" s="32"/>
      <c r="T140" s="32"/>
      <c r="U140" s="32"/>
      <c r="V140" s="32"/>
      <c r="W140" s="32"/>
    </row>
    <row r="141">
      <c r="C141" s="32"/>
      <c r="D141" s="32"/>
      <c r="E141" s="32"/>
      <c r="F141" s="32"/>
      <c r="G141" s="32"/>
      <c r="H141" s="32"/>
      <c r="I141" s="32"/>
      <c r="Q141" s="32"/>
      <c r="R141" s="32"/>
      <c r="S141" s="32"/>
      <c r="T141" s="32"/>
      <c r="U141" s="32"/>
      <c r="V141" s="32"/>
      <c r="W141" s="32"/>
    </row>
    <row r="142">
      <c r="C142" s="32"/>
      <c r="D142" s="32"/>
      <c r="E142" s="32"/>
      <c r="F142" s="32"/>
      <c r="G142" s="32"/>
      <c r="H142" s="32"/>
      <c r="I142" s="32"/>
      <c r="Q142" s="32"/>
      <c r="R142" s="32"/>
      <c r="S142" s="32"/>
      <c r="T142" s="32"/>
      <c r="U142" s="32"/>
      <c r="V142" s="32"/>
      <c r="W142" s="32"/>
    </row>
    <row r="143">
      <c r="C143" s="32"/>
      <c r="D143" s="32"/>
      <c r="E143" s="32"/>
      <c r="F143" s="32"/>
      <c r="G143" s="32"/>
      <c r="H143" s="32"/>
      <c r="I143" s="32"/>
      <c r="Q143" s="32"/>
      <c r="R143" s="32"/>
      <c r="S143" s="32"/>
      <c r="T143" s="32"/>
      <c r="U143" s="32"/>
      <c r="V143" s="32"/>
      <c r="W143" s="32"/>
    </row>
    <row r="144">
      <c r="C144" s="32"/>
      <c r="D144" s="32"/>
      <c r="E144" s="32"/>
      <c r="F144" s="32"/>
      <c r="G144" s="32"/>
      <c r="H144" s="32"/>
      <c r="I144" s="32"/>
      <c r="Q144" s="32"/>
      <c r="R144" s="32"/>
      <c r="S144" s="32"/>
      <c r="T144" s="32"/>
      <c r="U144" s="32"/>
      <c r="V144" s="32"/>
      <c r="W144" s="32"/>
    </row>
    <row r="145">
      <c r="C145" s="32"/>
      <c r="D145" s="32"/>
      <c r="E145" s="32"/>
      <c r="F145" s="32"/>
      <c r="G145" s="32"/>
      <c r="H145" s="32"/>
      <c r="I145" s="32"/>
      <c r="Q145" s="32"/>
      <c r="R145" s="32"/>
      <c r="S145" s="32"/>
      <c r="T145" s="32"/>
      <c r="U145" s="32"/>
      <c r="V145" s="32"/>
      <c r="W145" s="32"/>
    </row>
    <row r="146">
      <c r="C146" s="32"/>
      <c r="D146" s="32"/>
      <c r="E146" s="32"/>
      <c r="F146" s="32"/>
      <c r="G146" s="32"/>
      <c r="H146" s="32"/>
      <c r="I146" s="32"/>
      <c r="Q146" s="32"/>
      <c r="R146" s="32"/>
      <c r="S146" s="32"/>
      <c r="T146" s="32"/>
      <c r="U146" s="32"/>
      <c r="V146" s="32"/>
      <c r="W146" s="32"/>
    </row>
    <row r="147">
      <c r="C147" s="32"/>
      <c r="D147" s="32"/>
      <c r="E147" s="32"/>
      <c r="F147" s="32"/>
      <c r="G147" s="32"/>
      <c r="H147" s="32"/>
      <c r="I147" s="32"/>
      <c r="Q147" s="32"/>
      <c r="R147" s="32"/>
      <c r="S147" s="32"/>
      <c r="T147" s="32"/>
      <c r="U147" s="32"/>
      <c r="V147" s="32"/>
      <c r="W147" s="32"/>
    </row>
    <row r="148">
      <c r="C148" s="32"/>
      <c r="D148" s="32"/>
      <c r="E148" s="32"/>
      <c r="F148" s="32"/>
      <c r="G148" s="32"/>
      <c r="H148" s="32"/>
      <c r="I148" s="32"/>
      <c r="Q148" s="32"/>
      <c r="R148" s="32"/>
      <c r="S148" s="32"/>
      <c r="T148" s="32"/>
      <c r="U148" s="32"/>
      <c r="V148" s="32"/>
      <c r="W148" s="32"/>
    </row>
    <row r="149">
      <c r="C149" s="32"/>
      <c r="D149" s="32"/>
      <c r="E149" s="32"/>
      <c r="F149" s="32"/>
      <c r="G149" s="32"/>
      <c r="H149" s="32"/>
      <c r="I149" s="32"/>
      <c r="Q149" s="32"/>
      <c r="R149" s="32"/>
      <c r="S149" s="32"/>
      <c r="T149" s="32"/>
      <c r="U149" s="32"/>
      <c r="V149" s="32"/>
      <c r="W149" s="32"/>
    </row>
    <row r="150">
      <c r="C150" s="32"/>
      <c r="D150" s="32"/>
      <c r="E150" s="32"/>
      <c r="F150" s="32"/>
      <c r="G150" s="32"/>
      <c r="H150" s="32"/>
      <c r="I150" s="32"/>
      <c r="Q150" s="32"/>
      <c r="R150" s="32"/>
      <c r="S150" s="32"/>
      <c r="T150" s="32"/>
      <c r="U150" s="32"/>
      <c r="V150" s="32"/>
      <c r="W150" s="32"/>
    </row>
    <row r="151">
      <c r="C151" s="32"/>
      <c r="D151" s="32"/>
      <c r="E151" s="32"/>
      <c r="F151" s="32"/>
      <c r="G151" s="32"/>
      <c r="H151" s="32"/>
      <c r="I151" s="32"/>
      <c r="Q151" s="32"/>
      <c r="R151" s="32"/>
      <c r="S151" s="32"/>
      <c r="T151" s="32"/>
      <c r="U151" s="32"/>
      <c r="V151" s="32"/>
      <c r="W151" s="32"/>
    </row>
    <row r="152">
      <c r="C152" s="32"/>
      <c r="D152" s="32"/>
      <c r="E152" s="32"/>
      <c r="F152" s="32"/>
      <c r="G152" s="32"/>
      <c r="H152" s="32"/>
      <c r="I152" s="32"/>
      <c r="Q152" s="32"/>
      <c r="R152" s="32"/>
      <c r="S152" s="32"/>
      <c r="T152" s="32"/>
      <c r="U152" s="32"/>
      <c r="V152" s="32"/>
      <c r="W152" s="32"/>
    </row>
    <row r="153">
      <c r="C153" s="32"/>
      <c r="D153" s="32"/>
      <c r="E153" s="32"/>
      <c r="F153" s="32"/>
      <c r="G153" s="32"/>
      <c r="H153" s="32"/>
      <c r="I153" s="32"/>
      <c r="Q153" s="32"/>
      <c r="R153" s="32"/>
      <c r="S153" s="32"/>
      <c r="T153" s="32"/>
      <c r="U153" s="32"/>
      <c r="V153" s="32"/>
      <c r="W153" s="32"/>
    </row>
    <row r="154">
      <c r="C154" s="32"/>
      <c r="D154" s="32"/>
      <c r="E154" s="32"/>
      <c r="F154" s="32"/>
      <c r="G154" s="32"/>
      <c r="H154" s="32"/>
      <c r="I154" s="32"/>
      <c r="Q154" s="32"/>
      <c r="R154" s="32"/>
      <c r="S154" s="32"/>
      <c r="T154" s="32"/>
      <c r="U154" s="32"/>
      <c r="V154" s="32"/>
      <c r="W154" s="32"/>
    </row>
    <row r="155">
      <c r="C155" s="32"/>
      <c r="D155" s="32"/>
      <c r="E155" s="32"/>
      <c r="F155" s="32"/>
      <c r="G155" s="32"/>
      <c r="H155" s="32"/>
      <c r="I155" s="32"/>
      <c r="Q155" s="32"/>
      <c r="R155" s="32"/>
      <c r="S155" s="32"/>
      <c r="T155" s="32"/>
      <c r="U155" s="32"/>
      <c r="V155" s="32"/>
      <c r="W155" s="32"/>
    </row>
    <row r="156">
      <c r="C156" s="32"/>
      <c r="D156" s="32"/>
      <c r="E156" s="32"/>
      <c r="F156" s="32"/>
      <c r="G156" s="32"/>
      <c r="H156" s="32"/>
      <c r="I156" s="32"/>
      <c r="Q156" s="32"/>
      <c r="R156" s="32"/>
      <c r="S156" s="32"/>
      <c r="T156" s="32"/>
      <c r="U156" s="32"/>
      <c r="V156" s="32"/>
      <c r="W156" s="32"/>
    </row>
    <row r="157">
      <c r="C157" s="32"/>
      <c r="D157" s="32"/>
      <c r="E157" s="32"/>
      <c r="F157" s="32"/>
      <c r="G157" s="32"/>
      <c r="H157" s="32"/>
      <c r="I157" s="32"/>
      <c r="Q157" s="32"/>
      <c r="R157" s="32"/>
      <c r="S157" s="32"/>
      <c r="T157" s="32"/>
      <c r="U157" s="32"/>
      <c r="V157" s="32"/>
      <c r="W157" s="32"/>
    </row>
    <row r="158">
      <c r="C158" s="32"/>
      <c r="D158" s="32"/>
      <c r="E158" s="32"/>
      <c r="F158" s="32"/>
      <c r="G158" s="32"/>
      <c r="H158" s="32"/>
      <c r="I158" s="32"/>
      <c r="Q158" s="32"/>
      <c r="R158" s="32"/>
      <c r="S158" s="32"/>
      <c r="T158" s="32"/>
      <c r="U158" s="32"/>
      <c r="V158" s="32"/>
      <c r="W158" s="32"/>
    </row>
    <row r="159">
      <c r="C159" s="32"/>
      <c r="D159" s="32"/>
      <c r="E159" s="32"/>
      <c r="F159" s="32"/>
      <c r="G159" s="32"/>
      <c r="H159" s="32"/>
      <c r="I159" s="32"/>
      <c r="Q159" s="32"/>
      <c r="R159" s="32"/>
      <c r="S159" s="32"/>
      <c r="T159" s="32"/>
      <c r="U159" s="32"/>
      <c r="V159" s="32"/>
      <c r="W159" s="32"/>
    </row>
    <row r="160">
      <c r="C160" s="32"/>
      <c r="D160" s="32"/>
      <c r="E160" s="32"/>
      <c r="F160" s="32"/>
      <c r="G160" s="32"/>
      <c r="H160" s="32"/>
      <c r="I160" s="32"/>
      <c r="Q160" s="32"/>
      <c r="R160" s="32"/>
      <c r="S160" s="32"/>
      <c r="T160" s="32"/>
      <c r="U160" s="32"/>
      <c r="V160" s="32"/>
      <c r="W160" s="32"/>
    </row>
    <row r="161">
      <c r="C161" s="32"/>
      <c r="D161" s="32"/>
      <c r="E161" s="32"/>
      <c r="F161" s="32"/>
      <c r="G161" s="32"/>
      <c r="H161" s="32"/>
      <c r="I161" s="32"/>
      <c r="Q161" s="32"/>
      <c r="R161" s="32"/>
      <c r="S161" s="32"/>
      <c r="T161" s="32"/>
      <c r="U161" s="32"/>
      <c r="V161" s="32"/>
      <c r="W161" s="32"/>
    </row>
    <row r="162">
      <c r="C162" s="32"/>
      <c r="D162" s="32"/>
      <c r="E162" s="32"/>
      <c r="F162" s="32"/>
      <c r="G162" s="32"/>
      <c r="H162" s="32"/>
      <c r="I162" s="32"/>
      <c r="Q162" s="32"/>
      <c r="R162" s="32"/>
      <c r="S162" s="32"/>
      <c r="T162" s="32"/>
      <c r="U162" s="32"/>
      <c r="V162" s="32"/>
      <c r="W162" s="32"/>
    </row>
    <row r="163">
      <c r="C163" s="32"/>
      <c r="D163" s="32"/>
      <c r="E163" s="32"/>
      <c r="F163" s="32"/>
      <c r="G163" s="32"/>
      <c r="H163" s="32"/>
      <c r="I163" s="32"/>
      <c r="Q163" s="32"/>
      <c r="R163" s="32"/>
      <c r="S163" s="32"/>
      <c r="T163" s="32"/>
      <c r="U163" s="32"/>
      <c r="V163" s="32"/>
      <c r="W163" s="32"/>
    </row>
    <row r="164">
      <c r="C164" s="32"/>
      <c r="D164" s="32"/>
      <c r="E164" s="32"/>
      <c r="F164" s="32"/>
      <c r="G164" s="32"/>
      <c r="H164" s="32"/>
      <c r="I164" s="32"/>
      <c r="Q164" s="32"/>
      <c r="R164" s="32"/>
      <c r="S164" s="32"/>
      <c r="T164" s="32"/>
      <c r="U164" s="32"/>
      <c r="V164" s="32"/>
      <c r="W164" s="32"/>
    </row>
    <row r="165">
      <c r="C165" s="32"/>
      <c r="D165" s="32"/>
      <c r="E165" s="32"/>
      <c r="F165" s="32"/>
      <c r="G165" s="32"/>
      <c r="H165" s="32"/>
      <c r="I165" s="32"/>
      <c r="Q165" s="32"/>
      <c r="R165" s="32"/>
      <c r="S165" s="32"/>
      <c r="T165" s="32"/>
      <c r="U165" s="32"/>
      <c r="V165" s="32"/>
      <c r="W165" s="32"/>
    </row>
    <row r="166">
      <c r="C166" s="32"/>
      <c r="D166" s="32"/>
      <c r="E166" s="32"/>
      <c r="F166" s="32"/>
      <c r="G166" s="32"/>
      <c r="H166" s="32"/>
      <c r="I166" s="32"/>
      <c r="Q166" s="32"/>
      <c r="R166" s="32"/>
      <c r="S166" s="32"/>
      <c r="T166" s="32"/>
      <c r="U166" s="32"/>
      <c r="V166" s="32"/>
      <c r="W166" s="32"/>
    </row>
    <row r="167">
      <c r="C167" s="32"/>
      <c r="D167" s="32"/>
      <c r="E167" s="32"/>
      <c r="F167" s="32"/>
      <c r="G167" s="32"/>
      <c r="H167" s="32"/>
      <c r="I167" s="32"/>
      <c r="Q167" s="32"/>
      <c r="R167" s="32"/>
      <c r="S167" s="32"/>
      <c r="T167" s="32"/>
      <c r="U167" s="32"/>
      <c r="V167" s="32"/>
      <c r="W167" s="32"/>
    </row>
    <row r="168">
      <c r="C168" s="32"/>
      <c r="D168" s="32"/>
      <c r="E168" s="32"/>
      <c r="F168" s="32"/>
      <c r="G168" s="32"/>
      <c r="H168" s="32"/>
      <c r="I168" s="32"/>
      <c r="Q168" s="32"/>
      <c r="R168" s="32"/>
      <c r="S168" s="32"/>
      <c r="T168" s="32"/>
      <c r="U168" s="32"/>
      <c r="V168" s="32"/>
      <c r="W168" s="32"/>
    </row>
    <row r="169">
      <c r="C169" s="32"/>
      <c r="D169" s="32"/>
      <c r="E169" s="32"/>
      <c r="F169" s="32"/>
      <c r="G169" s="32"/>
      <c r="H169" s="32"/>
      <c r="I169" s="32"/>
      <c r="Q169" s="32"/>
      <c r="R169" s="32"/>
      <c r="S169" s="32"/>
      <c r="T169" s="32"/>
      <c r="U169" s="32"/>
      <c r="V169" s="32"/>
      <c r="W169" s="32"/>
    </row>
    <row r="170">
      <c r="C170" s="32"/>
      <c r="D170" s="32"/>
      <c r="E170" s="32"/>
      <c r="F170" s="32"/>
      <c r="G170" s="32"/>
      <c r="H170" s="32"/>
      <c r="I170" s="32"/>
      <c r="Q170" s="32"/>
      <c r="R170" s="32"/>
      <c r="S170" s="32"/>
      <c r="T170" s="32"/>
      <c r="U170" s="32"/>
      <c r="V170" s="32"/>
      <c r="W170" s="32"/>
    </row>
    <row r="171">
      <c r="C171" s="32"/>
      <c r="D171" s="32"/>
      <c r="E171" s="32"/>
      <c r="F171" s="32"/>
      <c r="G171" s="32"/>
      <c r="H171" s="32"/>
      <c r="I171" s="32"/>
      <c r="Q171" s="32"/>
      <c r="R171" s="32"/>
      <c r="S171" s="32"/>
      <c r="T171" s="32"/>
      <c r="U171" s="32"/>
      <c r="V171" s="32"/>
      <c r="W171" s="32"/>
    </row>
    <row r="172">
      <c r="C172" s="32"/>
      <c r="D172" s="32"/>
      <c r="E172" s="32"/>
      <c r="F172" s="32"/>
      <c r="G172" s="32"/>
      <c r="H172" s="32"/>
      <c r="I172" s="32"/>
      <c r="Q172" s="32"/>
      <c r="R172" s="32"/>
      <c r="S172" s="32"/>
      <c r="T172" s="32"/>
      <c r="U172" s="32"/>
      <c r="V172" s="32"/>
      <c r="W172" s="32"/>
    </row>
    <row r="173">
      <c r="C173" s="32"/>
      <c r="D173" s="32"/>
      <c r="E173" s="32"/>
      <c r="F173" s="32"/>
      <c r="G173" s="32"/>
      <c r="H173" s="32"/>
      <c r="I173" s="32"/>
      <c r="Q173" s="32"/>
      <c r="R173" s="32"/>
      <c r="S173" s="32"/>
      <c r="T173" s="32"/>
      <c r="U173" s="32"/>
      <c r="V173" s="32"/>
      <c r="W173" s="32"/>
    </row>
    <row r="174">
      <c r="C174" s="32"/>
      <c r="D174" s="32"/>
      <c r="E174" s="32"/>
      <c r="F174" s="32"/>
      <c r="G174" s="32"/>
      <c r="H174" s="32"/>
      <c r="I174" s="32"/>
      <c r="Q174" s="32"/>
      <c r="R174" s="32"/>
      <c r="S174" s="32"/>
      <c r="T174" s="32"/>
      <c r="U174" s="32"/>
      <c r="V174" s="32"/>
      <c r="W174" s="32"/>
    </row>
    <row r="175">
      <c r="C175" s="32"/>
      <c r="D175" s="32"/>
      <c r="E175" s="32"/>
      <c r="F175" s="32"/>
      <c r="G175" s="32"/>
      <c r="H175" s="32"/>
      <c r="I175" s="32"/>
      <c r="Q175" s="32"/>
      <c r="R175" s="32"/>
      <c r="S175" s="32"/>
      <c r="T175" s="32"/>
      <c r="U175" s="32"/>
      <c r="V175" s="32"/>
      <c r="W175" s="32"/>
    </row>
    <row r="176">
      <c r="C176" s="32"/>
      <c r="D176" s="32"/>
      <c r="E176" s="32"/>
      <c r="F176" s="32"/>
      <c r="G176" s="32"/>
      <c r="H176" s="32"/>
      <c r="I176" s="32"/>
      <c r="Q176" s="32"/>
      <c r="R176" s="32"/>
      <c r="S176" s="32"/>
      <c r="T176" s="32"/>
      <c r="U176" s="32"/>
      <c r="V176" s="32"/>
      <c r="W176" s="32"/>
    </row>
    <row r="177">
      <c r="C177" s="32"/>
      <c r="D177" s="32"/>
      <c r="E177" s="32"/>
      <c r="F177" s="32"/>
      <c r="G177" s="32"/>
      <c r="H177" s="32"/>
      <c r="I177" s="32"/>
      <c r="Q177" s="32"/>
      <c r="R177" s="32"/>
      <c r="S177" s="32"/>
      <c r="T177" s="32"/>
      <c r="U177" s="32"/>
      <c r="V177" s="32"/>
      <c r="W177" s="32"/>
    </row>
    <row r="178">
      <c r="C178" s="32"/>
      <c r="D178" s="32"/>
      <c r="E178" s="32"/>
      <c r="F178" s="32"/>
      <c r="G178" s="32"/>
      <c r="H178" s="32"/>
      <c r="I178" s="32"/>
      <c r="Q178" s="32"/>
      <c r="R178" s="32"/>
      <c r="S178" s="32"/>
      <c r="T178" s="32"/>
      <c r="U178" s="32"/>
      <c r="V178" s="32"/>
      <c r="W178" s="32"/>
    </row>
    <row r="179">
      <c r="C179" s="32"/>
      <c r="D179" s="32"/>
      <c r="E179" s="32"/>
      <c r="F179" s="32"/>
      <c r="G179" s="32"/>
      <c r="H179" s="32"/>
      <c r="I179" s="32"/>
      <c r="Q179" s="32"/>
      <c r="R179" s="32"/>
      <c r="S179" s="32"/>
      <c r="T179" s="32"/>
      <c r="U179" s="32"/>
      <c r="V179" s="32"/>
      <c r="W179" s="32"/>
    </row>
    <row r="180">
      <c r="C180" s="32"/>
      <c r="D180" s="32"/>
      <c r="E180" s="32"/>
      <c r="F180" s="32"/>
      <c r="G180" s="32"/>
      <c r="H180" s="32"/>
      <c r="I180" s="32"/>
      <c r="Q180" s="32"/>
      <c r="R180" s="32"/>
      <c r="S180" s="32"/>
      <c r="T180" s="32"/>
      <c r="U180" s="32"/>
      <c r="V180" s="32"/>
      <c r="W180" s="32"/>
    </row>
    <row r="181">
      <c r="C181" s="32"/>
      <c r="D181" s="32"/>
      <c r="E181" s="32"/>
      <c r="F181" s="32"/>
      <c r="G181" s="32"/>
      <c r="H181" s="32"/>
      <c r="I181" s="32"/>
      <c r="Q181" s="32"/>
      <c r="R181" s="32"/>
      <c r="S181" s="32"/>
      <c r="T181" s="32"/>
      <c r="U181" s="32"/>
      <c r="V181" s="32"/>
      <c r="W181" s="32"/>
    </row>
    <row r="182">
      <c r="C182" s="32"/>
      <c r="D182" s="32"/>
      <c r="E182" s="32"/>
      <c r="F182" s="32"/>
      <c r="G182" s="32"/>
      <c r="H182" s="32"/>
      <c r="I182" s="32"/>
      <c r="Q182" s="32"/>
      <c r="R182" s="32"/>
      <c r="S182" s="32"/>
      <c r="T182" s="32"/>
      <c r="U182" s="32"/>
      <c r="V182" s="32"/>
      <c r="W182" s="32"/>
    </row>
    <row r="183">
      <c r="C183" s="32"/>
      <c r="D183" s="32"/>
      <c r="E183" s="32"/>
      <c r="F183" s="32"/>
      <c r="G183" s="32"/>
      <c r="H183" s="32"/>
      <c r="I183" s="32"/>
      <c r="Q183" s="32"/>
      <c r="R183" s="32"/>
      <c r="S183" s="32"/>
      <c r="T183" s="32"/>
      <c r="U183" s="32"/>
      <c r="V183" s="32"/>
      <c r="W183" s="32"/>
    </row>
    <row r="184">
      <c r="C184" s="32"/>
      <c r="D184" s="32"/>
      <c r="E184" s="32"/>
      <c r="F184" s="32"/>
      <c r="G184" s="32"/>
      <c r="H184" s="32"/>
      <c r="I184" s="32"/>
      <c r="Q184" s="32"/>
      <c r="R184" s="32"/>
      <c r="S184" s="32"/>
      <c r="T184" s="32"/>
      <c r="U184" s="32"/>
      <c r="V184" s="32"/>
      <c r="W184" s="32"/>
    </row>
    <row r="185">
      <c r="C185" s="32"/>
      <c r="D185" s="32"/>
      <c r="E185" s="32"/>
      <c r="F185" s="32"/>
      <c r="G185" s="32"/>
      <c r="H185" s="32"/>
      <c r="I185" s="32"/>
      <c r="Q185" s="32"/>
      <c r="R185" s="32"/>
      <c r="S185" s="32"/>
      <c r="T185" s="32"/>
      <c r="U185" s="32"/>
      <c r="V185" s="32"/>
      <c r="W185" s="32"/>
    </row>
    <row r="186">
      <c r="C186" s="32"/>
      <c r="D186" s="32"/>
      <c r="E186" s="32"/>
      <c r="F186" s="32"/>
      <c r="G186" s="32"/>
      <c r="H186" s="32"/>
      <c r="I186" s="32"/>
      <c r="Q186" s="32"/>
      <c r="R186" s="32"/>
      <c r="S186" s="32"/>
      <c r="T186" s="32"/>
      <c r="U186" s="32"/>
      <c r="V186" s="32"/>
      <c r="W186" s="32"/>
    </row>
    <row r="187">
      <c r="C187" s="32"/>
      <c r="D187" s="32"/>
      <c r="E187" s="32"/>
      <c r="F187" s="32"/>
      <c r="G187" s="32"/>
      <c r="H187" s="32"/>
      <c r="I187" s="32"/>
      <c r="Q187" s="32"/>
      <c r="R187" s="32"/>
      <c r="S187" s="32"/>
      <c r="T187" s="32"/>
      <c r="U187" s="32"/>
      <c r="V187" s="32"/>
      <c r="W187" s="32"/>
    </row>
    <row r="188">
      <c r="C188" s="32"/>
      <c r="D188" s="32"/>
      <c r="E188" s="32"/>
      <c r="F188" s="32"/>
      <c r="G188" s="32"/>
      <c r="H188" s="32"/>
      <c r="I188" s="32"/>
      <c r="Q188" s="32"/>
      <c r="R188" s="32"/>
      <c r="S188" s="32"/>
      <c r="T188" s="32"/>
      <c r="U188" s="32"/>
      <c r="V188" s="32"/>
      <c r="W188" s="32"/>
    </row>
    <row r="189">
      <c r="C189" s="32"/>
      <c r="D189" s="32"/>
      <c r="E189" s="32"/>
      <c r="F189" s="32"/>
      <c r="G189" s="32"/>
      <c r="H189" s="32"/>
      <c r="I189" s="32"/>
      <c r="Q189" s="32"/>
      <c r="R189" s="32"/>
      <c r="S189" s="32"/>
      <c r="T189" s="32"/>
      <c r="U189" s="32"/>
      <c r="V189" s="32"/>
      <c r="W189" s="32"/>
    </row>
    <row r="190">
      <c r="C190" s="32"/>
      <c r="D190" s="32"/>
      <c r="E190" s="32"/>
      <c r="F190" s="32"/>
      <c r="G190" s="32"/>
      <c r="H190" s="32"/>
      <c r="I190" s="32"/>
      <c r="Q190" s="32"/>
      <c r="R190" s="32"/>
      <c r="S190" s="32"/>
      <c r="T190" s="32"/>
      <c r="U190" s="32"/>
      <c r="V190" s="32"/>
      <c r="W190" s="32"/>
    </row>
    <row r="191">
      <c r="C191" s="32"/>
      <c r="D191" s="32"/>
      <c r="E191" s="32"/>
      <c r="F191" s="32"/>
      <c r="G191" s="32"/>
      <c r="H191" s="32"/>
      <c r="I191" s="32"/>
      <c r="Q191" s="32"/>
      <c r="R191" s="32"/>
      <c r="S191" s="32"/>
      <c r="T191" s="32"/>
      <c r="U191" s="32"/>
      <c r="V191" s="32"/>
      <c r="W191" s="32"/>
    </row>
    <row r="192">
      <c r="C192" s="32"/>
      <c r="D192" s="32"/>
      <c r="E192" s="32"/>
      <c r="F192" s="32"/>
      <c r="G192" s="32"/>
      <c r="H192" s="32"/>
      <c r="I192" s="32"/>
      <c r="Q192" s="32"/>
      <c r="R192" s="32"/>
      <c r="S192" s="32"/>
      <c r="T192" s="32"/>
      <c r="U192" s="32"/>
      <c r="V192" s="32"/>
      <c r="W192" s="32"/>
    </row>
    <row r="193">
      <c r="C193" s="32"/>
      <c r="D193" s="32"/>
      <c r="E193" s="32"/>
      <c r="F193" s="32"/>
      <c r="G193" s="32"/>
      <c r="H193" s="32"/>
      <c r="I193" s="32"/>
      <c r="Q193" s="32"/>
      <c r="R193" s="32"/>
      <c r="S193" s="32"/>
      <c r="T193" s="32"/>
      <c r="U193" s="32"/>
      <c r="V193" s="32"/>
      <c r="W193" s="32"/>
    </row>
    <row r="194">
      <c r="C194" s="32"/>
      <c r="D194" s="32"/>
      <c r="E194" s="32"/>
      <c r="F194" s="32"/>
      <c r="G194" s="32"/>
      <c r="H194" s="32"/>
      <c r="I194" s="32"/>
      <c r="Q194" s="32"/>
      <c r="R194" s="32"/>
      <c r="S194" s="32"/>
      <c r="T194" s="32"/>
      <c r="U194" s="32"/>
      <c r="V194" s="32"/>
      <c r="W194" s="32"/>
    </row>
    <row r="195">
      <c r="C195" s="32"/>
      <c r="D195" s="32"/>
      <c r="E195" s="32"/>
      <c r="F195" s="32"/>
      <c r="G195" s="32"/>
      <c r="H195" s="32"/>
      <c r="I195" s="32"/>
      <c r="Q195" s="32"/>
      <c r="R195" s="32"/>
      <c r="S195" s="32"/>
      <c r="T195" s="32"/>
      <c r="U195" s="32"/>
      <c r="V195" s="32"/>
      <c r="W195" s="32"/>
    </row>
    <row r="196">
      <c r="C196" s="32"/>
      <c r="D196" s="32"/>
      <c r="E196" s="32"/>
      <c r="F196" s="32"/>
      <c r="G196" s="32"/>
      <c r="H196" s="32"/>
      <c r="I196" s="32"/>
      <c r="Q196" s="32"/>
      <c r="R196" s="32"/>
      <c r="S196" s="32"/>
      <c r="T196" s="32"/>
      <c r="U196" s="32"/>
      <c r="V196" s="32"/>
      <c r="W196" s="32"/>
    </row>
    <row r="197">
      <c r="C197" s="32"/>
      <c r="D197" s="32"/>
      <c r="E197" s="32"/>
      <c r="F197" s="32"/>
      <c r="G197" s="32"/>
      <c r="H197" s="32"/>
      <c r="I197" s="32"/>
      <c r="Q197" s="32"/>
      <c r="R197" s="32"/>
      <c r="S197" s="32"/>
      <c r="T197" s="32"/>
      <c r="U197" s="32"/>
      <c r="V197" s="32"/>
      <c r="W197" s="32"/>
    </row>
    <row r="198">
      <c r="C198" s="32"/>
      <c r="D198" s="32"/>
      <c r="E198" s="32"/>
      <c r="F198" s="32"/>
      <c r="G198" s="32"/>
      <c r="H198" s="32"/>
      <c r="I198" s="32"/>
      <c r="Q198" s="32"/>
      <c r="R198" s="32"/>
      <c r="S198" s="32"/>
      <c r="T198" s="32"/>
      <c r="U198" s="32"/>
      <c r="V198" s="32"/>
      <c r="W198" s="32"/>
    </row>
    <row r="199">
      <c r="C199" s="32"/>
      <c r="D199" s="32"/>
      <c r="E199" s="32"/>
      <c r="F199" s="32"/>
      <c r="G199" s="32"/>
      <c r="H199" s="32"/>
      <c r="I199" s="32"/>
      <c r="Q199" s="32"/>
      <c r="R199" s="32"/>
      <c r="S199" s="32"/>
      <c r="T199" s="32"/>
      <c r="U199" s="32"/>
      <c r="V199" s="32"/>
      <c r="W199" s="32"/>
    </row>
    <row r="200">
      <c r="C200" s="32"/>
      <c r="D200" s="32"/>
      <c r="E200" s="32"/>
      <c r="F200" s="32"/>
      <c r="G200" s="32"/>
      <c r="H200" s="32"/>
      <c r="I200" s="32"/>
      <c r="Q200" s="32"/>
      <c r="R200" s="32"/>
      <c r="S200" s="32"/>
      <c r="T200" s="32"/>
      <c r="U200" s="32"/>
      <c r="V200" s="32"/>
      <c r="W200" s="32"/>
    </row>
    <row r="201">
      <c r="C201" s="32"/>
      <c r="D201" s="32"/>
      <c r="E201" s="32"/>
      <c r="F201" s="32"/>
      <c r="G201" s="32"/>
      <c r="H201" s="32"/>
      <c r="I201" s="32"/>
      <c r="Q201" s="32"/>
      <c r="R201" s="32"/>
      <c r="S201" s="32"/>
      <c r="T201" s="32"/>
      <c r="U201" s="32"/>
      <c r="V201" s="32"/>
      <c r="W201" s="32"/>
    </row>
    <row r="202">
      <c r="C202" s="32"/>
      <c r="D202" s="32"/>
      <c r="E202" s="32"/>
      <c r="F202" s="32"/>
      <c r="G202" s="32"/>
      <c r="H202" s="32"/>
      <c r="I202" s="32"/>
      <c r="Q202" s="32"/>
      <c r="R202" s="32"/>
      <c r="S202" s="32"/>
      <c r="T202" s="32"/>
      <c r="U202" s="32"/>
      <c r="V202" s="32"/>
      <c r="W202" s="32"/>
    </row>
    <row r="203">
      <c r="C203" s="32"/>
      <c r="D203" s="32"/>
      <c r="E203" s="32"/>
      <c r="F203" s="32"/>
      <c r="G203" s="32"/>
      <c r="H203" s="32"/>
      <c r="I203" s="32"/>
      <c r="Q203" s="32"/>
      <c r="R203" s="32"/>
      <c r="S203" s="32"/>
      <c r="T203" s="32"/>
      <c r="U203" s="32"/>
      <c r="V203" s="32"/>
      <c r="W203" s="32"/>
    </row>
    <row r="204">
      <c r="C204" s="32"/>
      <c r="D204" s="32"/>
      <c r="E204" s="32"/>
      <c r="F204" s="32"/>
      <c r="G204" s="32"/>
      <c r="H204" s="32"/>
      <c r="I204" s="32"/>
      <c r="Q204" s="32"/>
      <c r="R204" s="32"/>
      <c r="S204" s="32"/>
      <c r="T204" s="32"/>
      <c r="U204" s="32"/>
      <c r="V204" s="32"/>
      <c r="W204" s="32"/>
    </row>
    <row r="205">
      <c r="C205" s="32"/>
      <c r="D205" s="32"/>
      <c r="E205" s="32"/>
      <c r="F205" s="32"/>
      <c r="G205" s="32"/>
      <c r="H205" s="32"/>
      <c r="I205" s="32"/>
      <c r="Q205" s="32"/>
      <c r="R205" s="32"/>
      <c r="S205" s="32"/>
      <c r="T205" s="32"/>
      <c r="U205" s="32"/>
      <c r="V205" s="32"/>
      <c r="W205" s="32"/>
    </row>
    <row r="206">
      <c r="C206" s="32"/>
      <c r="D206" s="32"/>
      <c r="E206" s="32"/>
      <c r="F206" s="32"/>
      <c r="G206" s="32"/>
      <c r="H206" s="32"/>
      <c r="I206" s="32"/>
      <c r="Q206" s="32"/>
      <c r="R206" s="32"/>
      <c r="S206" s="32"/>
      <c r="T206" s="32"/>
      <c r="U206" s="32"/>
      <c r="V206" s="32"/>
      <c r="W206" s="32"/>
    </row>
    <row r="207">
      <c r="C207" s="32"/>
      <c r="D207" s="32"/>
      <c r="E207" s="32"/>
      <c r="F207" s="32"/>
      <c r="G207" s="32"/>
      <c r="H207" s="32"/>
      <c r="I207" s="32"/>
      <c r="Q207" s="32"/>
      <c r="R207" s="32"/>
      <c r="S207" s="32"/>
      <c r="T207" s="32"/>
      <c r="U207" s="32"/>
      <c r="V207" s="32"/>
      <c r="W207" s="32"/>
    </row>
    <row r="208">
      <c r="C208" s="32"/>
      <c r="D208" s="32"/>
      <c r="E208" s="32"/>
      <c r="F208" s="32"/>
      <c r="G208" s="32"/>
      <c r="H208" s="32"/>
      <c r="I208" s="32"/>
      <c r="Q208" s="32"/>
      <c r="R208" s="32"/>
      <c r="S208" s="32"/>
      <c r="T208" s="32"/>
      <c r="U208" s="32"/>
      <c r="V208" s="32"/>
      <c r="W208" s="32"/>
    </row>
    <row r="209">
      <c r="C209" s="32"/>
      <c r="D209" s="32"/>
      <c r="E209" s="32"/>
      <c r="F209" s="32"/>
      <c r="G209" s="32"/>
      <c r="H209" s="32"/>
      <c r="I209" s="32"/>
      <c r="Q209" s="32"/>
      <c r="R209" s="32"/>
      <c r="S209" s="32"/>
      <c r="T209" s="32"/>
      <c r="U209" s="32"/>
      <c r="V209" s="32"/>
      <c r="W209" s="32"/>
    </row>
    <row r="210">
      <c r="C210" s="32"/>
      <c r="D210" s="32"/>
      <c r="E210" s="32"/>
      <c r="F210" s="32"/>
      <c r="G210" s="32"/>
      <c r="H210" s="32"/>
      <c r="I210" s="32"/>
      <c r="Q210" s="32"/>
      <c r="R210" s="32"/>
      <c r="S210" s="32"/>
      <c r="T210" s="32"/>
      <c r="U210" s="32"/>
      <c r="V210" s="32"/>
      <c r="W210" s="32"/>
    </row>
    <row r="211">
      <c r="C211" s="32"/>
      <c r="D211" s="32"/>
      <c r="E211" s="32"/>
      <c r="F211" s="32"/>
      <c r="G211" s="32"/>
      <c r="H211" s="32"/>
      <c r="I211" s="32"/>
      <c r="Q211" s="32"/>
      <c r="R211" s="32"/>
      <c r="S211" s="32"/>
      <c r="T211" s="32"/>
      <c r="U211" s="32"/>
      <c r="V211" s="32"/>
      <c r="W211" s="32"/>
    </row>
    <row r="212">
      <c r="C212" s="32"/>
      <c r="D212" s="32"/>
      <c r="E212" s="32"/>
      <c r="F212" s="32"/>
      <c r="G212" s="32"/>
      <c r="H212" s="32"/>
      <c r="I212" s="32"/>
      <c r="Q212" s="32"/>
      <c r="R212" s="32"/>
      <c r="S212" s="32"/>
      <c r="T212" s="32"/>
      <c r="U212" s="32"/>
      <c r="V212" s="32"/>
      <c r="W212" s="32"/>
    </row>
    <row r="213">
      <c r="C213" s="32"/>
      <c r="D213" s="32"/>
      <c r="E213" s="32"/>
      <c r="F213" s="32"/>
      <c r="G213" s="32"/>
      <c r="H213" s="32"/>
      <c r="I213" s="32"/>
      <c r="Q213" s="32"/>
      <c r="R213" s="32"/>
      <c r="S213" s="32"/>
      <c r="T213" s="32"/>
      <c r="U213" s="32"/>
      <c r="V213" s="32"/>
      <c r="W213" s="32"/>
    </row>
    <row r="214">
      <c r="C214" s="32"/>
      <c r="D214" s="32"/>
      <c r="E214" s="32"/>
      <c r="F214" s="32"/>
      <c r="G214" s="32"/>
      <c r="H214" s="32"/>
      <c r="I214" s="32"/>
      <c r="Q214" s="32"/>
      <c r="R214" s="32"/>
      <c r="S214" s="32"/>
      <c r="T214" s="32"/>
      <c r="U214" s="32"/>
      <c r="V214" s="32"/>
      <c r="W214" s="32"/>
    </row>
    <row r="215">
      <c r="C215" s="32"/>
      <c r="D215" s="32"/>
      <c r="E215" s="32"/>
      <c r="F215" s="32"/>
      <c r="G215" s="32"/>
      <c r="H215" s="32"/>
      <c r="I215" s="32"/>
      <c r="Q215" s="32"/>
      <c r="R215" s="32"/>
      <c r="S215" s="32"/>
      <c r="T215" s="32"/>
      <c r="U215" s="32"/>
      <c r="V215" s="32"/>
      <c r="W215" s="32"/>
    </row>
    <row r="216">
      <c r="C216" s="32"/>
      <c r="D216" s="32"/>
      <c r="E216" s="32"/>
      <c r="F216" s="32"/>
      <c r="G216" s="32"/>
      <c r="H216" s="32"/>
      <c r="I216" s="32"/>
      <c r="Q216" s="32"/>
      <c r="R216" s="32"/>
      <c r="S216" s="32"/>
      <c r="T216" s="32"/>
      <c r="U216" s="32"/>
      <c r="V216" s="32"/>
      <c r="W216" s="32"/>
    </row>
    <row r="217">
      <c r="C217" s="32"/>
      <c r="D217" s="32"/>
      <c r="E217" s="32"/>
      <c r="F217" s="32"/>
      <c r="G217" s="32"/>
      <c r="H217" s="32"/>
      <c r="I217" s="32"/>
      <c r="Q217" s="32"/>
      <c r="R217" s="32"/>
      <c r="S217" s="32"/>
      <c r="T217" s="32"/>
      <c r="U217" s="32"/>
      <c r="V217" s="32"/>
      <c r="W217" s="32"/>
    </row>
    <row r="218">
      <c r="C218" s="32"/>
      <c r="D218" s="32"/>
      <c r="E218" s="32"/>
      <c r="F218" s="32"/>
      <c r="G218" s="32"/>
      <c r="H218" s="32"/>
      <c r="I218" s="32"/>
      <c r="Q218" s="32"/>
      <c r="R218" s="32"/>
      <c r="S218" s="32"/>
      <c r="T218" s="32"/>
      <c r="U218" s="32"/>
      <c r="V218" s="32"/>
      <c r="W218" s="32"/>
    </row>
    <row r="219">
      <c r="C219" s="32"/>
      <c r="D219" s="32"/>
      <c r="E219" s="32"/>
      <c r="F219" s="32"/>
      <c r="G219" s="32"/>
      <c r="H219" s="32"/>
      <c r="I219" s="32"/>
      <c r="Q219" s="32"/>
      <c r="R219" s="32"/>
      <c r="S219" s="32"/>
      <c r="T219" s="32"/>
      <c r="U219" s="32"/>
      <c r="V219" s="32"/>
      <c r="W219" s="32"/>
    </row>
    <row r="220">
      <c r="C220" s="32"/>
      <c r="D220" s="32"/>
      <c r="E220" s="32"/>
      <c r="F220" s="32"/>
      <c r="G220" s="32"/>
      <c r="H220" s="32"/>
      <c r="I220" s="32"/>
      <c r="Q220" s="32"/>
      <c r="R220" s="32"/>
      <c r="S220" s="32"/>
      <c r="T220" s="32"/>
      <c r="U220" s="32"/>
      <c r="V220" s="32"/>
      <c r="W220" s="32"/>
    </row>
    <row r="221">
      <c r="C221" s="32"/>
      <c r="D221" s="32"/>
      <c r="E221" s="32"/>
      <c r="F221" s="32"/>
      <c r="G221" s="32"/>
      <c r="H221" s="32"/>
      <c r="I221" s="32"/>
      <c r="Q221" s="32"/>
      <c r="R221" s="32"/>
      <c r="S221" s="32"/>
      <c r="T221" s="32"/>
      <c r="U221" s="32"/>
      <c r="V221" s="32"/>
      <c r="W221" s="32"/>
    </row>
    <row r="222">
      <c r="C222" s="32"/>
      <c r="D222" s="32"/>
      <c r="E222" s="32"/>
      <c r="F222" s="32"/>
      <c r="G222" s="32"/>
      <c r="H222" s="32"/>
      <c r="I222" s="32"/>
      <c r="Q222" s="32"/>
      <c r="R222" s="32"/>
      <c r="S222" s="32"/>
      <c r="T222" s="32"/>
      <c r="U222" s="32"/>
      <c r="V222" s="32"/>
      <c r="W222" s="32"/>
    </row>
    <row r="223">
      <c r="C223" s="32"/>
      <c r="D223" s="32"/>
      <c r="E223" s="32"/>
      <c r="F223" s="32"/>
      <c r="G223" s="32"/>
      <c r="H223" s="32"/>
      <c r="I223" s="32"/>
      <c r="Q223" s="32"/>
      <c r="R223" s="32"/>
      <c r="S223" s="32"/>
      <c r="T223" s="32"/>
      <c r="U223" s="32"/>
      <c r="V223" s="32"/>
      <c r="W223" s="32"/>
    </row>
    <row r="224">
      <c r="C224" s="32"/>
      <c r="D224" s="32"/>
      <c r="E224" s="32"/>
      <c r="F224" s="32"/>
      <c r="G224" s="32"/>
      <c r="H224" s="32"/>
      <c r="I224" s="32"/>
      <c r="Q224" s="32"/>
      <c r="R224" s="32"/>
      <c r="S224" s="32"/>
      <c r="T224" s="32"/>
      <c r="U224" s="32"/>
      <c r="V224" s="32"/>
      <c r="W224" s="32"/>
    </row>
    <row r="225">
      <c r="C225" s="32"/>
      <c r="D225" s="32"/>
      <c r="E225" s="32"/>
      <c r="F225" s="32"/>
      <c r="G225" s="32"/>
      <c r="H225" s="32"/>
      <c r="I225" s="32"/>
      <c r="Q225" s="32"/>
      <c r="R225" s="32"/>
      <c r="S225" s="32"/>
      <c r="T225" s="32"/>
      <c r="U225" s="32"/>
      <c r="V225" s="32"/>
      <c r="W225" s="32"/>
    </row>
    <row r="226">
      <c r="C226" s="32"/>
      <c r="D226" s="32"/>
      <c r="E226" s="32"/>
      <c r="F226" s="32"/>
      <c r="G226" s="32"/>
      <c r="H226" s="32"/>
      <c r="I226" s="32"/>
      <c r="Q226" s="32"/>
      <c r="R226" s="32"/>
      <c r="S226" s="32"/>
      <c r="T226" s="32"/>
      <c r="U226" s="32"/>
      <c r="V226" s="32"/>
      <c r="W226" s="32"/>
    </row>
    <row r="227">
      <c r="C227" s="32"/>
      <c r="D227" s="32"/>
      <c r="E227" s="32"/>
      <c r="F227" s="32"/>
      <c r="G227" s="32"/>
      <c r="H227" s="32"/>
      <c r="I227" s="32"/>
      <c r="Q227" s="32"/>
      <c r="R227" s="32"/>
      <c r="S227" s="32"/>
      <c r="T227" s="32"/>
      <c r="U227" s="32"/>
      <c r="V227" s="32"/>
      <c r="W227" s="32"/>
    </row>
    <row r="228">
      <c r="C228" s="32"/>
      <c r="D228" s="32"/>
      <c r="E228" s="32"/>
      <c r="F228" s="32"/>
      <c r="G228" s="32"/>
      <c r="H228" s="32"/>
      <c r="I228" s="32"/>
      <c r="Q228" s="32"/>
      <c r="R228" s="32"/>
      <c r="S228" s="32"/>
      <c r="T228" s="32"/>
      <c r="U228" s="32"/>
      <c r="V228" s="32"/>
      <c r="W228" s="32"/>
    </row>
    <row r="229">
      <c r="C229" s="32"/>
      <c r="D229" s="32"/>
      <c r="E229" s="32"/>
      <c r="F229" s="32"/>
      <c r="G229" s="32"/>
      <c r="H229" s="32"/>
      <c r="I229" s="32"/>
      <c r="Q229" s="32"/>
      <c r="R229" s="32"/>
      <c r="S229" s="32"/>
      <c r="T229" s="32"/>
      <c r="U229" s="32"/>
      <c r="V229" s="32"/>
      <c r="W229" s="32"/>
    </row>
    <row r="230">
      <c r="C230" s="32"/>
      <c r="D230" s="32"/>
      <c r="E230" s="32"/>
      <c r="F230" s="32"/>
      <c r="G230" s="32"/>
      <c r="H230" s="32"/>
      <c r="I230" s="32"/>
      <c r="Q230" s="32"/>
      <c r="R230" s="32"/>
      <c r="S230" s="32"/>
      <c r="T230" s="32"/>
      <c r="U230" s="32"/>
      <c r="V230" s="32"/>
      <c r="W230" s="32"/>
    </row>
    <row r="231">
      <c r="C231" s="32"/>
      <c r="D231" s="32"/>
      <c r="E231" s="32"/>
      <c r="F231" s="32"/>
      <c r="G231" s="32"/>
      <c r="H231" s="32"/>
      <c r="I231" s="32"/>
      <c r="Q231" s="32"/>
      <c r="R231" s="32"/>
      <c r="S231" s="32"/>
      <c r="T231" s="32"/>
      <c r="U231" s="32"/>
      <c r="V231" s="32"/>
      <c r="W231" s="32"/>
    </row>
    <row r="232">
      <c r="C232" s="32"/>
      <c r="D232" s="32"/>
      <c r="E232" s="32"/>
      <c r="F232" s="32"/>
      <c r="G232" s="32"/>
      <c r="H232" s="32"/>
      <c r="I232" s="32"/>
      <c r="Q232" s="32"/>
      <c r="R232" s="32"/>
      <c r="S232" s="32"/>
      <c r="T232" s="32"/>
      <c r="U232" s="32"/>
      <c r="V232" s="32"/>
      <c r="W232" s="32"/>
    </row>
    <row r="233">
      <c r="C233" s="32"/>
      <c r="D233" s="32"/>
      <c r="E233" s="32"/>
      <c r="F233" s="32"/>
      <c r="G233" s="32"/>
      <c r="H233" s="32"/>
      <c r="I233" s="32"/>
      <c r="Q233" s="32"/>
      <c r="R233" s="32"/>
      <c r="S233" s="32"/>
      <c r="T233" s="32"/>
      <c r="U233" s="32"/>
      <c r="V233" s="32"/>
      <c r="W233" s="32"/>
    </row>
    <row r="234">
      <c r="C234" s="32"/>
      <c r="D234" s="32"/>
      <c r="E234" s="32"/>
      <c r="F234" s="32"/>
      <c r="G234" s="32"/>
      <c r="H234" s="32"/>
      <c r="I234" s="32"/>
      <c r="Q234" s="32"/>
      <c r="R234" s="32"/>
      <c r="S234" s="32"/>
      <c r="T234" s="32"/>
      <c r="U234" s="32"/>
      <c r="V234" s="32"/>
      <c r="W234" s="32"/>
    </row>
    <row r="235">
      <c r="C235" s="32"/>
      <c r="D235" s="32"/>
      <c r="E235" s="32"/>
      <c r="F235" s="32"/>
      <c r="G235" s="32"/>
      <c r="H235" s="32"/>
      <c r="I235" s="32"/>
      <c r="Q235" s="32"/>
      <c r="R235" s="32"/>
      <c r="S235" s="32"/>
      <c r="T235" s="32"/>
      <c r="U235" s="32"/>
      <c r="V235" s="32"/>
      <c r="W235" s="32"/>
    </row>
    <row r="236">
      <c r="C236" s="32"/>
      <c r="D236" s="32"/>
      <c r="E236" s="32"/>
      <c r="F236" s="32"/>
      <c r="G236" s="32"/>
      <c r="H236" s="32"/>
      <c r="I236" s="32"/>
      <c r="Q236" s="32"/>
      <c r="R236" s="32"/>
      <c r="S236" s="32"/>
      <c r="T236" s="32"/>
      <c r="U236" s="32"/>
      <c r="V236" s="32"/>
      <c r="W236" s="32"/>
    </row>
    <row r="237">
      <c r="C237" s="32"/>
      <c r="D237" s="32"/>
      <c r="E237" s="32"/>
      <c r="F237" s="32"/>
      <c r="G237" s="32"/>
      <c r="H237" s="32"/>
      <c r="I237" s="32"/>
      <c r="Q237" s="32"/>
      <c r="R237" s="32"/>
      <c r="S237" s="32"/>
      <c r="T237" s="32"/>
      <c r="U237" s="32"/>
      <c r="V237" s="32"/>
      <c r="W237" s="32"/>
    </row>
    <row r="238">
      <c r="C238" s="32"/>
      <c r="D238" s="32"/>
      <c r="E238" s="32"/>
      <c r="F238" s="32"/>
      <c r="G238" s="32"/>
      <c r="H238" s="32"/>
      <c r="I238" s="32"/>
      <c r="Q238" s="32"/>
      <c r="R238" s="32"/>
      <c r="S238" s="32"/>
      <c r="T238" s="32"/>
      <c r="U238" s="32"/>
      <c r="V238" s="32"/>
      <c r="W238" s="32"/>
    </row>
    <row r="239">
      <c r="C239" s="32"/>
      <c r="D239" s="32"/>
      <c r="E239" s="32"/>
      <c r="F239" s="32"/>
      <c r="G239" s="32"/>
      <c r="H239" s="32"/>
      <c r="I239" s="32"/>
      <c r="Q239" s="32"/>
      <c r="R239" s="32"/>
      <c r="S239" s="32"/>
      <c r="T239" s="32"/>
      <c r="U239" s="32"/>
      <c r="V239" s="32"/>
      <c r="W239" s="32"/>
    </row>
    <row r="240">
      <c r="C240" s="32"/>
      <c r="D240" s="32"/>
      <c r="E240" s="32"/>
      <c r="F240" s="32"/>
      <c r="G240" s="32"/>
      <c r="H240" s="32"/>
      <c r="I240" s="32"/>
      <c r="Q240" s="32"/>
      <c r="R240" s="32"/>
      <c r="S240" s="32"/>
      <c r="T240" s="32"/>
      <c r="U240" s="32"/>
      <c r="V240" s="32"/>
      <c r="W240" s="32"/>
    </row>
    <row r="241">
      <c r="C241" s="32"/>
      <c r="D241" s="32"/>
      <c r="E241" s="32"/>
      <c r="F241" s="32"/>
      <c r="G241" s="32"/>
      <c r="H241" s="32"/>
      <c r="I241" s="32"/>
      <c r="Q241" s="32"/>
      <c r="R241" s="32"/>
      <c r="S241" s="32"/>
      <c r="T241" s="32"/>
      <c r="U241" s="32"/>
      <c r="V241" s="32"/>
      <c r="W241" s="32"/>
    </row>
    <row r="242">
      <c r="C242" s="32"/>
      <c r="D242" s="32"/>
      <c r="E242" s="32"/>
      <c r="F242" s="32"/>
      <c r="G242" s="32"/>
      <c r="H242" s="32"/>
      <c r="I242" s="32"/>
      <c r="Q242" s="32"/>
      <c r="R242" s="32"/>
      <c r="S242" s="32"/>
      <c r="T242" s="32"/>
      <c r="U242" s="32"/>
      <c r="V242" s="32"/>
      <c r="W242" s="32"/>
    </row>
    <row r="243">
      <c r="C243" s="32"/>
      <c r="D243" s="32"/>
      <c r="E243" s="32"/>
      <c r="F243" s="32"/>
      <c r="G243" s="32"/>
      <c r="H243" s="32"/>
      <c r="I243" s="32"/>
      <c r="Q243" s="32"/>
      <c r="R243" s="32"/>
      <c r="S243" s="32"/>
      <c r="T243" s="32"/>
      <c r="U243" s="32"/>
      <c r="V243" s="32"/>
      <c r="W243" s="32"/>
    </row>
    <row r="244">
      <c r="C244" s="32"/>
      <c r="D244" s="32"/>
      <c r="E244" s="32"/>
      <c r="F244" s="32"/>
      <c r="G244" s="32"/>
      <c r="H244" s="32"/>
      <c r="I244" s="32"/>
      <c r="Q244" s="32"/>
      <c r="R244" s="32"/>
      <c r="S244" s="32"/>
      <c r="T244" s="32"/>
      <c r="U244" s="32"/>
      <c r="V244" s="32"/>
      <c r="W244" s="32"/>
    </row>
    <row r="245">
      <c r="C245" s="32"/>
      <c r="D245" s="32"/>
      <c r="E245" s="32"/>
      <c r="F245" s="32"/>
      <c r="G245" s="32"/>
      <c r="H245" s="32"/>
      <c r="I245" s="32"/>
      <c r="Q245" s="32"/>
      <c r="R245" s="32"/>
      <c r="S245" s="32"/>
      <c r="T245" s="32"/>
      <c r="U245" s="32"/>
      <c r="V245" s="32"/>
      <c r="W245" s="32"/>
    </row>
    <row r="246">
      <c r="C246" s="32"/>
      <c r="D246" s="32"/>
      <c r="E246" s="32"/>
      <c r="F246" s="32"/>
      <c r="G246" s="32"/>
      <c r="H246" s="32"/>
      <c r="I246" s="32"/>
      <c r="Q246" s="32"/>
      <c r="R246" s="32"/>
      <c r="S246" s="32"/>
      <c r="T246" s="32"/>
      <c r="U246" s="32"/>
      <c r="V246" s="32"/>
      <c r="W246" s="32"/>
    </row>
    <row r="247">
      <c r="C247" s="32"/>
      <c r="D247" s="32"/>
      <c r="E247" s="32"/>
      <c r="F247" s="32"/>
      <c r="G247" s="32"/>
      <c r="H247" s="32"/>
      <c r="I247" s="32"/>
      <c r="Q247" s="32"/>
      <c r="R247" s="32"/>
      <c r="S247" s="32"/>
      <c r="T247" s="32"/>
      <c r="U247" s="32"/>
      <c r="V247" s="32"/>
      <c r="W247" s="32"/>
    </row>
    <row r="248">
      <c r="C248" s="32"/>
      <c r="D248" s="32"/>
      <c r="E248" s="32"/>
      <c r="F248" s="32"/>
      <c r="G248" s="32"/>
      <c r="H248" s="32"/>
      <c r="I248" s="32"/>
      <c r="Q248" s="32"/>
      <c r="R248" s="32"/>
      <c r="S248" s="32"/>
      <c r="T248" s="32"/>
      <c r="U248" s="32"/>
      <c r="V248" s="32"/>
      <c r="W248" s="32"/>
    </row>
    <row r="249">
      <c r="C249" s="32"/>
      <c r="D249" s="32"/>
      <c r="E249" s="32"/>
      <c r="F249" s="32"/>
      <c r="G249" s="32"/>
      <c r="H249" s="32"/>
      <c r="I249" s="32"/>
      <c r="Q249" s="32"/>
      <c r="R249" s="32"/>
      <c r="S249" s="32"/>
      <c r="T249" s="32"/>
      <c r="U249" s="32"/>
      <c r="V249" s="32"/>
      <c r="W249" s="32"/>
    </row>
    <row r="250">
      <c r="C250" s="32"/>
      <c r="D250" s="32"/>
      <c r="E250" s="32"/>
      <c r="F250" s="32"/>
      <c r="G250" s="32"/>
      <c r="H250" s="32"/>
      <c r="I250" s="32"/>
      <c r="Q250" s="32"/>
      <c r="R250" s="32"/>
      <c r="S250" s="32"/>
      <c r="T250" s="32"/>
      <c r="U250" s="32"/>
      <c r="V250" s="32"/>
      <c r="W250" s="32"/>
    </row>
    <row r="251">
      <c r="C251" s="32"/>
      <c r="D251" s="32"/>
      <c r="E251" s="32"/>
      <c r="F251" s="32"/>
      <c r="G251" s="32"/>
      <c r="H251" s="32"/>
      <c r="I251" s="32"/>
      <c r="Q251" s="32"/>
      <c r="R251" s="32"/>
      <c r="S251" s="32"/>
      <c r="T251" s="32"/>
      <c r="U251" s="32"/>
      <c r="V251" s="32"/>
      <c r="W251" s="32"/>
    </row>
    <row r="252">
      <c r="C252" s="32"/>
      <c r="D252" s="32"/>
      <c r="E252" s="32"/>
      <c r="F252" s="32"/>
      <c r="G252" s="32"/>
      <c r="H252" s="32"/>
      <c r="I252" s="32"/>
      <c r="Q252" s="32"/>
      <c r="R252" s="32"/>
      <c r="S252" s="32"/>
      <c r="T252" s="32"/>
      <c r="U252" s="32"/>
      <c r="V252" s="32"/>
      <c r="W252" s="32"/>
    </row>
    <row r="253">
      <c r="C253" s="32"/>
      <c r="D253" s="32"/>
      <c r="E253" s="32"/>
      <c r="F253" s="32"/>
      <c r="G253" s="32"/>
      <c r="H253" s="32"/>
      <c r="I253" s="32"/>
      <c r="Q253" s="32"/>
      <c r="R253" s="32"/>
      <c r="S253" s="32"/>
      <c r="T253" s="32"/>
      <c r="U253" s="32"/>
      <c r="V253" s="32"/>
      <c r="W253" s="32"/>
    </row>
    <row r="254">
      <c r="C254" s="32"/>
      <c r="D254" s="32"/>
      <c r="E254" s="32"/>
      <c r="F254" s="32"/>
      <c r="G254" s="32"/>
      <c r="H254" s="32"/>
      <c r="I254" s="32"/>
      <c r="Q254" s="32"/>
      <c r="R254" s="32"/>
      <c r="S254" s="32"/>
      <c r="T254" s="32"/>
      <c r="U254" s="32"/>
      <c r="V254" s="32"/>
      <c r="W254" s="32"/>
    </row>
    <row r="255">
      <c r="C255" s="32"/>
      <c r="D255" s="32"/>
      <c r="E255" s="32"/>
      <c r="F255" s="32"/>
      <c r="G255" s="32"/>
      <c r="H255" s="32"/>
      <c r="I255" s="32"/>
      <c r="Q255" s="32"/>
      <c r="R255" s="32"/>
      <c r="S255" s="32"/>
      <c r="T255" s="32"/>
      <c r="U255" s="32"/>
      <c r="V255" s="32"/>
      <c r="W255" s="32"/>
    </row>
    <row r="256">
      <c r="C256" s="32"/>
      <c r="D256" s="32"/>
      <c r="E256" s="32"/>
      <c r="F256" s="32"/>
      <c r="G256" s="32"/>
      <c r="H256" s="32"/>
      <c r="I256" s="32"/>
      <c r="Q256" s="32"/>
      <c r="R256" s="32"/>
      <c r="S256" s="32"/>
      <c r="T256" s="32"/>
      <c r="U256" s="32"/>
      <c r="V256" s="32"/>
      <c r="W256" s="32"/>
    </row>
    <row r="257">
      <c r="C257" s="32"/>
      <c r="D257" s="32"/>
      <c r="E257" s="32"/>
      <c r="F257" s="32"/>
      <c r="G257" s="32"/>
      <c r="H257" s="32"/>
      <c r="I257" s="32"/>
      <c r="Q257" s="32"/>
      <c r="R257" s="32"/>
      <c r="S257" s="32"/>
      <c r="T257" s="32"/>
      <c r="U257" s="32"/>
      <c r="V257" s="32"/>
      <c r="W257" s="32"/>
    </row>
    <row r="258">
      <c r="C258" s="32"/>
      <c r="D258" s="32"/>
      <c r="E258" s="32"/>
      <c r="F258" s="32"/>
      <c r="G258" s="32"/>
      <c r="H258" s="32"/>
      <c r="I258" s="32"/>
      <c r="Q258" s="32"/>
      <c r="R258" s="32"/>
      <c r="S258" s="32"/>
      <c r="T258" s="32"/>
      <c r="U258" s="32"/>
      <c r="V258" s="32"/>
      <c r="W258" s="32"/>
    </row>
    <row r="259">
      <c r="C259" s="32"/>
      <c r="D259" s="32"/>
      <c r="E259" s="32"/>
      <c r="F259" s="32"/>
      <c r="G259" s="32"/>
      <c r="H259" s="32"/>
      <c r="I259" s="32"/>
      <c r="Q259" s="32"/>
      <c r="R259" s="32"/>
      <c r="S259" s="32"/>
      <c r="T259" s="32"/>
      <c r="U259" s="32"/>
      <c r="V259" s="32"/>
      <c r="W259" s="32"/>
    </row>
    <row r="260">
      <c r="C260" s="32"/>
      <c r="D260" s="32"/>
      <c r="E260" s="32"/>
      <c r="F260" s="32"/>
      <c r="G260" s="32"/>
      <c r="H260" s="32"/>
      <c r="I260" s="32"/>
      <c r="Q260" s="32"/>
      <c r="R260" s="32"/>
      <c r="S260" s="32"/>
      <c r="T260" s="32"/>
      <c r="U260" s="32"/>
      <c r="V260" s="32"/>
      <c r="W260" s="32"/>
    </row>
    <row r="261">
      <c r="C261" s="32"/>
      <c r="D261" s="32"/>
      <c r="E261" s="32"/>
      <c r="F261" s="32"/>
      <c r="G261" s="32"/>
      <c r="H261" s="32"/>
      <c r="I261" s="32"/>
      <c r="Q261" s="32"/>
      <c r="R261" s="32"/>
      <c r="S261" s="32"/>
      <c r="T261" s="32"/>
      <c r="U261" s="32"/>
      <c r="V261" s="32"/>
      <c r="W261" s="32"/>
    </row>
    <row r="262">
      <c r="C262" s="32"/>
      <c r="D262" s="32"/>
      <c r="E262" s="32"/>
      <c r="F262" s="32"/>
      <c r="G262" s="32"/>
      <c r="H262" s="32"/>
      <c r="I262" s="32"/>
      <c r="Q262" s="32"/>
      <c r="R262" s="32"/>
      <c r="S262" s="32"/>
      <c r="T262" s="32"/>
      <c r="U262" s="32"/>
      <c r="V262" s="32"/>
      <c r="W262" s="32"/>
    </row>
    <row r="263">
      <c r="C263" s="32"/>
      <c r="D263" s="32"/>
      <c r="E263" s="32"/>
      <c r="F263" s="32"/>
      <c r="G263" s="32"/>
      <c r="H263" s="32"/>
      <c r="I263" s="32"/>
      <c r="Q263" s="32"/>
      <c r="R263" s="32"/>
      <c r="S263" s="32"/>
      <c r="T263" s="32"/>
      <c r="U263" s="32"/>
      <c r="V263" s="32"/>
      <c r="W263" s="32"/>
    </row>
    <row r="264">
      <c r="C264" s="32"/>
      <c r="D264" s="32"/>
      <c r="E264" s="32"/>
      <c r="F264" s="32"/>
      <c r="G264" s="32"/>
      <c r="H264" s="32"/>
      <c r="I264" s="32"/>
      <c r="Q264" s="32"/>
      <c r="R264" s="32"/>
      <c r="S264" s="32"/>
      <c r="T264" s="32"/>
      <c r="U264" s="32"/>
      <c r="V264" s="32"/>
      <c r="W264" s="32"/>
    </row>
    <row r="265">
      <c r="C265" s="32"/>
      <c r="D265" s="32"/>
      <c r="E265" s="32"/>
      <c r="F265" s="32"/>
      <c r="G265" s="32"/>
      <c r="H265" s="32"/>
      <c r="I265" s="32"/>
      <c r="Q265" s="32"/>
      <c r="R265" s="32"/>
      <c r="S265" s="32"/>
      <c r="T265" s="32"/>
      <c r="U265" s="32"/>
      <c r="V265" s="32"/>
      <c r="W265" s="32"/>
    </row>
    <row r="266">
      <c r="C266" s="32"/>
      <c r="D266" s="32"/>
      <c r="E266" s="32"/>
      <c r="F266" s="32"/>
      <c r="G266" s="32"/>
      <c r="H266" s="32"/>
      <c r="I266" s="32"/>
      <c r="Q266" s="32"/>
      <c r="R266" s="32"/>
      <c r="S266" s="32"/>
      <c r="T266" s="32"/>
      <c r="U266" s="32"/>
      <c r="V266" s="32"/>
      <c r="W266" s="32"/>
    </row>
    <row r="267">
      <c r="C267" s="32"/>
      <c r="D267" s="32"/>
      <c r="E267" s="32"/>
      <c r="F267" s="32"/>
      <c r="G267" s="32"/>
      <c r="H267" s="32"/>
      <c r="I267" s="32"/>
      <c r="Q267" s="32"/>
      <c r="R267" s="32"/>
      <c r="S267" s="32"/>
      <c r="T267" s="32"/>
      <c r="U267" s="32"/>
      <c r="V267" s="32"/>
      <c r="W267" s="32"/>
    </row>
    <row r="268">
      <c r="C268" s="32"/>
      <c r="D268" s="32"/>
      <c r="E268" s="32"/>
      <c r="F268" s="32"/>
      <c r="G268" s="32"/>
      <c r="H268" s="32"/>
      <c r="I268" s="32"/>
      <c r="Q268" s="32"/>
      <c r="R268" s="32"/>
      <c r="S268" s="32"/>
      <c r="T268" s="32"/>
      <c r="U268" s="32"/>
      <c r="V268" s="32"/>
      <c r="W268" s="32"/>
    </row>
    <row r="269">
      <c r="C269" s="32"/>
      <c r="D269" s="32"/>
      <c r="E269" s="32"/>
      <c r="F269" s="32"/>
      <c r="G269" s="32"/>
      <c r="H269" s="32"/>
      <c r="I269" s="32"/>
      <c r="Q269" s="32"/>
      <c r="R269" s="32"/>
      <c r="S269" s="32"/>
      <c r="T269" s="32"/>
      <c r="U269" s="32"/>
      <c r="V269" s="32"/>
      <c r="W269" s="32"/>
    </row>
    <row r="270">
      <c r="C270" s="32"/>
      <c r="D270" s="32"/>
      <c r="E270" s="32"/>
      <c r="F270" s="32"/>
      <c r="G270" s="32"/>
      <c r="H270" s="32"/>
      <c r="I270" s="32"/>
      <c r="Q270" s="32"/>
      <c r="R270" s="32"/>
      <c r="S270" s="32"/>
      <c r="T270" s="32"/>
      <c r="U270" s="32"/>
      <c r="V270" s="32"/>
      <c r="W270" s="32"/>
    </row>
    <row r="271">
      <c r="C271" s="32"/>
      <c r="D271" s="32"/>
      <c r="E271" s="32"/>
      <c r="F271" s="32"/>
      <c r="G271" s="32"/>
      <c r="H271" s="32"/>
      <c r="I271" s="32"/>
      <c r="Q271" s="32"/>
      <c r="R271" s="32"/>
      <c r="S271" s="32"/>
      <c r="T271" s="32"/>
      <c r="U271" s="32"/>
      <c r="V271" s="32"/>
      <c r="W271" s="32"/>
    </row>
    <row r="272">
      <c r="C272" s="32"/>
      <c r="D272" s="32"/>
      <c r="E272" s="32"/>
      <c r="F272" s="32"/>
      <c r="G272" s="32"/>
      <c r="H272" s="32"/>
      <c r="I272" s="32"/>
      <c r="Q272" s="32"/>
      <c r="R272" s="32"/>
      <c r="S272" s="32"/>
      <c r="T272" s="32"/>
      <c r="U272" s="32"/>
      <c r="V272" s="32"/>
      <c r="W272" s="32"/>
    </row>
    <row r="273">
      <c r="C273" s="32"/>
      <c r="D273" s="32"/>
      <c r="E273" s="32"/>
      <c r="F273" s="32"/>
      <c r="G273" s="32"/>
      <c r="H273" s="32"/>
      <c r="I273" s="32"/>
      <c r="Q273" s="32"/>
      <c r="R273" s="32"/>
      <c r="S273" s="32"/>
      <c r="T273" s="32"/>
      <c r="U273" s="32"/>
      <c r="V273" s="32"/>
      <c r="W273" s="32"/>
    </row>
    <row r="274">
      <c r="C274" s="32"/>
      <c r="D274" s="32"/>
      <c r="E274" s="32"/>
      <c r="F274" s="32"/>
      <c r="G274" s="32"/>
      <c r="H274" s="32"/>
      <c r="I274" s="32"/>
      <c r="Q274" s="32"/>
      <c r="R274" s="32"/>
      <c r="S274" s="32"/>
      <c r="T274" s="32"/>
      <c r="U274" s="32"/>
      <c r="V274" s="32"/>
      <c r="W274" s="32"/>
    </row>
    <row r="275">
      <c r="C275" s="32"/>
      <c r="D275" s="32"/>
      <c r="E275" s="32"/>
      <c r="F275" s="32"/>
      <c r="G275" s="32"/>
      <c r="H275" s="32"/>
      <c r="I275" s="32"/>
      <c r="Q275" s="32"/>
      <c r="R275" s="32"/>
      <c r="S275" s="32"/>
      <c r="T275" s="32"/>
      <c r="U275" s="32"/>
      <c r="V275" s="32"/>
      <c r="W275" s="32"/>
    </row>
    <row r="276">
      <c r="C276" s="32"/>
      <c r="D276" s="32"/>
      <c r="E276" s="32"/>
      <c r="F276" s="32"/>
      <c r="G276" s="32"/>
      <c r="H276" s="32"/>
      <c r="I276" s="32"/>
      <c r="Q276" s="32"/>
      <c r="R276" s="32"/>
      <c r="S276" s="32"/>
      <c r="T276" s="32"/>
      <c r="U276" s="32"/>
      <c r="V276" s="32"/>
      <c r="W276" s="32"/>
    </row>
    <row r="277">
      <c r="C277" s="32"/>
      <c r="D277" s="32"/>
      <c r="E277" s="32"/>
      <c r="F277" s="32"/>
      <c r="G277" s="32"/>
      <c r="H277" s="32"/>
      <c r="I277" s="32"/>
      <c r="Q277" s="32"/>
      <c r="R277" s="32"/>
      <c r="S277" s="32"/>
      <c r="T277" s="32"/>
      <c r="U277" s="32"/>
      <c r="V277" s="32"/>
      <c r="W277" s="32"/>
    </row>
    <row r="278">
      <c r="C278" s="32"/>
      <c r="D278" s="32"/>
      <c r="E278" s="32"/>
      <c r="F278" s="32"/>
      <c r="G278" s="32"/>
      <c r="H278" s="32"/>
      <c r="I278" s="32"/>
      <c r="Q278" s="32"/>
      <c r="R278" s="32"/>
      <c r="S278" s="32"/>
      <c r="T278" s="32"/>
      <c r="U278" s="32"/>
      <c r="V278" s="32"/>
      <c r="W278" s="32"/>
    </row>
    <row r="279">
      <c r="C279" s="32"/>
      <c r="D279" s="32"/>
      <c r="E279" s="32"/>
      <c r="F279" s="32"/>
      <c r="G279" s="32"/>
      <c r="H279" s="32"/>
      <c r="I279" s="32"/>
      <c r="Q279" s="32"/>
      <c r="R279" s="32"/>
      <c r="S279" s="32"/>
      <c r="T279" s="32"/>
      <c r="U279" s="32"/>
      <c r="V279" s="32"/>
      <c r="W279" s="32"/>
    </row>
    <row r="280">
      <c r="C280" s="32"/>
      <c r="D280" s="32"/>
      <c r="E280" s="32"/>
      <c r="F280" s="32"/>
      <c r="G280" s="32"/>
      <c r="H280" s="32"/>
      <c r="I280" s="32"/>
      <c r="Q280" s="32"/>
      <c r="R280" s="32"/>
      <c r="S280" s="32"/>
      <c r="T280" s="32"/>
      <c r="U280" s="32"/>
      <c r="V280" s="32"/>
      <c r="W280" s="32"/>
    </row>
    <row r="281">
      <c r="C281" s="32"/>
      <c r="D281" s="32"/>
      <c r="E281" s="32"/>
      <c r="F281" s="32"/>
      <c r="G281" s="32"/>
      <c r="H281" s="32"/>
      <c r="I281" s="32"/>
      <c r="Q281" s="32"/>
      <c r="R281" s="32"/>
      <c r="S281" s="32"/>
      <c r="T281" s="32"/>
      <c r="U281" s="32"/>
      <c r="V281" s="32"/>
      <c r="W281" s="32"/>
    </row>
    <row r="282">
      <c r="C282" s="32"/>
      <c r="D282" s="32"/>
      <c r="E282" s="32"/>
      <c r="F282" s="32"/>
      <c r="G282" s="32"/>
      <c r="H282" s="32"/>
      <c r="I282" s="32"/>
      <c r="Q282" s="32"/>
      <c r="R282" s="32"/>
      <c r="S282" s="32"/>
      <c r="T282" s="32"/>
      <c r="U282" s="32"/>
      <c r="V282" s="32"/>
      <c r="W282" s="32"/>
    </row>
    <row r="283">
      <c r="C283" s="32"/>
      <c r="D283" s="32"/>
      <c r="E283" s="32"/>
      <c r="F283" s="32"/>
      <c r="G283" s="32"/>
      <c r="H283" s="32"/>
      <c r="I283" s="32"/>
      <c r="Q283" s="32"/>
      <c r="R283" s="32"/>
      <c r="S283" s="32"/>
      <c r="T283" s="32"/>
      <c r="U283" s="32"/>
      <c r="V283" s="32"/>
      <c r="W283" s="32"/>
    </row>
    <row r="284">
      <c r="C284" s="32"/>
      <c r="D284" s="32"/>
      <c r="E284" s="32"/>
      <c r="F284" s="32"/>
      <c r="G284" s="32"/>
      <c r="H284" s="32"/>
      <c r="I284" s="32"/>
      <c r="Q284" s="32"/>
      <c r="R284" s="32"/>
      <c r="S284" s="32"/>
      <c r="T284" s="32"/>
      <c r="U284" s="32"/>
      <c r="V284" s="32"/>
      <c r="W284" s="32"/>
    </row>
    <row r="285">
      <c r="C285" s="32"/>
      <c r="D285" s="32"/>
      <c r="E285" s="32"/>
      <c r="F285" s="32"/>
      <c r="G285" s="32"/>
      <c r="H285" s="32"/>
      <c r="I285" s="32"/>
      <c r="Q285" s="32"/>
      <c r="R285" s="32"/>
      <c r="S285" s="32"/>
      <c r="T285" s="32"/>
      <c r="U285" s="32"/>
      <c r="V285" s="32"/>
      <c r="W285" s="32"/>
    </row>
    <row r="286">
      <c r="C286" s="32"/>
      <c r="D286" s="32"/>
      <c r="E286" s="32"/>
      <c r="F286" s="32"/>
      <c r="G286" s="32"/>
      <c r="H286" s="32"/>
      <c r="I286" s="32"/>
      <c r="Q286" s="32"/>
      <c r="R286" s="32"/>
      <c r="S286" s="32"/>
      <c r="T286" s="32"/>
      <c r="U286" s="32"/>
      <c r="V286" s="32"/>
      <c r="W286" s="32"/>
    </row>
    <row r="287">
      <c r="C287" s="32"/>
      <c r="D287" s="32"/>
      <c r="E287" s="32"/>
      <c r="F287" s="32"/>
      <c r="G287" s="32"/>
      <c r="H287" s="32"/>
      <c r="I287" s="32"/>
      <c r="Q287" s="32"/>
      <c r="R287" s="32"/>
      <c r="S287" s="32"/>
      <c r="T287" s="32"/>
      <c r="U287" s="32"/>
      <c r="V287" s="32"/>
      <c r="W287" s="32"/>
    </row>
    <row r="288">
      <c r="C288" s="32"/>
      <c r="D288" s="32"/>
      <c r="E288" s="32"/>
      <c r="F288" s="32"/>
      <c r="G288" s="32"/>
      <c r="H288" s="32"/>
      <c r="I288" s="32"/>
      <c r="Q288" s="32"/>
      <c r="R288" s="32"/>
      <c r="S288" s="32"/>
      <c r="T288" s="32"/>
      <c r="U288" s="32"/>
      <c r="V288" s="32"/>
      <c r="W288" s="32"/>
    </row>
    <row r="289">
      <c r="C289" s="32"/>
      <c r="D289" s="32"/>
      <c r="E289" s="32"/>
      <c r="F289" s="32"/>
      <c r="G289" s="32"/>
      <c r="H289" s="32"/>
      <c r="I289" s="32"/>
      <c r="Q289" s="32"/>
      <c r="R289" s="32"/>
      <c r="S289" s="32"/>
      <c r="T289" s="32"/>
      <c r="U289" s="32"/>
      <c r="V289" s="32"/>
      <c r="W289" s="32"/>
    </row>
    <row r="290">
      <c r="C290" s="32"/>
      <c r="D290" s="32"/>
      <c r="E290" s="32"/>
      <c r="F290" s="32"/>
      <c r="G290" s="32"/>
      <c r="H290" s="32"/>
      <c r="I290" s="32"/>
      <c r="Q290" s="32"/>
      <c r="R290" s="32"/>
      <c r="S290" s="32"/>
      <c r="T290" s="32"/>
      <c r="U290" s="32"/>
      <c r="V290" s="32"/>
      <c r="W290" s="32"/>
    </row>
    <row r="291">
      <c r="C291" s="32"/>
      <c r="D291" s="32"/>
      <c r="E291" s="32"/>
      <c r="F291" s="32"/>
      <c r="G291" s="32"/>
      <c r="H291" s="32"/>
      <c r="I291" s="32"/>
      <c r="Q291" s="32"/>
      <c r="R291" s="32"/>
      <c r="S291" s="32"/>
      <c r="T291" s="32"/>
      <c r="U291" s="32"/>
      <c r="V291" s="32"/>
      <c r="W291" s="32"/>
    </row>
    <row r="292">
      <c r="C292" s="32"/>
      <c r="D292" s="32"/>
      <c r="E292" s="32"/>
      <c r="F292" s="32"/>
      <c r="G292" s="32"/>
      <c r="H292" s="32"/>
      <c r="I292" s="32"/>
      <c r="Q292" s="32"/>
      <c r="R292" s="32"/>
      <c r="S292" s="32"/>
      <c r="T292" s="32"/>
      <c r="U292" s="32"/>
      <c r="V292" s="32"/>
      <c r="W292" s="32"/>
    </row>
    <row r="293">
      <c r="C293" s="32"/>
      <c r="D293" s="32"/>
      <c r="E293" s="32"/>
      <c r="F293" s="32"/>
      <c r="G293" s="32"/>
      <c r="H293" s="32"/>
      <c r="I293" s="32"/>
      <c r="Q293" s="32"/>
      <c r="R293" s="32"/>
      <c r="S293" s="32"/>
      <c r="T293" s="32"/>
      <c r="U293" s="32"/>
      <c r="V293" s="32"/>
      <c r="W293" s="32"/>
    </row>
    <row r="294">
      <c r="C294" s="32"/>
      <c r="D294" s="32"/>
      <c r="E294" s="32"/>
      <c r="F294" s="32"/>
      <c r="G294" s="32"/>
      <c r="H294" s="32"/>
      <c r="I294" s="32"/>
      <c r="Q294" s="32"/>
      <c r="R294" s="32"/>
      <c r="S294" s="32"/>
      <c r="T294" s="32"/>
      <c r="U294" s="32"/>
      <c r="V294" s="32"/>
      <c r="W294" s="32"/>
    </row>
    <row r="295">
      <c r="C295" s="32"/>
      <c r="D295" s="32"/>
      <c r="E295" s="32"/>
      <c r="F295" s="32"/>
      <c r="G295" s="32"/>
      <c r="H295" s="32"/>
      <c r="I295" s="32"/>
      <c r="Q295" s="32"/>
      <c r="R295" s="32"/>
      <c r="S295" s="32"/>
      <c r="T295" s="32"/>
      <c r="U295" s="32"/>
      <c r="V295" s="32"/>
      <c r="W295" s="32"/>
    </row>
    <row r="296">
      <c r="C296" s="32"/>
      <c r="D296" s="32"/>
      <c r="E296" s="32"/>
      <c r="F296" s="32"/>
      <c r="G296" s="32"/>
      <c r="H296" s="32"/>
      <c r="I296" s="32"/>
      <c r="Q296" s="32"/>
      <c r="R296" s="32"/>
      <c r="S296" s="32"/>
      <c r="T296" s="32"/>
      <c r="U296" s="32"/>
      <c r="V296" s="32"/>
      <c r="W296" s="32"/>
    </row>
    <row r="297">
      <c r="C297" s="32"/>
      <c r="D297" s="32"/>
      <c r="E297" s="32"/>
      <c r="F297" s="32"/>
      <c r="G297" s="32"/>
      <c r="H297" s="32"/>
      <c r="I297" s="32"/>
      <c r="Q297" s="32"/>
      <c r="R297" s="32"/>
      <c r="S297" s="32"/>
      <c r="T297" s="32"/>
      <c r="U297" s="32"/>
      <c r="V297" s="32"/>
      <c r="W297" s="32"/>
    </row>
    <row r="298">
      <c r="C298" s="32"/>
      <c r="D298" s="32"/>
      <c r="E298" s="32"/>
      <c r="F298" s="32"/>
      <c r="G298" s="32"/>
      <c r="H298" s="32"/>
      <c r="I298" s="32"/>
      <c r="Q298" s="32"/>
      <c r="R298" s="32"/>
      <c r="S298" s="32"/>
      <c r="T298" s="32"/>
      <c r="U298" s="32"/>
      <c r="V298" s="32"/>
      <c r="W298" s="32"/>
    </row>
    <row r="299">
      <c r="C299" s="32"/>
      <c r="D299" s="32"/>
      <c r="E299" s="32"/>
      <c r="F299" s="32"/>
      <c r="G299" s="32"/>
      <c r="H299" s="32"/>
      <c r="I299" s="32"/>
      <c r="Q299" s="32"/>
      <c r="R299" s="32"/>
      <c r="S299" s="32"/>
      <c r="T299" s="32"/>
      <c r="U299" s="32"/>
      <c r="V299" s="32"/>
      <c r="W299" s="32"/>
    </row>
    <row r="300">
      <c r="C300" s="32"/>
      <c r="D300" s="32"/>
      <c r="E300" s="32"/>
      <c r="F300" s="32"/>
      <c r="G300" s="32"/>
      <c r="H300" s="32"/>
      <c r="I300" s="32"/>
      <c r="Q300" s="32"/>
      <c r="R300" s="32"/>
      <c r="S300" s="32"/>
      <c r="T300" s="32"/>
      <c r="U300" s="32"/>
      <c r="V300" s="32"/>
      <c r="W300" s="32"/>
    </row>
    <row r="301">
      <c r="C301" s="32"/>
      <c r="D301" s="32"/>
      <c r="E301" s="32"/>
      <c r="F301" s="32"/>
      <c r="G301" s="32"/>
      <c r="H301" s="32"/>
      <c r="I301" s="32"/>
      <c r="Q301" s="32"/>
      <c r="R301" s="32"/>
      <c r="S301" s="32"/>
      <c r="T301" s="32"/>
      <c r="U301" s="32"/>
      <c r="V301" s="32"/>
      <c r="W301" s="32"/>
    </row>
    <row r="302">
      <c r="C302" s="32"/>
      <c r="D302" s="32"/>
      <c r="E302" s="32"/>
      <c r="F302" s="32"/>
      <c r="G302" s="32"/>
      <c r="H302" s="32"/>
      <c r="I302" s="32"/>
      <c r="Q302" s="32"/>
      <c r="R302" s="32"/>
      <c r="S302" s="32"/>
      <c r="T302" s="32"/>
      <c r="U302" s="32"/>
      <c r="V302" s="32"/>
      <c r="W302" s="32"/>
    </row>
    <row r="303">
      <c r="C303" s="32"/>
      <c r="D303" s="32"/>
      <c r="E303" s="32"/>
      <c r="F303" s="32"/>
      <c r="G303" s="32"/>
      <c r="H303" s="32"/>
      <c r="I303" s="32"/>
      <c r="Q303" s="32"/>
      <c r="R303" s="32"/>
      <c r="S303" s="32"/>
      <c r="T303" s="32"/>
      <c r="U303" s="32"/>
      <c r="V303" s="32"/>
      <c r="W303" s="32"/>
    </row>
    <row r="304">
      <c r="C304" s="32"/>
      <c r="D304" s="32"/>
      <c r="E304" s="32"/>
      <c r="F304" s="32"/>
      <c r="G304" s="32"/>
      <c r="H304" s="32"/>
      <c r="I304" s="32"/>
      <c r="Q304" s="32"/>
      <c r="R304" s="32"/>
      <c r="S304" s="32"/>
      <c r="T304" s="32"/>
      <c r="U304" s="32"/>
      <c r="V304" s="32"/>
      <c r="W304" s="32"/>
    </row>
    <row r="305">
      <c r="C305" s="32"/>
      <c r="D305" s="32"/>
      <c r="E305" s="32"/>
      <c r="F305" s="32"/>
      <c r="G305" s="32"/>
      <c r="H305" s="32"/>
      <c r="I305" s="32"/>
      <c r="Q305" s="32"/>
      <c r="R305" s="32"/>
      <c r="S305" s="32"/>
      <c r="T305" s="32"/>
      <c r="U305" s="32"/>
      <c r="V305" s="32"/>
      <c r="W305" s="32"/>
    </row>
    <row r="306">
      <c r="C306" s="32"/>
      <c r="D306" s="32"/>
      <c r="E306" s="32"/>
      <c r="F306" s="32"/>
      <c r="G306" s="32"/>
      <c r="H306" s="32"/>
      <c r="I306" s="32"/>
      <c r="Q306" s="32"/>
      <c r="R306" s="32"/>
      <c r="S306" s="32"/>
      <c r="T306" s="32"/>
      <c r="U306" s="32"/>
      <c r="V306" s="32"/>
      <c r="W306" s="32"/>
    </row>
    <row r="307">
      <c r="C307" s="32"/>
      <c r="D307" s="32"/>
      <c r="E307" s="32"/>
      <c r="F307" s="32"/>
      <c r="G307" s="32"/>
      <c r="H307" s="32"/>
      <c r="I307" s="32"/>
      <c r="Q307" s="32"/>
      <c r="R307" s="32"/>
      <c r="S307" s="32"/>
      <c r="T307" s="32"/>
      <c r="U307" s="32"/>
      <c r="V307" s="32"/>
      <c r="W307" s="32"/>
    </row>
    <row r="308">
      <c r="C308" s="32"/>
      <c r="D308" s="32"/>
      <c r="E308" s="32"/>
      <c r="F308" s="32"/>
      <c r="G308" s="32"/>
      <c r="H308" s="32"/>
      <c r="I308" s="32"/>
      <c r="Q308" s="32"/>
      <c r="R308" s="32"/>
      <c r="S308" s="32"/>
      <c r="T308" s="32"/>
      <c r="U308" s="32"/>
      <c r="V308" s="32"/>
      <c r="W308" s="32"/>
    </row>
    <row r="309">
      <c r="C309" s="32"/>
      <c r="D309" s="32"/>
      <c r="E309" s="32"/>
      <c r="F309" s="32"/>
      <c r="G309" s="32"/>
      <c r="H309" s="32"/>
      <c r="I309" s="32"/>
      <c r="Q309" s="32"/>
      <c r="R309" s="32"/>
      <c r="S309" s="32"/>
      <c r="T309" s="32"/>
      <c r="U309" s="32"/>
      <c r="V309" s="32"/>
      <c r="W309" s="32"/>
    </row>
    <row r="310">
      <c r="C310" s="32"/>
      <c r="D310" s="32"/>
      <c r="E310" s="32"/>
      <c r="F310" s="32"/>
      <c r="G310" s="32"/>
      <c r="H310" s="32"/>
      <c r="I310" s="32"/>
      <c r="Q310" s="32"/>
      <c r="R310" s="32"/>
      <c r="S310" s="32"/>
      <c r="T310" s="32"/>
      <c r="U310" s="32"/>
      <c r="V310" s="32"/>
      <c r="W310" s="32"/>
    </row>
    <row r="311">
      <c r="C311" s="32"/>
      <c r="D311" s="32"/>
      <c r="E311" s="32"/>
      <c r="F311" s="32"/>
      <c r="G311" s="32"/>
      <c r="H311" s="32"/>
      <c r="I311" s="32"/>
      <c r="Q311" s="32"/>
      <c r="R311" s="32"/>
      <c r="S311" s="32"/>
      <c r="T311" s="32"/>
      <c r="U311" s="32"/>
      <c r="V311" s="32"/>
      <c r="W311" s="32"/>
    </row>
    <row r="312">
      <c r="C312" s="32"/>
      <c r="D312" s="32"/>
      <c r="E312" s="32"/>
      <c r="F312" s="32"/>
      <c r="G312" s="32"/>
      <c r="H312" s="32"/>
      <c r="I312" s="32"/>
      <c r="Q312" s="32"/>
      <c r="R312" s="32"/>
      <c r="S312" s="32"/>
      <c r="T312" s="32"/>
      <c r="U312" s="32"/>
      <c r="V312" s="32"/>
      <c r="W312" s="32"/>
    </row>
    <row r="313">
      <c r="C313" s="32"/>
      <c r="D313" s="32"/>
      <c r="E313" s="32"/>
      <c r="F313" s="32"/>
      <c r="G313" s="32"/>
      <c r="H313" s="32"/>
      <c r="I313" s="32"/>
      <c r="Q313" s="32"/>
      <c r="R313" s="32"/>
      <c r="S313" s="32"/>
      <c r="T313" s="32"/>
      <c r="U313" s="32"/>
      <c r="V313" s="32"/>
      <c r="W313" s="32"/>
    </row>
    <row r="314">
      <c r="C314" s="32"/>
      <c r="D314" s="32"/>
      <c r="E314" s="32"/>
      <c r="F314" s="32"/>
      <c r="G314" s="32"/>
      <c r="H314" s="32"/>
      <c r="I314" s="32"/>
      <c r="Q314" s="32"/>
      <c r="R314" s="32"/>
      <c r="S314" s="32"/>
      <c r="T314" s="32"/>
      <c r="U314" s="32"/>
      <c r="V314" s="32"/>
      <c r="W314" s="32"/>
    </row>
    <row r="315">
      <c r="C315" s="32"/>
      <c r="D315" s="32"/>
      <c r="E315" s="32"/>
      <c r="F315" s="32"/>
      <c r="G315" s="32"/>
      <c r="H315" s="32"/>
      <c r="I315" s="32"/>
      <c r="Q315" s="32"/>
      <c r="R315" s="32"/>
      <c r="S315" s="32"/>
      <c r="T315" s="32"/>
      <c r="U315" s="32"/>
      <c r="V315" s="32"/>
      <c r="W315" s="32"/>
    </row>
    <row r="316">
      <c r="C316" s="32"/>
      <c r="D316" s="32"/>
      <c r="E316" s="32"/>
      <c r="F316" s="32"/>
      <c r="G316" s="32"/>
      <c r="H316" s="32"/>
      <c r="I316" s="32"/>
      <c r="Q316" s="32"/>
      <c r="R316" s="32"/>
      <c r="S316" s="32"/>
      <c r="T316" s="32"/>
      <c r="U316" s="32"/>
      <c r="V316" s="32"/>
      <c r="W316" s="32"/>
    </row>
    <row r="317">
      <c r="C317" s="32"/>
      <c r="D317" s="32"/>
      <c r="E317" s="32"/>
      <c r="F317" s="32"/>
      <c r="G317" s="32"/>
      <c r="H317" s="32"/>
      <c r="I317" s="32"/>
      <c r="Q317" s="32"/>
      <c r="R317" s="32"/>
      <c r="S317" s="32"/>
      <c r="T317" s="32"/>
      <c r="U317" s="32"/>
      <c r="V317" s="32"/>
      <c r="W317" s="32"/>
    </row>
    <row r="318">
      <c r="C318" s="32"/>
      <c r="D318" s="32"/>
      <c r="E318" s="32"/>
      <c r="F318" s="32"/>
      <c r="G318" s="32"/>
      <c r="H318" s="32"/>
      <c r="I318" s="32"/>
      <c r="Q318" s="32"/>
      <c r="R318" s="32"/>
      <c r="S318" s="32"/>
      <c r="T318" s="32"/>
      <c r="U318" s="32"/>
      <c r="V318" s="32"/>
      <c r="W318" s="32"/>
    </row>
    <row r="319">
      <c r="C319" s="32"/>
      <c r="D319" s="32"/>
      <c r="E319" s="32"/>
      <c r="F319" s="32"/>
      <c r="G319" s="32"/>
      <c r="H319" s="32"/>
      <c r="I319" s="32"/>
      <c r="Q319" s="32"/>
      <c r="R319" s="32"/>
      <c r="S319" s="32"/>
      <c r="T319" s="32"/>
      <c r="U319" s="32"/>
      <c r="V319" s="32"/>
      <c r="W319" s="32"/>
    </row>
    <row r="320">
      <c r="C320" s="32"/>
      <c r="D320" s="32"/>
      <c r="E320" s="32"/>
      <c r="F320" s="32"/>
      <c r="G320" s="32"/>
      <c r="H320" s="32"/>
      <c r="I320" s="32"/>
      <c r="Q320" s="32"/>
      <c r="R320" s="32"/>
      <c r="S320" s="32"/>
      <c r="T320" s="32"/>
      <c r="U320" s="32"/>
      <c r="V320" s="32"/>
      <c r="W320" s="32"/>
    </row>
    <row r="321">
      <c r="C321" s="32"/>
      <c r="D321" s="32"/>
      <c r="E321" s="32"/>
      <c r="F321" s="32"/>
      <c r="G321" s="32"/>
      <c r="H321" s="32"/>
      <c r="I321" s="32"/>
      <c r="Q321" s="32"/>
      <c r="R321" s="32"/>
      <c r="S321" s="32"/>
      <c r="T321" s="32"/>
      <c r="U321" s="32"/>
      <c r="V321" s="32"/>
      <c r="W321" s="32"/>
    </row>
    <row r="322">
      <c r="C322" s="32"/>
      <c r="D322" s="32"/>
      <c r="E322" s="32"/>
      <c r="F322" s="32"/>
      <c r="G322" s="32"/>
      <c r="H322" s="32"/>
      <c r="I322" s="32"/>
      <c r="Q322" s="32"/>
      <c r="R322" s="32"/>
      <c r="S322" s="32"/>
      <c r="T322" s="32"/>
      <c r="U322" s="32"/>
      <c r="V322" s="32"/>
      <c r="W322" s="32"/>
    </row>
    <row r="323">
      <c r="C323" s="32"/>
      <c r="D323" s="32"/>
      <c r="E323" s="32"/>
      <c r="F323" s="32"/>
      <c r="G323" s="32"/>
      <c r="H323" s="32"/>
      <c r="I323" s="32"/>
      <c r="Q323" s="32"/>
      <c r="R323" s="32"/>
      <c r="S323" s="32"/>
      <c r="T323" s="32"/>
      <c r="U323" s="32"/>
      <c r="V323" s="32"/>
      <c r="W323" s="32"/>
    </row>
    <row r="324">
      <c r="C324" s="32"/>
      <c r="D324" s="32"/>
      <c r="E324" s="32"/>
      <c r="F324" s="32"/>
      <c r="G324" s="32"/>
      <c r="H324" s="32"/>
      <c r="I324" s="32"/>
      <c r="Q324" s="32"/>
      <c r="R324" s="32"/>
      <c r="S324" s="32"/>
      <c r="T324" s="32"/>
      <c r="U324" s="32"/>
      <c r="V324" s="32"/>
      <c r="W324" s="32"/>
    </row>
    <row r="325">
      <c r="C325" s="32"/>
      <c r="D325" s="32"/>
      <c r="E325" s="32"/>
      <c r="F325" s="32"/>
      <c r="G325" s="32"/>
      <c r="H325" s="32"/>
      <c r="I325" s="32"/>
      <c r="Q325" s="32"/>
      <c r="R325" s="32"/>
      <c r="S325" s="32"/>
      <c r="T325" s="32"/>
      <c r="U325" s="32"/>
      <c r="V325" s="32"/>
      <c r="W325" s="32"/>
    </row>
    <row r="326">
      <c r="C326" s="32"/>
      <c r="D326" s="32"/>
      <c r="E326" s="32"/>
      <c r="F326" s="32"/>
      <c r="G326" s="32"/>
      <c r="H326" s="32"/>
      <c r="I326" s="32"/>
      <c r="Q326" s="32"/>
      <c r="R326" s="32"/>
      <c r="S326" s="32"/>
      <c r="T326" s="32"/>
      <c r="U326" s="32"/>
      <c r="V326" s="32"/>
      <c r="W326" s="32"/>
    </row>
    <row r="327">
      <c r="C327" s="32"/>
      <c r="D327" s="32"/>
      <c r="E327" s="32"/>
      <c r="F327" s="32"/>
      <c r="G327" s="32"/>
      <c r="H327" s="32"/>
      <c r="I327" s="32"/>
      <c r="Q327" s="32"/>
      <c r="R327" s="32"/>
      <c r="S327" s="32"/>
      <c r="T327" s="32"/>
      <c r="U327" s="32"/>
      <c r="V327" s="32"/>
      <c r="W327" s="32"/>
    </row>
    <row r="328">
      <c r="C328" s="32"/>
      <c r="D328" s="32"/>
      <c r="E328" s="32"/>
      <c r="F328" s="32"/>
      <c r="G328" s="32"/>
      <c r="H328" s="32"/>
      <c r="I328" s="32"/>
      <c r="Q328" s="32"/>
      <c r="R328" s="32"/>
      <c r="S328" s="32"/>
      <c r="T328" s="32"/>
      <c r="U328" s="32"/>
      <c r="V328" s="32"/>
      <c r="W328" s="32"/>
    </row>
    <row r="329">
      <c r="C329" s="32"/>
      <c r="D329" s="32"/>
      <c r="E329" s="32"/>
      <c r="F329" s="32"/>
      <c r="G329" s="32"/>
      <c r="H329" s="32"/>
      <c r="I329" s="32"/>
      <c r="Q329" s="32"/>
      <c r="R329" s="32"/>
      <c r="S329" s="32"/>
      <c r="T329" s="32"/>
      <c r="U329" s="32"/>
      <c r="V329" s="32"/>
      <c r="W329" s="32"/>
    </row>
    <row r="330">
      <c r="C330" s="32"/>
      <c r="D330" s="32"/>
      <c r="E330" s="32"/>
      <c r="F330" s="32"/>
      <c r="G330" s="32"/>
      <c r="H330" s="32"/>
      <c r="I330" s="32"/>
      <c r="Q330" s="32"/>
      <c r="R330" s="32"/>
      <c r="S330" s="32"/>
      <c r="T330" s="32"/>
      <c r="U330" s="32"/>
      <c r="V330" s="32"/>
      <c r="W330" s="32"/>
    </row>
    <row r="331">
      <c r="C331" s="32"/>
      <c r="D331" s="32"/>
      <c r="E331" s="32"/>
      <c r="F331" s="32"/>
      <c r="G331" s="32"/>
      <c r="H331" s="32"/>
      <c r="I331" s="32"/>
      <c r="Q331" s="32"/>
      <c r="R331" s="32"/>
      <c r="S331" s="32"/>
      <c r="T331" s="32"/>
      <c r="U331" s="32"/>
      <c r="V331" s="32"/>
      <c r="W331" s="32"/>
    </row>
    <row r="332">
      <c r="C332" s="32"/>
      <c r="D332" s="32"/>
      <c r="E332" s="32"/>
      <c r="F332" s="32"/>
      <c r="G332" s="32"/>
      <c r="H332" s="32"/>
      <c r="I332" s="32"/>
      <c r="Q332" s="32"/>
      <c r="R332" s="32"/>
      <c r="S332" s="32"/>
      <c r="T332" s="32"/>
      <c r="U332" s="32"/>
      <c r="V332" s="32"/>
      <c r="W332" s="32"/>
    </row>
    <row r="333">
      <c r="C333" s="32"/>
      <c r="D333" s="32"/>
      <c r="E333" s="32"/>
      <c r="F333" s="32"/>
      <c r="G333" s="32"/>
      <c r="H333" s="32"/>
      <c r="I333" s="32"/>
      <c r="Q333" s="32"/>
      <c r="R333" s="32"/>
      <c r="S333" s="32"/>
      <c r="T333" s="32"/>
      <c r="U333" s="32"/>
      <c r="V333" s="32"/>
      <c r="W333" s="32"/>
    </row>
    <row r="334">
      <c r="C334" s="32"/>
      <c r="D334" s="32"/>
      <c r="E334" s="32"/>
      <c r="F334" s="32"/>
      <c r="G334" s="32"/>
      <c r="H334" s="32"/>
      <c r="I334" s="32"/>
      <c r="Q334" s="32"/>
      <c r="R334" s="32"/>
      <c r="S334" s="32"/>
      <c r="T334" s="32"/>
      <c r="U334" s="32"/>
      <c r="V334" s="32"/>
      <c r="W334" s="32"/>
    </row>
    <row r="335">
      <c r="C335" s="32"/>
      <c r="D335" s="32"/>
      <c r="E335" s="32"/>
      <c r="F335" s="32"/>
      <c r="G335" s="32"/>
      <c r="H335" s="32"/>
      <c r="I335" s="32"/>
      <c r="Q335" s="32"/>
      <c r="R335" s="32"/>
      <c r="S335" s="32"/>
      <c r="T335" s="32"/>
      <c r="U335" s="32"/>
      <c r="V335" s="32"/>
      <c r="W335" s="32"/>
    </row>
    <row r="336">
      <c r="C336" s="32"/>
      <c r="D336" s="32"/>
      <c r="E336" s="32"/>
      <c r="F336" s="32"/>
      <c r="G336" s="32"/>
      <c r="H336" s="32"/>
      <c r="I336" s="32"/>
      <c r="Q336" s="32"/>
      <c r="R336" s="32"/>
      <c r="S336" s="32"/>
      <c r="T336" s="32"/>
      <c r="U336" s="32"/>
      <c r="V336" s="32"/>
      <c r="W336" s="32"/>
    </row>
    <row r="337">
      <c r="C337" s="32"/>
      <c r="D337" s="32"/>
      <c r="E337" s="32"/>
      <c r="F337" s="32"/>
      <c r="G337" s="32"/>
      <c r="H337" s="32"/>
      <c r="I337" s="32"/>
      <c r="Q337" s="32"/>
      <c r="R337" s="32"/>
      <c r="S337" s="32"/>
      <c r="T337" s="32"/>
      <c r="U337" s="32"/>
      <c r="V337" s="32"/>
      <c r="W337" s="32"/>
    </row>
    <row r="338">
      <c r="C338" s="32"/>
      <c r="D338" s="32"/>
      <c r="E338" s="32"/>
      <c r="F338" s="32"/>
      <c r="G338" s="32"/>
      <c r="H338" s="32"/>
      <c r="I338" s="32"/>
      <c r="Q338" s="32"/>
      <c r="R338" s="32"/>
      <c r="S338" s="32"/>
      <c r="T338" s="32"/>
      <c r="U338" s="32"/>
      <c r="V338" s="32"/>
      <c r="W338" s="32"/>
    </row>
    <row r="339">
      <c r="C339" s="32"/>
      <c r="D339" s="32"/>
      <c r="E339" s="32"/>
      <c r="F339" s="32"/>
      <c r="G339" s="32"/>
      <c r="H339" s="32"/>
      <c r="I339" s="32"/>
      <c r="Q339" s="32"/>
      <c r="R339" s="32"/>
      <c r="S339" s="32"/>
      <c r="T339" s="32"/>
      <c r="U339" s="32"/>
      <c r="V339" s="32"/>
      <c r="W339" s="32"/>
    </row>
    <row r="340">
      <c r="C340" s="32"/>
      <c r="D340" s="32"/>
      <c r="E340" s="32"/>
      <c r="F340" s="32"/>
      <c r="G340" s="32"/>
      <c r="H340" s="32"/>
      <c r="I340" s="32"/>
      <c r="Q340" s="32"/>
      <c r="R340" s="32"/>
      <c r="S340" s="32"/>
      <c r="T340" s="32"/>
      <c r="U340" s="32"/>
      <c r="V340" s="32"/>
      <c r="W340" s="32"/>
    </row>
    <row r="341">
      <c r="C341" s="32"/>
      <c r="D341" s="32"/>
      <c r="E341" s="32"/>
      <c r="F341" s="32"/>
      <c r="G341" s="32"/>
      <c r="H341" s="32"/>
      <c r="I341" s="32"/>
      <c r="Q341" s="32"/>
      <c r="R341" s="32"/>
      <c r="S341" s="32"/>
      <c r="T341" s="32"/>
      <c r="U341" s="32"/>
      <c r="V341" s="32"/>
      <c r="W341" s="32"/>
    </row>
    <row r="342">
      <c r="C342" s="32"/>
      <c r="D342" s="32"/>
      <c r="E342" s="32"/>
      <c r="F342" s="32"/>
      <c r="G342" s="32"/>
      <c r="H342" s="32"/>
      <c r="I342" s="32"/>
      <c r="Q342" s="32"/>
      <c r="R342" s="32"/>
      <c r="S342" s="32"/>
      <c r="T342" s="32"/>
      <c r="U342" s="32"/>
      <c r="V342" s="32"/>
      <c r="W342" s="32"/>
    </row>
    <row r="343">
      <c r="C343" s="32"/>
      <c r="D343" s="32"/>
      <c r="E343" s="32"/>
      <c r="F343" s="32"/>
      <c r="G343" s="32"/>
      <c r="H343" s="32"/>
      <c r="I343" s="32"/>
      <c r="Q343" s="32"/>
      <c r="R343" s="32"/>
      <c r="S343" s="32"/>
      <c r="T343" s="32"/>
      <c r="U343" s="32"/>
      <c r="V343" s="32"/>
      <c r="W343" s="32"/>
    </row>
    <row r="344">
      <c r="C344" s="32"/>
      <c r="D344" s="32"/>
      <c r="E344" s="32"/>
      <c r="F344" s="32"/>
      <c r="G344" s="32"/>
      <c r="H344" s="32"/>
      <c r="I344" s="32"/>
      <c r="Q344" s="32"/>
      <c r="R344" s="32"/>
      <c r="S344" s="32"/>
      <c r="T344" s="32"/>
      <c r="U344" s="32"/>
      <c r="V344" s="32"/>
      <c r="W344" s="32"/>
    </row>
    <row r="345">
      <c r="C345" s="32"/>
      <c r="D345" s="32"/>
      <c r="E345" s="32"/>
      <c r="F345" s="32"/>
      <c r="G345" s="32"/>
      <c r="H345" s="32"/>
      <c r="I345" s="32"/>
      <c r="Q345" s="32"/>
      <c r="R345" s="32"/>
      <c r="S345" s="32"/>
      <c r="T345" s="32"/>
      <c r="U345" s="32"/>
      <c r="V345" s="32"/>
      <c r="W345" s="32"/>
    </row>
    <row r="346">
      <c r="C346" s="32"/>
      <c r="D346" s="32"/>
      <c r="E346" s="32"/>
      <c r="F346" s="32"/>
      <c r="G346" s="32"/>
      <c r="H346" s="32"/>
      <c r="I346" s="32"/>
      <c r="Q346" s="32"/>
      <c r="R346" s="32"/>
      <c r="S346" s="32"/>
      <c r="T346" s="32"/>
      <c r="U346" s="32"/>
      <c r="V346" s="32"/>
      <c r="W346" s="32"/>
    </row>
    <row r="347">
      <c r="C347" s="32"/>
      <c r="D347" s="32"/>
      <c r="E347" s="32"/>
      <c r="F347" s="32"/>
      <c r="G347" s="32"/>
      <c r="H347" s="32"/>
      <c r="I347" s="32"/>
      <c r="Q347" s="32"/>
      <c r="R347" s="32"/>
      <c r="S347" s="32"/>
      <c r="T347" s="32"/>
      <c r="U347" s="32"/>
      <c r="V347" s="32"/>
      <c r="W347" s="32"/>
    </row>
    <row r="348">
      <c r="C348" s="32"/>
      <c r="D348" s="32"/>
      <c r="E348" s="32"/>
      <c r="F348" s="32"/>
      <c r="G348" s="32"/>
      <c r="H348" s="32"/>
      <c r="I348" s="32"/>
      <c r="Q348" s="32"/>
      <c r="R348" s="32"/>
      <c r="S348" s="32"/>
      <c r="T348" s="32"/>
      <c r="U348" s="32"/>
      <c r="V348" s="32"/>
      <c r="W348" s="32"/>
    </row>
    <row r="349">
      <c r="C349" s="32"/>
      <c r="D349" s="32"/>
      <c r="E349" s="32"/>
      <c r="F349" s="32"/>
      <c r="G349" s="32"/>
      <c r="H349" s="32"/>
      <c r="I349" s="32"/>
      <c r="Q349" s="32"/>
      <c r="R349" s="32"/>
      <c r="S349" s="32"/>
      <c r="T349" s="32"/>
      <c r="U349" s="32"/>
      <c r="V349" s="32"/>
      <c r="W349" s="32"/>
    </row>
    <row r="350">
      <c r="C350" s="32"/>
      <c r="D350" s="32"/>
      <c r="E350" s="32"/>
      <c r="F350" s="32"/>
      <c r="G350" s="32"/>
      <c r="H350" s="32"/>
      <c r="I350" s="32"/>
      <c r="Q350" s="32"/>
      <c r="R350" s="32"/>
      <c r="S350" s="32"/>
      <c r="T350" s="32"/>
      <c r="U350" s="32"/>
      <c r="V350" s="32"/>
      <c r="W350" s="32"/>
    </row>
    <row r="351">
      <c r="C351" s="32"/>
      <c r="D351" s="32"/>
      <c r="E351" s="32"/>
      <c r="F351" s="32"/>
      <c r="G351" s="32"/>
      <c r="H351" s="32"/>
      <c r="I351" s="32"/>
      <c r="Q351" s="32"/>
      <c r="R351" s="32"/>
      <c r="S351" s="32"/>
      <c r="T351" s="32"/>
      <c r="U351" s="32"/>
      <c r="V351" s="32"/>
      <c r="W351" s="32"/>
    </row>
    <row r="352">
      <c r="C352" s="32"/>
      <c r="D352" s="32"/>
      <c r="E352" s="32"/>
      <c r="F352" s="32"/>
      <c r="G352" s="32"/>
      <c r="H352" s="32"/>
      <c r="I352" s="32"/>
      <c r="Q352" s="32"/>
      <c r="R352" s="32"/>
      <c r="S352" s="32"/>
      <c r="T352" s="32"/>
      <c r="U352" s="32"/>
      <c r="V352" s="32"/>
      <c r="W352" s="32"/>
    </row>
    <row r="353">
      <c r="C353" s="32"/>
      <c r="D353" s="32"/>
      <c r="E353" s="32"/>
      <c r="F353" s="32"/>
      <c r="G353" s="32"/>
      <c r="H353" s="32"/>
      <c r="I353" s="32"/>
      <c r="Q353" s="32"/>
      <c r="R353" s="32"/>
      <c r="S353" s="32"/>
      <c r="T353" s="32"/>
      <c r="U353" s="32"/>
      <c r="V353" s="32"/>
      <c r="W353" s="32"/>
    </row>
    <row r="354">
      <c r="C354" s="32"/>
      <c r="D354" s="32"/>
      <c r="E354" s="32"/>
      <c r="F354" s="32"/>
      <c r="G354" s="32"/>
      <c r="H354" s="32"/>
      <c r="I354" s="32"/>
      <c r="Q354" s="32"/>
      <c r="R354" s="32"/>
      <c r="S354" s="32"/>
      <c r="T354" s="32"/>
      <c r="U354" s="32"/>
      <c r="V354" s="32"/>
      <c r="W354" s="32"/>
    </row>
    <row r="355">
      <c r="C355" s="32"/>
      <c r="D355" s="32"/>
      <c r="E355" s="32"/>
      <c r="F355" s="32"/>
      <c r="G355" s="32"/>
      <c r="H355" s="32"/>
      <c r="I355" s="32"/>
      <c r="Q355" s="32"/>
      <c r="R355" s="32"/>
      <c r="S355" s="32"/>
      <c r="T355" s="32"/>
      <c r="U355" s="32"/>
      <c r="V355" s="32"/>
      <c r="W355" s="32"/>
    </row>
    <row r="356">
      <c r="C356" s="32"/>
      <c r="D356" s="32"/>
      <c r="E356" s="32"/>
      <c r="F356" s="32"/>
      <c r="G356" s="32"/>
      <c r="H356" s="32"/>
      <c r="I356" s="32"/>
      <c r="Q356" s="32"/>
      <c r="R356" s="32"/>
      <c r="S356" s="32"/>
      <c r="T356" s="32"/>
      <c r="U356" s="32"/>
      <c r="V356" s="32"/>
      <c r="W356" s="32"/>
    </row>
    <row r="357">
      <c r="C357" s="32"/>
      <c r="D357" s="32"/>
      <c r="E357" s="32"/>
      <c r="F357" s="32"/>
      <c r="G357" s="32"/>
      <c r="H357" s="32"/>
      <c r="I357" s="32"/>
      <c r="Q357" s="32"/>
      <c r="R357" s="32"/>
      <c r="S357" s="32"/>
      <c r="T357" s="32"/>
      <c r="U357" s="32"/>
      <c r="V357" s="32"/>
      <c r="W357" s="32"/>
    </row>
    <row r="358">
      <c r="C358" s="32"/>
      <c r="D358" s="32"/>
      <c r="E358" s="32"/>
      <c r="F358" s="32"/>
      <c r="G358" s="32"/>
      <c r="H358" s="32"/>
      <c r="I358" s="32"/>
      <c r="Q358" s="32"/>
      <c r="R358" s="32"/>
      <c r="S358" s="32"/>
      <c r="T358" s="32"/>
      <c r="U358" s="32"/>
      <c r="V358" s="32"/>
      <c r="W358" s="32"/>
    </row>
    <row r="359">
      <c r="C359" s="32"/>
      <c r="D359" s="32"/>
      <c r="E359" s="32"/>
      <c r="F359" s="32"/>
      <c r="G359" s="32"/>
      <c r="H359" s="32"/>
      <c r="I359" s="32"/>
      <c r="Q359" s="32"/>
      <c r="R359" s="32"/>
      <c r="S359" s="32"/>
      <c r="T359" s="32"/>
      <c r="U359" s="32"/>
      <c r="V359" s="32"/>
      <c r="W359" s="32"/>
    </row>
    <row r="360">
      <c r="C360" s="32"/>
      <c r="D360" s="32"/>
      <c r="E360" s="32"/>
      <c r="F360" s="32"/>
      <c r="G360" s="32"/>
      <c r="H360" s="32"/>
      <c r="I360" s="32"/>
      <c r="Q360" s="32"/>
      <c r="R360" s="32"/>
      <c r="S360" s="32"/>
      <c r="T360" s="32"/>
      <c r="U360" s="32"/>
      <c r="V360" s="32"/>
      <c r="W360" s="32"/>
    </row>
    <row r="361">
      <c r="C361" s="32"/>
      <c r="D361" s="32"/>
      <c r="E361" s="32"/>
      <c r="F361" s="32"/>
      <c r="G361" s="32"/>
      <c r="H361" s="32"/>
      <c r="I361" s="32"/>
      <c r="Q361" s="32"/>
      <c r="R361" s="32"/>
      <c r="S361" s="32"/>
      <c r="T361" s="32"/>
      <c r="U361" s="32"/>
      <c r="V361" s="32"/>
      <c r="W361" s="32"/>
    </row>
    <row r="362">
      <c r="C362" s="32"/>
      <c r="D362" s="32"/>
      <c r="E362" s="32"/>
      <c r="F362" s="32"/>
      <c r="G362" s="32"/>
      <c r="H362" s="32"/>
      <c r="I362" s="32"/>
      <c r="Q362" s="32"/>
      <c r="R362" s="32"/>
      <c r="S362" s="32"/>
      <c r="T362" s="32"/>
      <c r="U362" s="32"/>
      <c r="V362" s="32"/>
      <c r="W362" s="32"/>
    </row>
    <row r="363">
      <c r="C363" s="32"/>
      <c r="D363" s="32"/>
      <c r="E363" s="32"/>
      <c r="F363" s="32"/>
      <c r="G363" s="32"/>
      <c r="H363" s="32"/>
      <c r="I363" s="32"/>
      <c r="Q363" s="32"/>
      <c r="R363" s="32"/>
      <c r="S363" s="32"/>
      <c r="T363" s="32"/>
      <c r="U363" s="32"/>
      <c r="V363" s="32"/>
      <c r="W363" s="32"/>
    </row>
    <row r="364">
      <c r="C364" s="32"/>
      <c r="D364" s="32"/>
      <c r="E364" s="32"/>
      <c r="F364" s="32"/>
      <c r="G364" s="32"/>
      <c r="H364" s="32"/>
      <c r="I364" s="32"/>
      <c r="Q364" s="32"/>
      <c r="R364" s="32"/>
      <c r="S364" s="32"/>
      <c r="T364" s="32"/>
      <c r="U364" s="32"/>
      <c r="V364" s="32"/>
      <c r="W364" s="32"/>
    </row>
    <row r="365">
      <c r="C365" s="32"/>
      <c r="D365" s="32"/>
      <c r="E365" s="32"/>
      <c r="F365" s="32"/>
      <c r="G365" s="32"/>
      <c r="H365" s="32"/>
      <c r="I365" s="32"/>
      <c r="Q365" s="32"/>
      <c r="R365" s="32"/>
      <c r="S365" s="32"/>
      <c r="T365" s="32"/>
      <c r="U365" s="32"/>
      <c r="V365" s="32"/>
      <c r="W365" s="32"/>
    </row>
    <row r="366">
      <c r="C366" s="32"/>
      <c r="D366" s="32"/>
      <c r="E366" s="32"/>
      <c r="F366" s="32"/>
      <c r="G366" s="32"/>
      <c r="H366" s="32"/>
      <c r="I366" s="32"/>
      <c r="Q366" s="32"/>
      <c r="R366" s="32"/>
      <c r="S366" s="32"/>
      <c r="T366" s="32"/>
      <c r="U366" s="32"/>
      <c r="V366" s="32"/>
      <c r="W366" s="32"/>
    </row>
    <row r="367">
      <c r="C367" s="32"/>
      <c r="D367" s="32"/>
      <c r="E367" s="32"/>
      <c r="F367" s="32"/>
      <c r="G367" s="32"/>
      <c r="H367" s="32"/>
      <c r="I367" s="32"/>
      <c r="Q367" s="32"/>
      <c r="R367" s="32"/>
      <c r="S367" s="32"/>
      <c r="T367" s="32"/>
      <c r="U367" s="32"/>
      <c r="V367" s="32"/>
      <c r="W367" s="32"/>
    </row>
    <row r="368">
      <c r="C368" s="32"/>
      <c r="D368" s="32"/>
      <c r="E368" s="32"/>
      <c r="F368" s="32"/>
      <c r="G368" s="32"/>
      <c r="H368" s="32"/>
      <c r="I368" s="32"/>
      <c r="Q368" s="32"/>
      <c r="R368" s="32"/>
      <c r="S368" s="32"/>
      <c r="T368" s="32"/>
      <c r="U368" s="32"/>
      <c r="V368" s="32"/>
      <c r="W368" s="32"/>
    </row>
    <row r="369">
      <c r="C369" s="32"/>
      <c r="D369" s="32"/>
      <c r="E369" s="32"/>
      <c r="F369" s="32"/>
      <c r="G369" s="32"/>
      <c r="H369" s="32"/>
      <c r="I369" s="32"/>
      <c r="Q369" s="32"/>
      <c r="R369" s="32"/>
      <c r="S369" s="32"/>
      <c r="T369" s="32"/>
      <c r="U369" s="32"/>
      <c r="V369" s="32"/>
      <c r="W369" s="32"/>
    </row>
    <row r="370">
      <c r="C370" s="32"/>
      <c r="D370" s="32"/>
      <c r="E370" s="32"/>
      <c r="F370" s="32"/>
      <c r="G370" s="32"/>
      <c r="H370" s="32"/>
      <c r="I370" s="32"/>
      <c r="Q370" s="32"/>
      <c r="R370" s="32"/>
      <c r="S370" s="32"/>
      <c r="T370" s="32"/>
      <c r="U370" s="32"/>
      <c r="V370" s="32"/>
      <c r="W370" s="32"/>
    </row>
    <row r="371">
      <c r="C371" s="32"/>
      <c r="D371" s="32"/>
      <c r="E371" s="32"/>
      <c r="F371" s="32"/>
      <c r="G371" s="32"/>
      <c r="H371" s="32"/>
      <c r="I371" s="32"/>
      <c r="Q371" s="32"/>
      <c r="R371" s="32"/>
      <c r="S371" s="32"/>
      <c r="T371" s="32"/>
      <c r="U371" s="32"/>
      <c r="V371" s="32"/>
      <c r="W371" s="32"/>
    </row>
    <row r="372">
      <c r="C372" s="32"/>
      <c r="D372" s="32"/>
      <c r="E372" s="32"/>
      <c r="F372" s="32"/>
      <c r="G372" s="32"/>
      <c r="H372" s="32"/>
      <c r="I372" s="32"/>
      <c r="Q372" s="32"/>
      <c r="R372" s="32"/>
      <c r="S372" s="32"/>
      <c r="T372" s="32"/>
      <c r="U372" s="32"/>
      <c r="V372" s="32"/>
      <c r="W372" s="32"/>
    </row>
    <row r="373">
      <c r="C373" s="32"/>
      <c r="D373" s="32"/>
      <c r="E373" s="32"/>
      <c r="F373" s="32"/>
      <c r="G373" s="32"/>
      <c r="H373" s="32"/>
      <c r="I373" s="32"/>
      <c r="Q373" s="32"/>
      <c r="R373" s="32"/>
      <c r="S373" s="32"/>
      <c r="T373" s="32"/>
      <c r="U373" s="32"/>
      <c r="V373" s="32"/>
      <c r="W373" s="32"/>
    </row>
    <row r="374">
      <c r="C374" s="32"/>
      <c r="D374" s="32"/>
      <c r="E374" s="32"/>
      <c r="F374" s="32"/>
      <c r="G374" s="32"/>
      <c r="H374" s="32"/>
      <c r="I374" s="32"/>
      <c r="Q374" s="32"/>
      <c r="R374" s="32"/>
      <c r="S374" s="32"/>
      <c r="T374" s="32"/>
      <c r="U374" s="32"/>
      <c r="V374" s="32"/>
      <c r="W374" s="32"/>
    </row>
    <row r="375">
      <c r="C375" s="32"/>
      <c r="D375" s="32"/>
      <c r="E375" s="32"/>
      <c r="F375" s="32"/>
      <c r="G375" s="32"/>
      <c r="H375" s="32"/>
      <c r="I375" s="32"/>
      <c r="Q375" s="32"/>
      <c r="R375" s="32"/>
      <c r="S375" s="32"/>
      <c r="T375" s="32"/>
      <c r="U375" s="32"/>
      <c r="V375" s="32"/>
      <c r="W375" s="32"/>
    </row>
    <row r="376">
      <c r="C376" s="32"/>
      <c r="D376" s="32"/>
      <c r="E376" s="32"/>
      <c r="F376" s="32"/>
      <c r="G376" s="32"/>
      <c r="H376" s="32"/>
      <c r="I376" s="32"/>
      <c r="Q376" s="32"/>
      <c r="R376" s="32"/>
      <c r="S376" s="32"/>
      <c r="T376" s="32"/>
      <c r="U376" s="32"/>
      <c r="V376" s="32"/>
      <c r="W376" s="32"/>
    </row>
    <row r="377">
      <c r="C377" s="32"/>
      <c r="D377" s="32"/>
      <c r="E377" s="32"/>
      <c r="F377" s="32"/>
      <c r="G377" s="32"/>
      <c r="H377" s="32"/>
      <c r="I377" s="32"/>
      <c r="Q377" s="32"/>
      <c r="R377" s="32"/>
      <c r="S377" s="32"/>
      <c r="T377" s="32"/>
      <c r="U377" s="32"/>
      <c r="V377" s="32"/>
      <c r="W377" s="32"/>
    </row>
    <row r="378">
      <c r="C378" s="32"/>
      <c r="D378" s="32"/>
      <c r="E378" s="32"/>
      <c r="F378" s="32"/>
      <c r="G378" s="32"/>
      <c r="H378" s="32"/>
      <c r="I378" s="32"/>
      <c r="Q378" s="32"/>
      <c r="R378" s="32"/>
      <c r="S378" s="32"/>
      <c r="T378" s="32"/>
      <c r="U378" s="32"/>
      <c r="V378" s="32"/>
      <c r="W378" s="32"/>
    </row>
    <row r="379">
      <c r="C379" s="32"/>
      <c r="D379" s="32"/>
      <c r="E379" s="32"/>
      <c r="F379" s="32"/>
      <c r="G379" s="32"/>
      <c r="H379" s="32"/>
      <c r="I379" s="32"/>
      <c r="Q379" s="32"/>
      <c r="R379" s="32"/>
      <c r="S379" s="32"/>
      <c r="T379" s="32"/>
      <c r="U379" s="32"/>
      <c r="V379" s="32"/>
      <c r="W379" s="32"/>
    </row>
    <row r="380">
      <c r="C380" s="32"/>
      <c r="D380" s="32"/>
      <c r="E380" s="32"/>
      <c r="F380" s="32"/>
      <c r="G380" s="32"/>
      <c r="H380" s="32"/>
      <c r="I380" s="32"/>
      <c r="Q380" s="32"/>
      <c r="R380" s="32"/>
      <c r="S380" s="32"/>
      <c r="T380" s="32"/>
      <c r="U380" s="32"/>
      <c r="V380" s="32"/>
      <c r="W380" s="32"/>
    </row>
    <row r="381">
      <c r="C381" s="32"/>
      <c r="D381" s="32"/>
      <c r="E381" s="32"/>
      <c r="F381" s="32"/>
      <c r="G381" s="32"/>
      <c r="H381" s="32"/>
      <c r="I381" s="32"/>
      <c r="Q381" s="32"/>
      <c r="R381" s="32"/>
      <c r="S381" s="32"/>
      <c r="T381" s="32"/>
      <c r="U381" s="32"/>
      <c r="V381" s="32"/>
      <c r="W381" s="32"/>
    </row>
    <row r="382">
      <c r="C382" s="32"/>
      <c r="D382" s="32"/>
      <c r="E382" s="32"/>
      <c r="F382" s="32"/>
      <c r="G382" s="32"/>
      <c r="H382" s="32"/>
      <c r="I382" s="32"/>
      <c r="Q382" s="32"/>
      <c r="R382" s="32"/>
      <c r="S382" s="32"/>
      <c r="T382" s="32"/>
      <c r="U382" s="32"/>
      <c r="V382" s="32"/>
      <c r="W382" s="32"/>
    </row>
    <row r="383">
      <c r="C383" s="32"/>
      <c r="D383" s="32"/>
      <c r="E383" s="32"/>
      <c r="F383" s="32"/>
      <c r="G383" s="32"/>
      <c r="H383" s="32"/>
      <c r="I383" s="32"/>
      <c r="Q383" s="32"/>
      <c r="R383" s="32"/>
      <c r="S383" s="32"/>
      <c r="T383" s="32"/>
      <c r="U383" s="32"/>
      <c r="V383" s="32"/>
      <c r="W383" s="32"/>
    </row>
    <row r="384">
      <c r="C384" s="32"/>
      <c r="D384" s="32"/>
      <c r="E384" s="32"/>
      <c r="F384" s="32"/>
      <c r="G384" s="32"/>
      <c r="H384" s="32"/>
      <c r="I384" s="32"/>
      <c r="Q384" s="32"/>
      <c r="R384" s="32"/>
      <c r="S384" s="32"/>
      <c r="T384" s="32"/>
      <c r="U384" s="32"/>
      <c r="V384" s="32"/>
      <c r="W384" s="32"/>
    </row>
    <row r="385">
      <c r="C385" s="32"/>
      <c r="D385" s="32"/>
      <c r="E385" s="32"/>
      <c r="F385" s="32"/>
      <c r="G385" s="32"/>
      <c r="H385" s="32"/>
      <c r="I385" s="32"/>
      <c r="Q385" s="32"/>
      <c r="R385" s="32"/>
      <c r="S385" s="32"/>
      <c r="T385" s="32"/>
      <c r="U385" s="32"/>
      <c r="V385" s="32"/>
      <c r="W385" s="32"/>
    </row>
    <row r="386">
      <c r="C386" s="32"/>
      <c r="D386" s="32"/>
      <c r="E386" s="32"/>
      <c r="F386" s="32"/>
      <c r="G386" s="32"/>
      <c r="H386" s="32"/>
      <c r="I386" s="32"/>
      <c r="Q386" s="32"/>
      <c r="R386" s="32"/>
      <c r="S386" s="32"/>
      <c r="T386" s="32"/>
      <c r="U386" s="32"/>
      <c r="V386" s="32"/>
      <c r="W386" s="32"/>
    </row>
    <row r="387">
      <c r="C387" s="32"/>
      <c r="D387" s="32"/>
      <c r="E387" s="32"/>
      <c r="F387" s="32"/>
      <c r="G387" s="32"/>
      <c r="H387" s="32"/>
      <c r="I387" s="32"/>
      <c r="Q387" s="32"/>
      <c r="R387" s="32"/>
      <c r="S387" s="32"/>
      <c r="T387" s="32"/>
      <c r="U387" s="32"/>
      <c r="V387" s="32"/>
      <c r="W387" s="32"/>
    </row>
    <row r="388">
      <c r="C388" s="32"/>
      <c r="D388" s="32"/>
      <c r="E388" s="32"/>
      <c r="F388" s="32"/>
      <c r="G388" s="32"/>
      <c r="H388" s="32"/>
      <c r="I388" s="32"/>
      <c r="Q388" s="32"/>
      <c r="R388" s="32"/>
      <c r="S388" s="32"/>
      <c r="T388" s="32"/>
      <c r="U388" s="32"/>
      <c r="V388" s="32"/>
      <c r="W388" s="32"/>
    </row>
    <row r="389">
      <c r="C389" s="32"/>
      <c r="D389" s="32"/>
      <c r="E389" s="32"/>
      <c r="F389" s="32"/>
      <c r="G389" s="32"/>
      <c r="H389" s="32"/>
      <c r="I389" s="32"/>
      <c r="Q389" s="32"/>
      <c r="R389" s="32"/>
      <c r="S389" s="32"/>
      <c r="T389" s="32"/>
      <c r="U389" s="32"/>
      <c r="V389" s="32"/>
      <c r="W389" s="32"/>
    </row>
    <row r="390">
      <c r="C390" s="32"/>
      <c r="D390" s="32"/>
      <c r="E390" s="32"/>
      <c r="F390" s="32"/>
      <c r="G390" s="32"/>
      <c r="H390" s="32"/>
      <c r="I390" s="32"/>
      <c r="Q390" s="32"/>
      <c r="R390" s="32"/>
      <c r="S390" s="32"/>
      <c r="T390" s="32"/>
      <c r="U390" s="32"/>
      <c r="V390" s="32"/>
      <c r="W390" s="32"/>
    </row>
    <row r="391">
      <c r="C391" s="32"/>
      <c r="D391" s="32"/>
      <c r="E391" s="32"/>
      <c r="F391" s="32"/>
      <c r="G391" s="32"/>
      <c r="H391" s="32"/>
      <c r="I391" s="32"/>
      <c r="Q391" s="32"/>
      <c r="R391" s="32"/>
      <c r="S391" s="32"/>
      <c r="T391" s="32"/>
      <c r="U391" s="32"/>
      <c r="V391" s="32"/>
      <c r="W391" s="32"/>
    </row>
    <row r="392">
      <c r="C392" s="32"/>
      <c r="D392" s="32"/>
      <c r="E392" s="32"/>
      <c r="F392" s="32"/>
      <c r="G392" s="32"/>
      <c r="H392" s="32"/>
      <c r="I392" s="32"/>
      <c r="Q392" s="32"/>
      <c r="R392" s="32"/>
      <c r="S392" s="32"/>
      <c r="T392" s="32"/>
      <c r="U392" s="32"/>
      <c r="V392" s="32"/>
      <c r="W392" s="32"/>
    </row>
    <row r="393">
      <c r="C393" s="32"/>
      <c r="D393" s="32"/>
      <c r="E393" s="32"/>
      <c r="F393" s="32"/>
      <c r="G393" s="32"/>
      <c r="H393" s="32"/>
      <c r="I393" s="32"/>
      <c r="Q393" s="32"/>
      <c r="R393" s="32"/>
      <c r="S393" s="32"/>
      <c r="T393" s="32"/>
      <c r="U393" s="32"/>
      <c r="V393" s="32"/>
      <c r="W393" s="32"/>
    </row>
    <row r="394">
      <c r="C394" s="32"/>
      <c r="D394" s="32"/>
      <c r="E394" s="32"/>
      <c r="F394" s="32"/>
      <c r="G394" s="32"/>
      <c r="H394" s="32"/>
      <c r="I394" s="32"/>
      <c r="Q394" s="32"/>
      <c r="R394" s="32"/>
      <c r="S394" s="32"/>
      <c r="T394" s="32"/>
      <c r="U394" s="32"/>
      <c r="V394" s="32"/>
      <c r="W394" s="32"/>
    </row>
    <row r="395">
      <c r="C395" s="32"/>
      <c r="D395" s="32"/>
      <c r="E395" s="32"/>
      <c r="F395" s="32"/>
      <c r="G395" s="32"/>
      <c r="H395" s="32"/>
      <c r="I395" s="32"/>
      <c r="Q395" s="32"/>
      <c r="R395" s="32"/>
      <c r="S395" s="32"/>
      <c r="T395" s="32"/>
      <c r="U395" s="32"/>
      <c r="V395" s="32"/>
      <c r="W395" s="32"/>
    </row>
    <row r="396">
      <c r="C396" s="32"/>
      <c r="D396" s="32"/>
      <c r="E396" s="32"/>
      <c r="F396" s="32"/>
      <c r="G396" s="32"/>
      <c r="H396" s="32"/>
      <c r="I396" s="32"/>
      <c r="Q396" s="32"/>
      <c r="R396" s="32"/>
      <c r="S396" s="32"/>
      <c r="T396" s="32"/>
      <c r="U396" s="32"/>
      <c r="V396" s="32"/>
      <c r="W396" s="32"/>
    </row>
    <row r="397">
      <c r="C397" s="32"/>
      <c r="D397" s="32"/>
      <c r="E397" s="32"/>
      <c r="F397" s="32"/>
      <c r="G397" s="32"/>
      <c r="H397" s="32"/>
      <c r="I397" s="32"/>
      <c r="Q397" s="32"/>
      <c r="R397" s="32"/>
      <c r="S397" s="32"/>
      <c r="T397" s="32"/>
      <c r="U397" s="32"/>
      <c r="V397" s="32"/>
      <c r="W397" s="32"/>
    </row>
    <row r="398">
      <c r="C398" s="32"/>
      <c r="D398" s="32"/>
      <c r="E398" s="32"/>
      <c r="F398" s="32"/>
      <c r="G398" s="32"/>
      <c r="H398" s="32"/>
      <c r="I398" s="32"/>
      <c r="Q398" s="32"/>
      <c r="R398" s="32"/>
      <c r="S398" s="32"/>
      <c r="T398" s="32"/>
      <c r="U398" s="32"/>
      <c r="V398" s="32"/>
      <c r="W398" s="32"/>
    </row>
    <row r="399">
      <c r="C399" s="32"/>
      <c r="D399" s="32"/>
      <c r="E399" s="32"/>
      <c r="F399" s="32"/>
      <c r="G399" s="32"/>
      <c r="H399" s="32"/>
      <c r="I399" s="32"/>
      <c r="Q399" s="32"/>
      <c r="R399" s="32"/>
      <c r="S399" s="32"/>
      <c r="T399" s="32"/>
      <c r="U399" s="32"/>
      <c r="V399" s="32"/>
      <c r="W399" s="32"/>
    </row>
    <row r="400">
      <c r="C400" s="32"/>
      <c r="D400" s="32"/>
      <c r="E400" s="32"/>
      <c r="F400" s="32"/>
      <c r="G400" s="32"/>
      <c r="H400" s="32"/>
      <c r="I400" s="32"/>
      <c r="Q400" s="32"/>
      <c r="R400" s="32"/>
      <c r="S400" s="32"/>
      <c r="T400" s="32"/>
      <c r="U400" s="32"/>
      <c r="V400" s="32"/>
      <c r="W400" s="32"/>
    </row>
    <row r="401">
      <c r="C401" s="32"/>
      <c r="D401" s="32"/>
      <c r="E401" s="32"/>
      <c r="F401" s="32"/>
      <c r="G401" s="32"/>
      <c r="H401" s="32"/>
      <c r="I401" s="32"/>
      <c r="Q401" s="32"/>
      <c r="R401" s="32"/>
      <c r="S401" s="32"/>
      <c r="T401" s="32"/>
      <c r="U401" s="32"/>
      <c r="V401" s="32"/>
      <c r="W401" s="32"/>
    </row>
    <row r="402">
      <c r="C402" s="32"/>
      <c r="D402" s="32"/>
      <c r="E402" s="32"/>
      <c r="F402" s="32"/>
      <c r="G402" s="32"/>
      <c r="H402" s="32"/>
      <c r="I402" s="32"/>
      <c r="Q402" s="32"/>
      <c r="R402" s="32"/>
      <c r="S402" s="32"/>
      <c r="T402" s="32"/>
      <c r="U402" s="32"/>
      <c r="V402" s="32"/>
      <c r="W402" s="32"/>
    </row>
    <row r="403">
      <c r="C403" s="32"/>
      <c r="D403" s="32"/>
      <c r="E403" s="32"/>
      <c r="F403" s="32"/>
      <c r="G403" s="32"/>
      <c r="H403" s="32"/>
      <c r="I403" s="32"/>
      <c r="Q403" s="32"/>
      <c r="R403" s="32"/>
      <c r="S403" s="32"/>
      <c r="T403" s="32"/>
      <c r="U403" s="32"/>
      <c r="V403" s="32"/>
      <c r="W403" s="32"/>
    </row>
    <row r="404">
      <c r="C404" s="32"/>
      <c r="D404" s="32"/>
      <c r="E404" s="32"/>
      <c r="F404" s="32"/>
      <c r="G404" s="32"/>
      <c r="H404" s="32"/>
      <c r="I404" s="32"/>
      <c r="Q404" s="32"/>
      <c r="R404" s="32"/>
      <c r="S404" s="32"/>
      <c r="T404" s="32"/>
      <c r="U404" s="32"/>
      <c r="V404" s="32"/>
      <c r="W404" s="32"/>
    </row>
    <row r="405">
      <c r="C405" s="32"/>
      <c r="D405" s="32"/>
      <c r="E405" s="32"/>
      <c r="F405" s="32"/>
      <c r="G405" s="32"/>
      <c r="H405" s="32"/>
      <c r="I405" s="32"/>
      <c r="Q405" s="32"/>
      <c r="R405" s="32"/>
      <c r="S405" s="32"/>
      <c r="T405" s="32"/>
      <c r="U405" s="32"/>
      <c r="V405" s="32"/>
      <c r="W405" s="32"/>
    </row>
    <row r="406">
      <c r="C406" s="32"/>
      <c r="D406" s="32"/>
      <c r="E406" s="32"/>
      <c r="F406" s="32"/>
      <c r="G406" s="32"/>
      <c r="H406" s="32"/>
      <c r="I406" s="32"/>
      <c r="Q406" s="32"/>
      <c r="R406" s="32"/>
      <c r="S406" s="32"/>
      <c r="T406" s="32"/>
      <c r="U406" s="32"/>
      <c r="V406" s="32"/>
      <c r="W406" s="32"/>
    </row>
    <row r="407">
      <c r="C407" s="32"/>
      <c r="D407" s="32"/>
      <c r="E407" s="32"/>
      <c r="F407" s="32"/>
      <c r="G407" s="32"/>
      <c r="H407" s="32"/>
      <c r="I407" s="32"/>
      <c r="Q407" s="32"/>
      <c r="R407" s="32"/>
      <c r="S407" s="32"/>
      <c r="T407" s="32"/>
      <c r="U407" s="32"/>
      <c r="V407" s="32"/>
      <c r="W407" s="32"/>
    </row>
    <row r="408">
      <c r="C408" s="32"/>
      <c r="D408" s="32"/>
      <c r="E408" s="32"/>
      <c r="F408" s="32"/>
      <c r="G408" s="32"/>
      <c r="H408" s="32"/>
      <c r="I408" s="32"/>
      <c r="Q408" s="32"/>
      <c r="R408" s="32"/>
      <c r="S408" s="32"/>
      <c r="T408" s="32"/>
      <c r="U408" s="32"/>
      <c r="V408" s="32"/>
      <c r="W408" s="32"/>
    </row>
    <row r="409">
      <c r="C409" s="32"/>
      <c r="D409" s="32"/>
      <c r="E409" s="32"/>
      <c r="F409" s="32"/>
      <c r="G409" s="32"/>
      <c r="H409" s="32"/>
      <c r="I409" s="32"/>
      <c r="Q409" s="32"/>
      <c r="R409" s="32"/>
      <c r="S409" s="32"/>
      <c r="T409" s="32"/>
      <c r="U409" s="32"/>
      <c r="V409" s="32"/>
      <c r="W409" s="32"/>
    </row>
    <row r="410">
      <c r="C410" s="32"/>
      <c r="D410" s="32"/>
      <c r="E410" s="32"/>
      <c r="F410" s="32"/>
      <c r="G410" s="32"/>
      <c r="H410" s="32"/>
      <c r="I410" s="32"/>
      <c r="Q410" s="32"/>
      <c r="R410" s="32"/>
      <c r="S410" s="32"/>
      <c r="T410" s="32"/>
      <c r="U410" s="32"/>
      <c r="V410" s="32"/>
      <c r="W410" s="32"/>
    </row>
    <row r="411">
      <c r="C411" s="32"/>
      <c r="D411" s="32"/>
      <c r="E411" s="32"/>
      <c r="F411" s="32"/>
      <c r="G411" s="32"/>
      <c r="H411" s="32"/>
      <c r="I411" s="32"/>
      <c r="Q411" s="32"/>
      <c r="R411" s="32"/>
      <c r="S411" s="32"/>
      <c r="T411" s="32"/>
      <c r="U411" s="32"/>
      <c r="V411" s="32"/>
      <c r="W411" s="32"/>
    </row>
    <row r="412">
      <c r="C412" s="32"/>
      <c r="D412" s="32"/>
      <c r="E412" s="32"/>
      <c r="F412" s="32"/>
      <c r="G412" s="32"/>
      <c r="H412" s="32"/>
      <c r="I412" s="32"/>
      <c r="Q412" s="32"/>
      <c r="R412" s="32"/>
      <c r="S412" s="32"/>
      <c r="T412" s="32"/>
      <c r="U412" s="32"/>
      <c r="V412" s="32"/>
      <c r="W412" s="32"/>
    </row>
    <row r="413">
      <c r="C413" s="32"/>
      <c r="D413" s="32"/>
      <c r="E413" s="32"/>
      <c r="F413" s="32"/>
      <c r="G413" s="32"/>
      <c r="H413" s="32"/>
      <c r="I413" s="32"/>
      <c r="Q413" s="32"/>
      <c r="R413" s="32"/>
      <c r="S413" s="32"/>
      <c r="T413" s="32"/>
      <c r="U413" s="32"/>
      <c r="V413" s="32"/>
      <c r="W413" s="32"/>
    </row>
    <row r="414">
      <c r="C414" s="32"/>
      <c r="D414" s="32"/>
      <c r="E414" s="32"/>
      <c r="F414" s="32"/>
      <c r="G414" s="32"/>
      <c r="H414" s="32"/>
      <c r="I414" s="32"/>
      <c r="Q414" s="32"/>
      <c r="R414" s="32"/>
      <c r="S414" s="32"/>
      <c r="T414" s="32"/>
      <c r="U414" s="32"/>
      <c r="V414" s="32"/>
      <c r="W414" s="32"/>
    </row>
    <row r="415">
      <c r="C415" s="32"/>
      <c r="D415" s="32"/>
      <c r="E415" s="32"/>
      <c r="F415" s="32"/>
      <c r="G415" s="32"/>
      <c r="H415" s="32"/>
      <c r="I415" s="32"/>
      <c r="Q415" s="32"/>
      <c r="R415" s="32"/>
      <c r="S415" s="32"/>
      <c r="T415" s="32"/>
      <c r="U415" s="32"/>
      <c r="V415" s="32"/>
      <c r="W415" s="32"/>
    </row>
    <row r="416">
      <c r="C416" s="32"/>
      <c r="D416" s="32"/>
      <c r="E416" s="32"/>
      <c r="F416" s="32"/>
      <c r="G416" s="32"/>
      <c r="H416" s="32"/>
      <c r="I416" s="32"/>
      <c r="Q416" s="32"/>
      <c r="R416" s="32"/>
      <c r="S416" s="32"/>
      <c r="T416" s="32"/>
      <c r="U416" s="32"/>
      <c r="V416" s="32"/>
      <c r="W416" s="32"/>
    </row>
    <row r="417">
      <c r="C417" s="32"/>
      <c r="D417" s="32"/>
      <c r="E417" s="32"/>
      <c r="F417" s="32"/>
      <c r="G417" s="32"/>
      <c r="H417" s="32"/>
      <c r="I417" s="32"/>
      <c r="Q417" s="32"/>
      <c r="R417" s="32"/>
      <c r="S417" s="32"/>
      <c r="T417" s="32"/>
      <c r="U417" s="32"/>
      <c r="V417" s="32"/>
      <c r="W417" s="32"/>
    </row>
    <row r="418">
      <c r="C418" s="32"/>
      <c r="D418" s="32"/>
      <c r="E418" s="32"/>
      <c r="F418" s="32"/>
      <c r="G418" s="32"/>
      <c r="H418" s="32"/>
      <c r="I418" s="32"/>
      <c r="Q418" s="32"/>
      <c r="R418" s="32"/>
      <c r="S418" s="32"/>
      <c r="T418" s="32"/>
      <c r="U418" s="32"/>
      <c r="V418" s="32"/>
      <c r="W418" s="32"/>
    </row>
    <row r="419">
      <c r="C419" s="32"/>
      <c r="D419" s="32"/>
      <c r="E419" s="32"/>
      <c r="F419" s="32"/>
      <c r="G419" s="32"/>
      <c r="H419" s="32"/>
      <c r="I419" s="32"/>
      <c r="Q419" s="32"/>
      <c r="R419" s="32"/>
      <c r="S419" s="32"/>
      <c r="T419" s="32"/>
      <c r="U419" s="32"/>
      <c r="V419" s="32"/>
      <c r="W419" s="32"/>
    </row>
    <row r="420">
      <c r="C420" s="32"/>
      <c r="D420" s="32"/>
      <c r="E420" s="32"/>
      <c r="F420" s="32"/>
      <c r="G420" s="32"/>
      <c r="H420" s="32"/>
      <c r="I420" s="32"/>
      <c r="Q420" s="32"/>
      <c r="R420" s="32"/>
      <c r="S420" s="32"/>
      <c r="T420" s="32"/>
      <c r="U420" s="32"/>
      <c r="V420" s="32"/>
      <c r="W420" s="32"/>
    </row>
    <row r="421">
      <c r="C421" s="32"/>
      <c r="D421" s="32"/>
      <c r="E421" s="32"/>
      <c r="F421" s="32"/>
      <c r="G421" s="32"/>
      <c r="H421" s="32"/>
      <c r="I421" s="32"/>
      <c r="Q421" s="32"/>
      <c r="R421" s="32"/>
      <c r="S421" s="32"/>
      <c r="T421" s="32"/>
      <c r="U421" s="32"/>
      <c r="V421" s="32"/>
      <c r="W421" s="32"/>
    </row>
    <row r="422">
      <c r="C422" s="32"/>
      <c r="D422" s="32"/>
      <c r="E422" s="32"/>
      <c r="F422" s="32"/>
      <c r="G422" s="32"/>
      <c r="H422" s="32"/>
      <c r="I422" s="32"/>
      <c r="Q422" s="32"/>
      <c r="R422" s="32"/>
      <c r="S422" s="32"/>
      <c r="T422" s="32"/>
      <c r="U422" s="32"/>
      <c r="V422" s="32"/>
      <c r="W422" s="32"/>
    </row>
    <row r="423">
      <c r="C423" s="32"/>
      <c r="D423" s="32"/>
      <c r="E423" s="32"/>
      <c r="F423" s="32"/>
      <c r="G423" s="32"/>
      <c r="H423" s="32"/>
      <c r="I423" s="32"/>
      <c r="Q423" s="32"/>
      <c r="R423" s="32"/>
      <c r="S423" s="32"/>
      <c r="T423" s="32"/>
      <c r="U423" s="32"/>
      <c r="V423" s="32"/>
      <c r="W423" s="32"/>
    </row>
    <row r="424">
      <c r="C424" s="32"/>
      <c r="D424" s="32"/>
      <c r="E424" s="32"/>
      <c r="F424" s="32"/>
      <c r="G424" s="32"/>
      <c r="H424" s="32"/>
      <c r="I424" s="32"/>
      <c r="Q424" s="32"/>
      <c r="R424" s="32"/>
      <c r="S424" s="32"/>
      <c r="T424" s="32"/>
      <c r="U424" s="32"/>
      <c r="V424" s="32"/>
      <c r="W424" s="32"/>
    </row>
    <row r="425">
      <c r="C425" s="32"/>
      <c r="D425" s="32"/>
      <c r="E425" s="32"/>
      <c r="F425" s="32"/>
      <c r="G425" s="32"/>
      <c r="H425" s="32"/>
      <c r="I425" s="32"/>
      <c r="Q425" s="32"/>
      <c r="R425" s="32"/>
      <c r="S425" s="32"/>
      <c r="T425" s="32"/>
      <c r="U425" s="32"/>
      <c r="V425" s="32"/>
      <c r="W425" s="32"/>
    </row>
    <row r="426">
      <c r="C426" s="32"/>
      <c r="D426" s="32"/>
      <c r="E426" s="32"/>
      <c r="F426" s="32"/>
      <c r="G426" s="32"/>
      <c r="H426" s="32"/>
      <c r="I426" s="32"/>
      <c r="Q426" s="32"/>
      <c r="R426" s="32"/>
      <c r="S426" s="32"/>
      <c r="T426" s="32"/>
      <c r="U426" s="32"/>
      <c r="V426" s="32"/>
      <c r="W426" s="32"/>
    </row>
    <row r="427">
      <c r="C427" s="32"/>
      <c r="D427" s="32"/>
      <c r="E427" s="32"/>
      <c r="F427" s="32"/>
      <c r="G427" s="32"/>
      <c r="H427" s="32"/>
      <c r="I427" s="32"/>
      <c r="Q427" s="32"/>
      <c r="R427" s="32"/>
      <c r="S427" s="32"/>
      <c r="T427" s="32"/>
      <c r="U427" s="32"/>
      <c r="V427" s="32"/>
      <c r="W427" s="32"/>
    </row>
    <row r="428">
      <c r="C428" s="32"/>
      <c r="D428" s="32"/>
      <c r="E428" s="32"/>
      <c r="F428" s="32"/>
      <c r="G428" s="32"/>
      <c r="H428" s="32"/>
      <c r="I428" s="32"/>
      <c r="Q428" s="32"/>
      <c r="R428" s="32"/>
      <c r="S428" s="32"/>
      <c r="T428" s="32"/>
      <c r="U428" s="32"/>
      <c r="V428" s="32"/>
      <c r="W428" s="32"/>
    </row>
    <row r="429">
      <c r="C429" s="32"/>
      <c r="D429" s="32"/>
      <c r="E429" s="32"/>
      <c r="F429" s="32"/>
      <c r="G429" s="32"/>
      <c r="H429" s="32"/>
      <c r="I429" s="32"/>
      <c r="Q429" s="32"/>
      <c r="R429" s="32"/>
      <c r="S429" s="32"/>
      <c r="T429" s="32"/>
      <c r="U429" s="32"/>
      <c r="V429" s="32"/>
      <c r="W429" s="32"/>
    </row>
    <row r="430">
      <c r="C430" s="32"/>
      <c r="D430" s="32"/>
      <c r="E430" s="32"/>
      <c r="F430" s="32"/>
      <c r="G430" s="32"/>
      <c r="H430" s="32"/>
      <c r="I430" s="32"/>
      <c r="Q430" s="32"/>
      <c r="R430" s="32"/>
      <c r="S430" s="32"/>
      <c r="T430" s="32"/>
      <c r="U430" s="32"/>
      <c r="V430" s="32"/>
      <c r="W430" s="32"/>
    </row>
    <row r="431">
      <c r="C431" s="32"/>
      <c r="D431" s="32"/>
      <c r="E431" s="32"/>
      <c r="F431" s="32"/>
      <c r="G431" s="32"/>
      <c r="H431" s="32"/>
      <c r="I431" s="32"/>
      <c r="Q431" s="32"/>
      <c r="R431" s="32"/>
      <c r="S431" s="32"/>
      <c r="T431" s="32"/>
      <c r="U431" s="32"/>
      <c r="V431" s="32"/>
      <c r="W431" s="32"/>
    </row>
    <row r="432">
      <c r="C432" s="32"/>
      <c r="D432" s="32"/>
      <c r="E432" s="32"/>
      <c r="F432" s="32"/>
      <c r="G432" s="32"/>
      <c r="H432" s="32"/>
      <c r="I432" s="32"/>
      <c r="Q432" s="32"/>
      <c r="R432" s="32"/>
      <c r="S432" s="32"/>
      <c r="T432" s="32"/>
      <c r="U432" s="32"/>
      <c r="V432" s="32"/>
      <c r="W432" s="32"/>
    </row>
    <row r="433">
      <c r="C433" s="32"/>
      <c r="D433" s="32"/>
      <c r="E433" s="32"/>
      <c r="F433" s="32"/>
      <c r="G433" s="32"/>
      <c r="H433" s="32"/>
      <c r="I433" s="32"/>
      <c r="Q433" s="32"/>
      <c r="R433" s="32"/>
      <c r="S433" s="32"/>
      <c r="T433" s="32"/>
      <c r="U433" s="32"/>
      <c r="V433" s="32"/>
      <c r="W433" s="32"/>
    </row>
    <row r="434">
      <c r="C434" s="32"/>
      <c r="D434" s="32"/>
      <c r="E434" s="32"/>
      <c r="F434" s="32"/>
      <c r="G434" s="32"/>
      <c r="H434" s="32"/>
      <c r="I434" s="32"/>
      <c r="Q434" s="32"/>
      <c r="R434" s="32"/>
      <c r="S434" s="32"/>
      <c r="T434" s="32"/>
      <c r="U434" s="32"/>
      <c r="V434" s="32"/>
      <c r="W434" s="32"/>
    </row>
    <row r="435">
      <c r="C435" s="32"/>
      <c r="D435" s="32"/>
      <c r="E435" s="32"/>
      <c r="F435" s="32"/>
      <c r="G435" s="32"/>
      <c r="H435" s="32"/>
      <c r="I435" s="32"/>
      <c r="Q435" s="32"/>
      <c r="R435" s="32"/>
      <c r="S435" s="32"/>
      <c r="T435" s="32"/>
      <c r="U435" s="32"/>
      <c r="V435" s="32"/>
      <c r="W435" s="32"/>
    </row>
    <row r="436">
      <c r="C436" s="32"/>
      <c r="D436" s="32"/>
      <c r="E436" s="32"/>
      <c r="F436" s="32"/>
      <c r="G436" s="32"/>
      <c r="H436" s="32"/>
      <c r="I436" s="32"/>
      <c r="Q436" s="32"/>
      <c r="R436" s="32"/>
      <c r="S436" s="32"/>
      <c r="T436" s="32"/>
      <c r="U436" s="32"/>
      <c r="V436" s="32"/>
      <c r="W436" s="32"/>
    </row>
    <row r="437">
      <c r="C437" s="32"/>
      <c r="D437" s="32"/>
      <c r="E437" s="32"/>
      <c r="F437" s="32"/>
      <c r="G437" s="32"/>
      <c r="H437" s="32"/>
      <c r="I437" s="32"/>
      <c r="Q437" s="32"/>
      <c r="R437" s="32"/>
      <c r="S437" s="32"/>
      <c r="T437" s="32"/>
      <c r="U437" s="32"/>
      <c r="V437" s="32"/>
      <c r="W437" s="32"/>
    </row>
    <row r="438">
      <c r="C438" s="32"/>
      <c r="D438" s="32"/>
      <c r="E438" s="32"/>
      <c r="F438" s="32"/>
      <c r="G438" s="32"/>
      <c r="H438" s="32"/>
      <c r="I438" s="32"/>
      <c r="Q438" s="32"/>
      <c r="R438" s="32"/>
      <c r="S438" s="32"/>
      <c r="T438" s="32"/>
      <c r="U438" s="32"/>
      <c r="V438" s="32"/>
      <c r="W438" s="32"/>
    </row>
    <row r="439">
      <c r="C439" s="32"/>
      <c r="D439" s="32"/>
      <c r="E439" s="32"/>
      <c r="F439" s="32"/>
      <c r="G439" s="32"/>
      <c r="H439" s="32"/>
      <c r="I439" s="32"/>
      <c r="Q439" s="32"/>
      <c r="R439" s="32"/>
      <c r="S439" s="32"/>
      <c r="T439" s="32"/>
      <c r="U439" s="32"/>
      <c r="V439" s="32"/>
      <c r="W439" s="32"/>
    </row>
    <row r="440">
      <c r="C440" s="32"/>
      <c r="D440" s="32"/>
      <c r="E440" s="32"/>
      <c r="F440" s="32"/>
      <c r="G440" s="32"/>
      <c r="H440" s="32"/>
      <c r="I440" s="32"/>
      <c r="Q440" s="32"/>
      <c r="R440" s="32"/>
      <c r="S440" s="32"/>
      <c r="T440" s="32"/>
      <c r="U440" s="32"/>
      <c r="V440" s="32"/>
      <c r="W440" s="32"/>
    </row>
    <row r="441">
      <c r="C441" s="32"/>
      <c r="D441" s="32"/>
      <c r="E441" s="32"/>
      <c r="F441" s="32"/>
      <c r="G441" s="32"/>
      <c r="H441" s="32"/>
      <c r="I441" s="32"/>
      <c r="Q441" s="32"/>
      <c r="R441" s="32"/>
      <c r="S441" s="32"/>
      <c r="T441" s="32"/>
      <c r="U441" s="32"/>
      <c r="V441" s="32"/>
      <c r="W441" s="32"/>
    </row>
    <row r="442">
      <c r="C442" s="32"/>
      <c r="D442" s="32"/>
      <c r="E442" s="32"/>
      <c r="F442" s="32"/>
      <c r="G442" s="32"/>
      <c r="H442" s="32"/>
      <c r="I442" s="32"/>
      <c r="Q442" s="32"/>
      <c r="R442" s="32"/>
      <c r="S442" s="32"/>
      <c r="T442" s="32"/>
      <c r="U442" s="32"/>
      <c r="V442" s="32"/>
      <c r="W442" s="32"/>
    </row>
    <row r="443">
      <c r="C443" s="32"/>
      <c r="D443" s="32"/>
      <c r="E443" s="32"/>
      <c r="F443" s="32"/>
      <c r="G443" s="32"/>
      <c r="H443" s="32"/>
      <c r="I443" s="32"/>
      <c r="Q443" s="32"/>
      <c r="R443" s="32"/>
      <c r="S443" s="32"/>
      <c r="T443" s="32"/>
      <c r="U443" s="32"/>
      <c r="V443" s="32"/>
      <c r="W443" s="32"/>
    </row>
    <row r="444">
      <c r="C444" s="32"/>
      <c r="D444" s="32"/>
      <c r="E444" s="32"/>
      <c r="F444" s="32"/>
      <c r="G444" s="32"/>
      <c r="H444" s="32"/>
      <c r="I444" s="32"/>
      <c r="Q444" s="32"/>
      <c r="R444" s="32"/>
      <c r="S444" s="32"/>
      <c r="T444" s="32"/>
      <c r="U444" s="32"/>
      <c r="V444" s="32"/>
      <c r="W444" s="32"/>
    </row>
    <row r="445">
      <c r="C445" s="32"/>
      <c r="D445" s="32"/>
      <c r="E445" s="32"/>
      <c r="F445" s="32"/>
      <c r="G445" s="32"/>
      <c r="H445" s="32"/>
      <c r="I445" s="32"/>
      <c r="Q445" s="32"/>
      <c r="R445" s="32"/>
      <c r="S445" s="32"/>
      <c r="T445" s="32"/>
      <c r="U445" s="32"/>
      <c r="V445" s="32"/>
      <c r="W445" s="32"/>
    </row>
    <row r="446">
      <c r="C446" s="32"/>
      <c r="D446" s="32"/>
      <c r="E446" s="32"/>
      <c r="F446" s="32"/>
      <c r="G446" s="32"/>
      <c r="H446" s="32"/>
      <c r="I446" s="32"/>
      <c r="Q446" s="32"/>
      <c r="R446" s="32"/>
      <c r="S446" s="32"/>
      <c r="T446" s="32"/>
      <c r="U446" s="32"/>
      <c r="V446" s="32"/>
      <c r="W446" s="32"/>
    </row>
    <row r="447">
      <c r="C447" s="32"/>
      <c r="D447" s="32"/>
      <c r="E447" s="32"/>
      <c r="F447" s="32"/>
      <c r="G447" s="32"/>
      <c r="H447" s="32"/>
      <c r="I447" s="32"/>
      <c r="Q447" s="32"/>
      <c r="R447" s="32"/>
      <c r="S447" s="32"/>
      <c r="T447" s="32"/>
      <c r="U447" s="32"/>
      <c r="V447" s="32"/>
      <c r="W447" s="32"/>
    </row>
    <row r="448">
      <c r="C448" s="32"/>
      <c r="D448" s="32"/>
      <c r="E448" s="32"/>
      <c r="F448" s="32"/>
      <c r="G448" s="32"/>
      <c r="H448" s="32"/>
      <c r="I448" s="32"/>
      <c r="Q448" s="32"/>
      <c r="R448" s="32"/>
      <c r="S448" s="32"/>
      <c r="T448" s="32"/>
      <c r="U448" s="32"/>
      <c r="V448" s="32"/>
      <c r="W448" s="32"/>
    </row>
    <row r="449">
      <c r="C449" s="32"/>
      <c r="D449" s="32"/>
      <c r="E449" s="32"/>
      <c r="F449" s="32"/>
      <c r="G449" s="32"/>
      <c r="H449" s="32"/>
      <c r="I449" s="32"/>
      <c r="Q449" s="32"/>
      <c r="R449" s="32"/>
      <c r="S449" s="32"/>
      <c r="T449" s="32"/>
      <c r="U449" s="32"/>
      <c r="V449" s="32"/>
      <c r="W449" s="32"/>
    </row>
    <row r="450">
      <c r="C450" s="32"/>
      <c r="D450" s="32"/>
      <c r="E450" s="32"/>
      <c r="F450" s="32"/>
      <c r="G450" s="32"/>
      <c r="H450" s="32"/>
      <c r="I450" s="32"/>
      <c r="Q450" s="32"/>
      <c r="R450" s="32"/>
      <c r="S450" s="32"/>
      <c r="T450" s="32"/>
      <c r="U450" s="32"/>
      <c r="V450" s="32"/>
      <c r="W450" s="32"/>
    </row>
    <row r="451">
      <c r="C451" s="32"/>
      <c r="D451" s="32"/>
      <c r="E451" s="32"/>
      <c r="F451" s="32"/>
      <c r="G451" s="32"/>
      <c r="H451" s="32"/>
      <c r="I451" s="32"/>
      <c r="Q451" s="32"/>
      <c r="R451" s="32"/>
      <c r="S451" s="32"/>
      <c r="T451" s="32"/>
      <c r="U451" s="32"/>
      <c r="V451" s="32"/>
      <c r="W451" s="32"/>
    </row>
    <row r="452">
      <c r="C452" s="32"/>
      <c r="D452" s="32"/>
      <c r="E452" s="32"/>
      <c r="F452" s="32"/>
      <c r="G452" s="32"/>
      <c r="H452" s="32"/>
      <c r="I452" s="32"/>
      <c r="Q452" s="32"/>
      <c r="R452" s="32"/>
      <c r="S452" s="32"/>
      <c r="T452" s="32"/>
      <c r="U452" s="32"/>
      <c r="V452" s="32"/>
      <c r="W452" s="32"/>
    </row>
    <row r="453">
      <c r="C453" s="32"/>
      <c r="D453" s="32"/>
      <c r="E453" s="32"/>
      <c r="F453" s="32"/>
      <c r="G453" s="32"/>
      <c r="H453" s="32"/>
      <c r="I453" s="32"/>
      <c r="Q453" s="32"/>
      <c r="R453" s="32"/>
      <c r="S453" s="32"/>
      <c r="T453" s="32"/>
      <c r="U453" s="32"/>
      <c r="V453" s="32"/>
      <c r="W453" s="32"/>
    </row>
    <row r="454">
      <c r="C454" s="32"/>
      <c r="D454" s="32"/>
      <c r="E454" s="32"/>
      <c r="F454" s="32"/>
      <c r="G454" s="32"/>
      <c r="H454" s="32"/>
      <c r="I454" s="32"/>
      <c r="Q454" s="32"/>
      <c r="R454" s="32"/>
      <c r="S454" s="32"/>
      <c r="T454" s="32"/>
      <c r="U454" s="32"/>
      <c r="V454" s="32"/>
      <c r="W454" s="32"/>
    </row>
    <row r="455">
      <c r="C455" s="32"/>
      <c r="D455" s="32"/>
      <c r="E455" s="32"/>
      <c r="F455" s="32"/>
      <c r="G455" s="32"/>
      <c r="H455" s="32"/>
      <c r="I455" s="32"/>
      <c r="Q455" s="32"/>
      <c r="R455" s="32"/>
      <c r="S455" s="32"/>
      <c r="T455" s="32"/>
      <c r="U455" s="32"/>
      <c r="V455" s="32"/>
      <c r="W455" s="32"/>
    </row>
    <row r="456">
      <c r="C456" s="32"/>
      <c r="D456" s="32"/>
      <c r="E456" s="32"/>
      <c r="F456" s="32"/>
      <c r="G456" s="32"/>
      <c r="H456" s="32"/>
      <c r="I456" s="32"/>
      <c r="Q456" s="32"/>
      <c r="R456" s="32"/>
      <c r="S456" s="32"/>
      <c r="T456" s="32"/>
      <c r="U456" s="32"/>
      <c r="V456" s="32"/>
      <c r="W456" s="32"/>
    </row>
    <row r="457">
      <c r="C457" s="32"/>
      <c r="D457" s="32"/>
      <c r="E457" s="32"/>
      <c r="F457" s="32"/>
      <c r="G457" s="32"/>
      <c r="H457" s="32"/>
      <c r="I457" s="32"/>
      <c r="Q457" s="32"/>
      <c r="R457" s="32"/>
      <c r="S457" s="32"/>
      <c r="T457" s="32"/>
      <c r="U457" s="32"/>
      <c r="V457" s="32"/>
      <c r="W457" s="32"/>
    </row>
    <row r="458">
      <c r="C458" s="32"/>
      <c r="D458" s="32"/>
      <c r="E458" s="32"/>
      <c r="F458" s="32"/>
      <c r="G458" s="32"/>
      <c r="H458" s="32"/>
      <c r="I458" s="32"/>
      <c r="Q458" s="32"/>
      <c r="R458" s="32"/>
      <c r="S458" s="32"/>
      <c r="T458" s="32"/>
      <c r="U458" s="32"/>
      <c r="V458" s="32"/>
      <c r="W458" s="32"/>
    </row>
    <row r="459">
      <c r="C459" s="32"/>
      <c r="D459" s="32"/>
      <c r="E459" s="32"/>
      <c r="F459" s="32"/>
      <c r="G459" s="32"/>
      <c r="H459" s="32"/>
      <c r="I459" s="32"/>
      <c r="Q459" s="32"/>
      <c r="R459" s="32"/>
      <c r="S459" s="32"/>
      <c r="T459" s="32"/>
      <c r="U459" s="32"/>
      <c r="V459" s="32"/>
      <c r="W459" s="32"/>
    </row>
    <row r="460">
      <c r="C460" s="32"/>
      <c r="D460" s="32"/>
      <c r="E460" s="32"/>
      <c r="F460" s="32"/>
      <c r="G460" s="32"/>
      <c r="H460" s="32"/>
      <c r="I460" s="32"/>
      <c r="Q460" s="32"/>
      <c r="R460" s="32"/>
      <c r="S460" s="32"/>
      <c r="T460" s="32"/>
      <c r="U460" s="32"/>
      <c r="V460" s="32"/>
      <c r="W460" s="32"/>
    </row>
    <row r="461">
      <c r="C461" s="32"/>
      <c r="D461" s="32"/>
      <c r="E461" s="32"/>
      <c r="F461" s="32"/>
      <c r="G461" s="32"/>
      <c r="H461" s="32"/>
      <c r="I461" s="32"/>
      <c r="Q461" s="32"/>
      <c r="R461" s="32"/>
      <c r="S461" s="32"/>
      <c r="T461" s="32"/>
      <c r="U461" s="32"/>
      <c r="V461" s="32"/>
      <c r="W461" s="32"/>
    </row>
    <row r="462">
      <c r="C462" s="32"/>
      <c r="D462" s="32"/>
      <c r="E462" s="32"/>
      <c r="F462" s="32"/>
      <c r="G462" s="32"/>
      <c r="H462" s="32"/>
      <c r="I462" s="32"/>
      <c r="Q462" s="32"/>
      <c r="R462" s="32"/>
      <c r="S462" s="32"/>
      <c r="T462" s="32"/>
      <c r="U462" s="32"/>
      <c r="V462" s="32"/>
      <c r="W462" s="32"/>
    </row>
    <row r="463">
      <c r="C463" s="32"/>
      <c r="D463" s="32"/>
      <c r="E463" s="32"/>
      <c r="F463" s="32"/>
      <c r="G463" s="32"/>
      <c r="H463" s="32"/>
      <c r="I463" s="32"/>
      <c r="Q463" s="32"/>
      <c r="R463" s="32"/>
      <c r="S463" s="32"/>
      <c r="T463" s="32"/>
      <c r="U463" s="32"/>
      <c r="V463" s="32"/>
      <c r="W463" s="32"/>
    </row>
    <row r="464">
      <c r="C464" s="32"/>
      <c r="D464" s="32"/>
      <c r="E464" s="32"/>
      <c r="F464" s="32"/>
      <c r="G464" s="32"/>
      <c r="H464" s="32"/>
      <c r="I464" s="32"/>
      <c r="Q464" s="32"/>
      <c r="R464" s="32"/>
      <c r="S464" s="32"/>
      <c r="T464" s="32"/>
      <c r="U464" s="32"/>
      <c r="V464" s="32"/>
      <c r="W464" s="32"/>
    </row>
    <row r="465">
      <c r="C465" s="32"/>
      <c r="D465" s="32"/>
      <c r="E465" s="32"/>
      <c r="F465" s="32"/>
      <c r="G465" s="32"/>
      <c r="H465" s="32"/>
      <c r="I465" s="32"/>
      <c r="Q465" s="32"/>
      <c r="R465" s="32"/>
      <c r="S465" s="32"/>
      <c r="T465" s="32"/>
      <c r="U465" s="32"/>
      <c r="V465" s="32"/>
      <c r="W465" s="32"/>
    </row>
    <row r="466">
      <c r="C466" s="32"/>
      <c r="D466" s="32"/>
      <c r="E466" s="32"/>
      <c r="F466" s="32"/>
      <c r="G466" s="32"/>
      <c r="H466" s="32"/>
      <c r="I466" s="32"/>
      <c r="Q466" s="32"/>
      <c r="R466" s="32"/>
      <c r="S466" s="32"/>
      <c r="T466" s="32"/>
      <c r="U466" s="32"/>
      <c r="V466" s="32"/>
      <c r="W466" s="32"/>
    </row>
    <row r="467">
      <c r="C467" s="32"/>
      <c r="D467" s="32"/>
      <c r="E467" s="32"/>
      <c r="F467" s="32"/>
      <c r="G467" s="32"/>
      <c r="H467" s="32"/>
      <c r="I467" s="32"/>
      <c r="Q467" s="32"/>
      <c r="R467" s="32"/>
      <c r="S467" s="32"/>
      <c r="T467" s="32"/>
      <c r="U467" s="32"/>
      <c r="V467" s="32"/>
      <c r="W467" s="32"/>
    </row>
    <row r="468">
      <c r="C468" s="32"/>
      <c r="D468" s="32"/>
      <c r="E468" s="32"/>
      <c r="F468" s="32"/>
      <c r="G468" s="32"/>
      <c r="H468" s="32"/>
      <c r="I468" s="32"/>
      <c r="Q468" s="32"/>
      <c r="R468" s="32"/>
      <c r="S468" s="32"/>
      <c r="T468" s="32"/>
      <c r="U468" s="32"/>
      <c r="V468" s="32"/>
      <c r="W468" s="32"/>
    </row>
    <row r="469">
      <c r="C469" s="32"/>
      <c r="D469" s="32"/>
      <c r="E469" s="32"/>
      <c r="F469" s="32"/>
      <c r="G469" s="32"/>
      <c r="H469" s="32"/>
      <c r="I469" s="32"/>
      <c r="Q469" s="32"/>
      <c r="R469" s="32"/>
      <c r="S469" s="32"/>
      <c r="T469" s="32"/>
      <c r="U469" s="32"/>
      <c r="V469" s="32"/>
      <c r="W469" s="32"/>
    </row>
    <row r="470">
      <c r="C470" s="32"/>
      <c r="D470" s="32"/>
      <c r="E470" s="32"/>
      <c r="F470" s="32"/>
      <c r="G470" s="32"/>
      <c r="H470" s="32"/>
      <c r="I470" s="32"/>
      <c r="Q470" s="32"/>
      <c r="R470" s="32"/>
      <c r="S470" s="32"/>
      <c r="T470" s="32"/>
      <c r="U470" s="32"/>
      <c r="V470" s="32"/>
      <c r="W470" s="32"/>
    </row>
    <row r="471">
      <c r="C471" s="32"/>
      <c r="D471" s="32"/>
      <c r="E471" s="32"/>
      <c r="F471" s="32"/>
      <c r="G471" s="32"/>
      <c r="H471" s="32"/>
      <c r="I471" s="32"/>
      <c r="Q471" s="32"/>
      <c r="R471" s="32"/>
      <c r="S471" s="32"/>
      <c r="T471" s="32"/>
      <c r="U471" s="32"/>
      <c r="V471" s="32"/>
      <c r="W471" s="32"/>
    </row>
    <row r="472">
      <c r="C472" s="32"/>
      <c r="D472" s="32"/>
      <c r="E472" s="32"/>
      <c r="F472" s="32"/>
      <c r="G472" s="32"/>
      <c r="H472" s="32"/>
      <c r="I472" s="32"/>
      <c r="Q472" s="32"/>
      <c r="R472" s="32"/>
      <c r="S472" s="32"/>
      <c r="T472" s="32"/>
      <c r="U472" s="32"/>
      <c r="V472" s="32"/>
      <c r="W472" s="32"/>
    </row>
    <row r="473">
      <c r="C473" s="32"/>
      <c r="D473" s="32"/>
      <c r="E473" s="32"/>
      <c r="F473" s="32"/>
      <c r="G473" s="32"/>
      <c r="H473" s="32"/>
      <c r="I473" s="32"/>
      <c r="Q473" s="32"/>
      <c r="R473" s="32"/>
      <c r="S473" s="32"/>
      <c r="T473" s="32"/>
      <c r="U473" s="32"/>
      <c r="V473" s="32"/>
      <c r="W473" s="32"/>
    </row>
    <row r="474">
      <c r="C474" s="32"/>
      <c r="D474" s="32"/>
      <c r="E474" s="32"/>
      <c r="F474" s="32"/>
      <c r="G474" s="32"/>
      <c r="H474" s="32"/>
      <c r="I474" s="32"/>
      <c r="Q474" s="32"/>
      <c r="R474" s="32"/>
      <c r="S474" s="32"/>
      <c r="T474" s="32"/>
      <c r="U474" s="32"/>
      <c r="V474" s="32"/>
      <c r="W474" s="32"/>
    </row>
    <row r="475">
      <c r="C475" s="32"/>
      <c r="D475" s="32"/>
      <c r="E475" s="32"/>
      <c r="F475" s="32"/>
      <c r="G475" s="32"/>
      <c r="H475" s="32"/>
      <c r="I475" s="32"/>
      <c r="Q475" s="32"/>
      <c r="R475" s="32"/>
      <c r="S475" s="32"/>
      <c r="T475" s="32"/>
      <c r="U475" s="32"/>
      <c r="V475" s="32"/>
      <c r="W475" s="32"/>
    </row>
    <row r="476">
      <c r="C476" s="32"/>
      <c r="D476" s="32"/>
      <c r="E476" s="32"/>
      <c r="F476" s="32"/>
      <c r="G476" s="32"/>
      <c r="H476" s="32"/>
      <c r="I476" s="32"/>
      <c r="Q476" s="32"/>
      <c r="R476" s="32"/>
      <c r="S476" s="32"/>
      <c r="T476" s="32"/>
      <c r="U476" s="32"/>
      <c r="V476" s="32"/>
      <c r="W476" s="32"/>
    </row>
    <row r="477">
      <c r="C477" s="32"/>
      <c r="D477" s="32"/>
      <c r="E477" s="32"/>
      <c r="F477" s="32"/>
      <c r="G477" s="32"/>
      <c r="H477" s="32"/>
      <c r="I477" s="32"/>
      <c r="Q477" s="32"/>
      <c r="R477" s="32"/>
      <c r="S477" s="32"/>
      <c r="T477" s="32"/>
      <c r="U477" s="32"/>
      <c r="V477" s="32"/>
      <c r="W477" s="32"/>
    </row>
    <row r="478">
      <c r="C478" s="32"/>
      <c r="D478" s="32"/>
      <c r="E478" s="32"/>
      <c r="F478" s="32"/>
      <c r="G478" s="32"/>
      <c r="H478" s="32"/>
      <c r="I478" s="32"/>
      <c r="Q478" s="32"/>
      <c r="R478" s="32"/>
      <c r="S478" s="32"/>
      <c r="T478" s="32"/>
      <c r="U478" s="32"/>
      <c r="V478" s="32"/>
      <c r="W478" s="32"/>
    </row>
    <row r="479">
      <c r="C479" s="32"/>
      <c r="D479" s="32"/>
      <c r="E479" s="32"/>
      <c r="F479" s="32"/>
      <c r="G479" s="32"/>
      <c r="H479" s="32"/>
      <c r="I479" s="32"/>
      <c r="Q479" s="32"/>
      <c r="R479" s="32"/>
      <c r="S479" s="32"/>
      <c r="T479" s="32"/>
      <c r="U479" s="32"/>
      <c r="V479" s="32"/>
      <c r="W479" s="32"/>
    </row>
    <row r="480">
      <c r="C480" s="32"/>
      <c r="D480" s="32"/>
      <c r="E480" s="32"/>
      <c r="F480" s="32"/>
      <c r="G480" s="32"/>
      <c r="H480" s="32"/>
      <c r="I480" s="32"/>
      <c r="Q480" s="32"/>
      <c r="R480" s="32"/>
      <c r="S480" s="32"/>
      <c r="T480" s="32"/>
      <c r="U480" s="32"/>
      <c r="V480" s="32"/>
      <c r="W480" s="32"/>
    </row>
    <row r="481">
      <c r="C481" s="32"/>
      <c r="D481" s="32"/>
      <c r="E481" s="32"/>
      <c r="F481" s="32"/>
      <c r="G481" s="32"/>
      <c r="H481" s="32"/>
      <c r="I481" s="32"/>
      <c r="Q481" s="32"/>
      <c r="R481" s="32"/>
      <c r="S481" s="32"/>
      <c r="T481" s="32"/>
      <c r="U481" s="32"/>
      <c r="V481" s="32"/>
      <c r="W481" s="32"/>
    </row>
    <row r="482">
      <c r="C482" s="32"/>
      <c r="D482" s="32"/>
      <c r="E482" s="32"/>
      <c r="F482" s="32"/>
      <c r="G482" s="32"/>
      <c r="H482" s="32"/>
      <c r="I482" s="32"/>
      <c r="Q482" s="32"/>
      <c r="R482" s="32"/>
      <c r="S482" s="32"/>
      <c r="T482" s="32"/>
      <c r="U482" s="32"/>
      <c r="V482" s="32"/>
      <c r="W482" s="32"/>
    </row>
    <row r="483">
      <c r="C483" s="32"/>
      <c r="D483" s="32"/>
      <c r="E483" s="32"/>
      <c r="F483" s="32"/>
      <c r="G483" s="32"/>
      <c r="H483" s="32"/>
      <c r="I483" s="32"/>
      <c r="Q483" s="32"/>
      <c r="R483" s="32"/>
      <c r="S483" s="32"/>
      <c r="T483" s="32"/>
      <c r="U483" s="32"/>
      <c r="V483" s="32"/>
      <c r="W483" s="32"/>
    </row>
    <row r="484">
      <c r="C484" s="32"/>
      <c r="D484" s="32"/>
      <c r="E484" s="32"/>
      <c r="F484" s="32"/>
      <c r="G484" s="32"/>
      <c r="H484" s="32"/>
      <c r="I484" s="32"/>
      <c r="Q484" s="32"/>
      <c r="R484" s="32"/>
      <c r="S484" s="32"/>
      <c r="T484" s="32"/>
      <c r="U484" s="32"/>
      <c r="V484" s="32"/>
      <c r="W484" s="32"/>
    </row>
    <row r="485">
      <c r="C485" s="32"/>
      <c r="D485" s="32"/>
      <c r="E485" s="32"/>
      <c r="F485" s="32"/>
      <c r="G485" s="32"/>
      <c r="H485" s="32"/>
      <c r="I485" s="32"/>
      <c r="Q485" s="32"/>
      <c r="R485" s="32"/>
      <c r="S485" s="32"/>
      <c r="T485" s="32"/>
      <c r="U485" s="32"/>
      <c r="V485" s="32"/>
      <c r="W485" s="32"/>
    </row>
    <row r="486">
      <c r="C486" s="32"/>
      <c r="D486" s="32"/>
      <c r="E486" s="32"/>
      <c r="F486" s="32"/>
      <c r="G486" s="32"/>
      <c r="H486" s="32"/>
      <c r="I486" s="32"/>
      <c r="Q486" s="32"/>
      <c r="R486" s="32"/>
      <c r="S486" s="32"/>
      <c r="T486" s="32"/>
      <c r="U486" s="32"/>
      <c r="V486" s="32"/>
      <c r="W486" s="32"/>
    </row>
    <row r="487">
      <c r="C487" s="32"/>
      <c r="D487" s="32"/>
      <c r="E487" s="32"/>
      <c r="F487" s="32"/>
      <c r="G487" s="32"/>
      <c r="H487" s="32"/>
      <c r="I487" s="32"/>
      <c r="Q487" s="32"/>
      <c r="R487" s="32"/>
      <c r="S487" s="32"/>
      <c r="T487" s="32"/>
      <c r="U487" s="32"/>
      <c r="V487" s="32"/>
      <c r="W487" s="32"/>
    </row>
    <row r="488">
      <c r="C488" s="32"/>
      <c r="D488" s="32"/>
      <c r="E488" s="32"/>
      <c r="F488" s="32"/>
      <c r="G488" s="32"/>
      <c r="H488" s="32"/>
      <c r="I488" s="32"/>
      <c r="Q488" s="32"/>
      <c r="R488" s="32"/>
      <c r="S488" s="32"/>
      <c r="T488" s="32"/>
      <c r="U488" s="32"/>
      <c r="V488" s="32"/>
      <c r="W488" s="32"/>
    </row>
    <row r="489">
      <c r="C489" s="32"/>
      <c r="D489" s="32"/>
      <c r="E489" s="32"/>
      <c r="F489" s="32"/>
      <c r="G489" s="32"/>
      <c r="H489" s="32"/>
      <c r="I489" s="32"/>
      <c r="Q489" s="32"/>
      <c r="R489" s="32"/>
      <c r="S489" s="32"/>
      <c r="T489" s="32"/>
      <c r="U489" s="32"/>
      <c r="V489" s="32"/>
      <c r="W489" s="32"/>
    </row>
    <row r="490">
      <c r="C490" s="32"/>
      <c r="D490" s="32"/>
      <c r="E490" s="32"/>
      <c r="F490" s="32"/>
      <c r="G490" s="32"/>
      <c r="H490" s="32"/>
      <c r="I490" s="32"/>
      <c r="Q490" s="32"/>
      <c r="R490" s="32"/>
      <c r="S490" s="32"/>
      <c r="T490" s="32"/>
      <c r="U490" s="32"/>
      <c r="V490" s="32"/>
      <c r="W490" s="32"/>
    </row>
    <row r="491">
      <c r="C491" s="32"/>
      <c r="D491" s="32"/>
      <c r="E491" s="32"/>
      <c r="F491" s="32"/>
      <c r="G491" s="32"/>
      <c r="H491" s="32"/>
      <c r="I491" s="32"/>
      <c r="Q491" s="32"/>
      <c r="R491" s="32"/>
      <c r="S491" s="32"/>
      <c r="T491" s="32"/>
      <c r="U491" s="32"/>
      <c r="V491" s="32"/>
      <c r="W491" s="32"/>
    </row>
    <row r="492">
      <c r="C492" s="32"/>
      <c r="D492" s="32"/>
      <c r="E492" s="32"/>
      <c r="F492" s="32"/>
      <c r="G492" s="32"/>
      <c r="H492" s="32"/>
      <c r="I492" s="32"/>
      <c r="Q492" s="32"/>
      <c r="R492" s="32"/>
      <c r="S492" s="32"/>
      <c r="T492" s="32"/>
      <c r="U492" s="32"/>
      <c r="V492" s="32"/>
      <c r="W492" s="32"/>
    </row>
    <row r="493">
      <c r="C493" s="32"/>
      <c r="D493" s="32"/>
      <c r="E493" s="32"/>
      <c r="F493" s="32"/>
      <c r="G493" s="32"/>
      <c r="H493" s="32"/>
      <c r="I493" s="32"/>
      <c r="Q493" s="32"/>
      <c r="R493" s="32"/>
      <c r="S493" s="32"/>
      <c r="T493" s="32"/>
      <c r="U493" s="32"/>
      <c r="V493" s="32"/>
      <c r="W493" s="32"/>
    </row>
    <row r="494">
      <c r="C494" s="32"/>
      <c r="D494" s="32"/>
      <c r="E494" s="32"/>
      <c r="F494" s="32"/>
      <c r="G494" s="32"/>
      <c r="H494" s="32"/>
      <c r="I494" s="32"/>
      <c r="Q494" s="32"/>
      <c r="R494" s="32"/>
      <c r="S494" s="32"/>
      <c r="T494" s="32"/>
      <c r="U494" s="32"/>
      <c r="V494" s="32"/>
      <c r="W494" s="32"/>
    </row>
    <row r="495">
      <c r="C495" s="32"/>
      <c r="D495" s="32"/>
      <c r="E495" s="32"/>
      <c r="F495" s="32"/>
      <c r="G495" s="32"/>
      <c r="H495" s="32"/>
      <c r="I495" s="32"/>
      <c r="Q495" s="32"/>
      <c r="R495" s="32"/>
      <c r="S495" s="32"/>
      <c r="T495" s="32"/>
      <c r="U495" s="32"/>
      <c r="V495" s="32"/>
      <c r="W495" s="32"/>
    </row>
    <row r="496">
      <c r="C496" s="32"/>
      <c r="D496" s="32"/>
      <c r="E496" s="32"/>
      <c r="F496" s="32"/>
      <c r="G496" s="32"/>
      <c r="H496" s="32"/>
      <c r="I496" s="32"/>
      <c r="Q496" s="32"/>
      <c r="R496" s="32"/>
      <c r="S496" s="32"/>
      <c r="T496" s="32"/>
      <c r="U496" s="32"/>
      <c r="V496" s="32"/>
      <c r="W496" s="32"/>
    </row>
    <row r="497">
      <c r="C497" s="32"/>
      <c r="D497" s="32"/>
      <c r="E497" s="32"/>
      <c r="F497" s="32"/>
      <c r="G497" s="32"/>
      <c r="H497" s="32"/>
      <c r="I497" s="32"/>
      <c r="Q497" s="32"/>
      <c r="R497" s="32"/>
      <c r="S497" s="32"/>
      <c r="T497" s="32"/>
      <c r="U497" s="32"/>
      <c r="V497" s="32"/>
      <c r="W497" s="32"/>
    </row>
    <row r="498">
      <c r="C498" s="32"/>
      <c r="D498" s="32"/>
      <c r="E498" s="32"/>
      <c r="F498" s="32"/>
      <c r="G498" s="32"/>
      <c r="H498" s="32"/>
      <c r="I498" s="32"/>
      <c r="Q498" s="32"/>
      <c r="R498" s="32"/>
      <c r="S498" s="32"/>
      <c r="T498" s="32"/>
      <c r="U498" s="32"/>
      <c r="V498" s="32"/>
      <c r="W498" s="32"/>
    </row>
    <row r="499">
      <c r="C499" s="32"/>
      <c r="D499" s="32"/>
      <c r="E499" s="32"/>
      <c r="F499" s="32"/>
      <c r="G499" s="32"/>
      <c r="H499" s="32"/>
      <c r="I499" s="32"/>
      <c r="Q499" s="32"/>
      <c r="R499" s="32"/>
      <c r="S499" s="32"/>
      <c r="T499" s="32"/>
      <c r="U499" s="32"/>
      <c r="V499" s="32"/>
      <c r="W499" s="32"/>
    </row>
    <row r="500">
      <c r="C500" s="32"/>
      <c r="D500" s="32"/>
      <c r="E500" s="32"/>
      <c r="F500" s="32"/>
      <c r="G500" s="32"/>
      <c r="H500" s="32"/>
      <c r="I500" s="32"/>
      <c r="Q500" s="32"/>
      <c r="R500" s="32"/>
      <c r="S500" s="32"/>
      <c r="T500" s="32"/>
      <c r="U500" s="32"/>
      <c r="V500" s="32"/>
      <c r="W500" s="32"/>
    </row>
    <row r="501">
      <c r="C501" s="32"/>
      <c r="D501" s="32"/>
      <c r="E501" s="32"/>
      <c r="F501" s="32"/>
      <c r="G501" s="32"/>
      <c r="H501" s="32"/>
      <c r="I501" s="32"/>
      <c r="Q501" s="32"/>
      <c r="R501" s="32"/>
      <c r="S501" s="32"/>
      <c r="T501" s="32"/>
      <c r="U501" s="32"/>
      <c r="V501" s="32"/>
      <c r="W501" s="32"/>
    </row>
    <row r="502">
      <c r="C502" s="32"/>
      <c r="D502" s="32"/>
      <c r="E502" s="32"/>
      <c r="F502" s="32"/>
      <c r="G502" s="32"/>
      <c r="H502" s="32"/>
      <c r="I502" s="32"/>
      <c r="Q502" s="32"/>
      <c r="R502" s="32"/>
      <c r="S502" s="32"/>
      <c r="T502" s="32"/>
      <c r="U502" s="32"/>
      <c r="V502" s="32"/>
      <c r="W502" s="32"/>
    </row>
    <row r="503">
      <c r="C503" s="32"/>
      <c r="D503" s="32"/>
      <c r="E503" s="32"/>
      <c r="F503" s="32"/>
      <c r="G503" s="32"/>
      <c r="H503" s="32"/>
      <c r="I503" s="32"/>
      <c r="Q503" s="32"/>
      <c r="R503" s="32"/>
      <c r="S503" s="32"/>
      <c r="T503" s="32"/>
      <c r="U503" s="32"/>
      <c r="V503" s="32"/>
      <c r="W503" s="32"/>
    </row>
    <row r="504">
      <c r="C504" s="32"/>
      <c r="D504" s="32"/>
      <c r="E504" s="32"/>
      <c r="F504" s="32"/>
      <c r="G504" s="32"/>
      <c r="H504" s="32"/>
      <c r="I504" s="32"/>
      <c r="Q504" s="32"/>
      <c r="R504" s="32"/>
      <c r="S504" s="32"/>
      <c r="T504" s="32"/>
      <c r="U504" s="32"/>
      <c r="V504" s="32"/>
      <c r="W504" s="32"/>
    </row>
    <row r="505">
      <c r="C505" s="32"/>
      <c r="D505" s="32"/>
      <c r="E505" s="32"/>
      <c r="F505" s="32"/>
      <c r="G505" s="32"/>
      <c r="H505" s="32"/>
      <c r="I505" s="32"/>
      <c r="Q505" s="32"/>
      <c r="R505" s="32"/>
      <c r="S505" s="32"/>
      <c r="T505" s="32"/>
      <c r="U505" s="32"/>
      <c r="V505" s="32"/>
      <c r="W505" s="32"/>
    </row>
    <row r="506">
      <c r="C506" s="32"/>
      <c r="D506" s="32"/>
      <c r="E506" s="32"/>
      <c r="F506" s="32"/>
      <c r="G506" s="32"/>
      <c r="H506" s="32"/>
      <c r="I506" s="32"/>
      <c r="Q506" s="32"/>
      <c r="R506" s="32"/>
      <c r="S506" s="32"/>
      <c r="T506" s="32"/>
      <c r="U506" s="32"/>
      <c r="V506" s="32"/>
      <c r="W506" s="32"/>
    </row>
    <row r="507">
      <c r="C507" s="32"/>
      <c r="D507" s="32"/>
      <c r="E507" s="32"/>
      <c r="F507" s="32"/>
      <c r="G507" s="32"/>
      <c r="H507" s="32"/>
      <c r="I507" s="32"/>
      <c r="Q507" s="32"/>
      <c r="R507" s="32"/>
      <c r="S507" s="32"/>
      <c r="T507" s="32"/>
      <c r="U507" s="32"/>
      <c r="V507" s="32"/>
      <c r="W507" s="32"/>
    </row>
    <row r="508">
      <c r="C508" s="32"/>
      <c r="D508" s="32"/>
      <c r="E508" s="32"/>
      <c r="F508" s="32"/>
      <c r="G508" s="32"/>
      <c r="H508" s="32"/>
      <c r="I508" s="32"/>
      <c r="Q508" s="32"/>
      <c r="R508" s="32"/>
      <c r="S508" s="32"/>
      <c r="T508" s="32"/>
      <c r="U508" s="32"/>
      <c r="V508" s="32"/>
      <c r="W508" s="32"/>
    </row>
    <row r="509">
      <c r="C509" s="32"/>
      <c r="D509" s="32"/>
      <c r="E509" s="32"/>
      <c r="F509" s="32"/>
      <c r="G509" s="32"/>
      <c r="H509" s="32"/>
      <c r="I509" s="32"/>
      <c r="Q509" s="32"/>
      <c r="R509" s="32"/>
      <c r="S509" s="32"/>
      <c r="T509" s="32"/>
      <c r="U509" s="32"/>
      <c r="V509" s="32"/>
      <c r="W509" s="32"/>
    </row>
    <row r="510">
      <c r="C510" s="32"/>
      <c r="D510" s="32"/>
      <c r="E510" s="32"/>
      <c r="F510" s="32"/>
      <c r="G510" s="32"/>
      <c r="H510" s="32"/>
      <c r="I510" s="32"/>
      <c r="Q510" s="32"/>
      <c r="R510" s="32"/>
      <c r="S510" s="32"/>
      <c r="T510" s="32"/>
      <c r="U510" s="32"/>
      <c r="V510" s="32"/>
      <c r="W510" s="32"/>
    </row>
    <row r="511">
      <c r="C511" s="32"/>
      <c r="D511" s="32"/>
      <c r="E511" s="32"/>
      <c r="F511" s="32"/>
      <c r="G511" s="32"/>
      <c r="H511" s="32"/>
      <c r="I511" s="32"/>
      <c r="Q511" s="32"/>
      <c r="R511" s="32"/>
      <c r="S511" s="32"/>
      <c r="T511" s="32"/>
      <c r="U511" s="32"/>
      <c r="V511" s="32"/>
      <c r="W511" s="32"/>
    </row>
    <row r="512">
      <c r="C512" s="32"/>
      <c r="D512" s="32"/>
      <c r="E512" s="32"/>
      <c r="F512" s="32"/>
      <c r="G512" s="32"/>
      <c r="H512" s="32"/>
      <c r="I512" s="32"/>
      <c r="Q512" s="32"/>
      <c r="R512" s="32"/>
      <c r="S512" s="32"/>
      <c r="T512" s="32"/>
      <c r="U512" s="32"/>
      <c r="V512" s="32"/>
      <c r="W512" s="32"/>
    </row>
    <row r="513">
      <c r="C513" s="32"/>
      <c r="D513" s="32"/>
      <c r="E513" s="32"/>
      <c r="F513" s="32"/>
      <c r="G513" s="32"/>
      <c r="H513" s="32"/>
      <c r="I513" s="32"/>
      <c r="Q513" s="32"/>
      <c r="R513" s="32"/>
      <c r="S513" s="32"/>
      <c r="T513" s="32"/>
      <c r="U513" s="32"/>
      <c r="V513" s="32"/>
      <c r="W513" s="32"/>
    </row>
    <row r="514">
      <c r="C514" s="32"/>
      <c r="D514" s="32"/>
      <c r="E514" s="32"/>
      <c r="F514" s="32"/>
      <c r="G514" s="32"/>
      <c r="H514" s="32"/>
      <c r="I514" s="32"/>
      <c r="Q514" s="32"/>
      <c r="R514" s="32"/>
      <c r="S514" s="32"/>
      <c r="T514" s="32"/>
      <c r="U514" s="32"/>
      <c r="V514" s="32"/>
      <c r="W514" s="32"/>
    </row>
    <row r="515">
      <c r="C515" s="32"/>
      <c r="D515" s="32"/>
      <c r="E515" s="32"/>
      <c r="F515" s="32"/>
      <c r="G515" s="32"/>
      <c r="H515" s="32"/>
      <c r="I515" s="32"/>
      <c r="Q515" s="32"/>
      <c r="R515" s="32"/>
      <c r="S515" s="32"/>
      <c r="T515" s="32"/>
      <c r="U515" s="32"/>
      <c r="V515" s="32"/>
      <c r="W515" s="32"/>
    </row>
    <row r="516">
      <c r="C516" s="32"/>
      <c r="D516" s="32"/>
      <c r="E516" s="32"/>
      <c r="F516" s="32"/>
      <c r="G516" s="32"/>
      <c r="H516" s="32"/>
      <c r="I516" s="32"/>
      <c r="Q516" s="32"/>
      <c r="R516" s="32"/>
      <c r="S516" s="32"/>
      <c r="T516" s="32"/>
      <c r="U516" s="32"/>
      <c r="V516" s="32"/>
      <c r="W516" s="32"/>
    </row>
    <row r="517">
      <c r="C517" s="32"/>
      <c r="D517" s="32"/>
      <c r="E517" s="32"/>
      <c r="F517" s="32"/>
      <c r="G517" s="32"/>
      <c r="H517" s="32"/>
      <c r="I517" s="32"/>
      <c r="Q517" s="32"/>
      <c r="R517" s="32"/>
      <c r="S517" s="32"/>
      <c r="T517" s="32"/>
      <c r="U517" s="32"/>
      <c r="V517" s="32"/>
      <c r="W517" s="32"/>
    </row>
    <row r="518">
      <c r="C518" s="32"/>
      <c r="D518" s="32"/>
      <c r="E518" s="32"/>
      <c r="F518" s="32"/>
      <c r="G518" s="32"/>
      <c r="H518" s="32"/>
      <c r="I518" s="32"/>
      <c r="Q518" s="32"/>
      <c r="R518" s="32"/>
      <c r="S518" s="32"/>
      <c r="T518" s="32"/>
      <c r="U518" s="32"/>
      <c r="V518" s="32"/>
      <c r="W518" s="32"/>
    </row>
    <row r="519">
      <c r="C519" s="32"/>
      <c r="D519" s="32"/>
      <c r="E519" s="32"/>
      <c r="F519" s="32"/>
      <c r="G519" s="32"/>
      <c r="H519" s="32"/>
      <c r="I519" s="32"/>
      <c r="Q519" s="32"/>
      <c r="R519" s="32"/>
      <c r="S519" s="32"/>
      <c r="T519" s="32"/>
      <c r="U519" s="32"/>
      <c r="V519" s="32"/>
      <c r="W519" s="32"/>
    </row>
    <row r="520">
      <c r="C520" s="32"/>
      <c r="D520" s="32"/>
      <c r="E520" s="32"/>
      <c r="F520" s="32"/>
      <c r="G520" s="32"/>
      <c r="H520" s="32"/>
      <c r="I520" s="32"/>
      <c r="Q520" s="32"/>
      <c r="R520" s="32"/>
      <c r="S520" s="32"/>
      <c r="T520" s="32"/>
      <c r="U520" s="32"/>
      <c r="V520" s="32"/>
      <c r="W520" s="32"/>
    </row>
    <row r="521">
      <c r="C521" s="32"/>
      <c r="D521" s="32"/>
      <c r="E521" s="32"/>
      <c r="F521" s="32"/>
      <c r="G521" s="32"/>
      <c r="H521" s="32"/>
      <c r="I521" s="32"/>
      <c r="Q521" s="32"/>
      <c r="R521" s="32"/>
      <c r="S521" s="32"/>
      <c r="T521" s="32"/>
      <c r="U521" s="32"/>
      <c r="V521" s="32"/>
      <c r="W521" s="32"/>
    </row>
    <row r="522">
      <c r="C522" s="32"/>
      <c r="D522" s="32"/>
      <c r="E522" s="32"/>
      <c r="F522" s="32"/>
      <c r="G522" s="32"/>
      <c r="H522" s="32"/>
      <c r="I522" s="32"/>
      <c r="Q522" s="32"/>
      <c r="R522" s="32"/>
      <c r="S522" s="32"/>
      <c r="T522" s="32"/>
      <c r="U522" s="32"/>
      <c r="V522" s="32"/>
      <c r="W522" s="32"/>
    </row>
    <row r="523">
      <c r="C523" s="32"/>
      <c r="D523" s="32"/>
      <c r="E523" s="32"/>
      <c r="F523" s="32"/>
      <c r="G523" s="32"/>
      <c r="H523" s="32"/>
      <c r="I523" s="32"/>
      <c r="Q523" s="32"/>
      <c r="R523" s="32"/>
      <c r="S523" s="32"/>
      <c r="T523" s="32"/>
      <c r="U523" s="32"/>
      <c r="V523" s="32"/>
      <c r="W523" s="32"/>
    </row>
    <row r="524">
      <c r="C524" s="32"/>
      <c r="D524" s="32"/>
      <c r="E524" s="32"/>
      <c r="F524" s="32"/>
      <c r="G524" s="32"/>
      <c r="H524" s="32"/>
      <c r="I524" s="32"/>
      <c r="Q524" s="32"/>
      <c r="R524" s="32"/>
      <c r="S524" s="32"/>
      <c r="T524" s="32"/>
      <c r="U524" s="32"/>
      <c r="V524" s="32"/>
      <c r="W524" s="32"/>
    </row>
    <row r="525">
      <c r="C525" s="32"/>
      <c r="D525" s="32"/>
      <c r="E525" s="32"/>
      <c r="F525" s="32"/>
      <c r="G525" s="32"/>
      <c r="H525" s="32"/>
      <c r="I525" s="32"/>
      <c r="Q525" s="32"/>
      <c r="R525" s="32"/>
      <c r="S525" s="32"/>
      <c r="T525" s="32"/>
      <c r="U525" s="32"/>
      <c r="V525" s="32"/>
      <c r="W525" s="32"/>
    </row>
    <row r="526">
      <c r="C526" s="32"/>
      <c r="D526" s="32"/>
      <c r="E526" s="32"/>
      <c r="F526" s="32"/>
      <c r="G526" s="32"/>
      <c r="H526" s="32"/>
      <c r="I526" s="32"/>
      <c r="Q526" s="32"/>
      <c r="R526" s="32"/>
      <c r="S526" s="32"/>
      <c r="T526" s="32"/>
      <c r="U526" s="32"/>
      <c r="V526" s="32"/>
      <c r="W526" s="32"/>
    </row>
    <row r="527">
      <c r="C527" s="32"/>
      <c r="D527" s="32"/>
      <c r="E527" s="32"/>
      <c r="F527" s="32"/>
      <c r="G527" s="32"/>
      <c r="H527" s="32"/>
      <c r="I527" s="32"/>
      <c r="Q527" s="32"/>
      <c r="R527" s="32"/>
      <c r="S527" s="32"/>
      <c r="T527" s="32"/>
      <c r="U527" s="32"/>
      <c r="V527" s="32"/>
      <c r="W527" s="32"/>
    </row>
    <row r="528">
      <c r="C528" s="32"/>
      <c r="D528" s="32"/>
      <c r="E528" s="32"/>
      <c r="F528" s="32"/>
      <c r="G528" s="32"/>
      <c r="H528" s="32"/>
      <c r="I528" s="32"/>
      <c r="Q528" s="32"/>
      <c r="R528" s="32"/>
      <c r="S528" s="32"/>
      <c r="T528" s="32"/>
      <c r="U528" s="32"/>
      <c r="V528" s="32"/>
      <c r="W528" s="32"/>
    </row>
    <row r="529">
      <c r="C529" s="32"/>
      <c r="D529" s="32"/>
      <c r="E529" s="32"/>
      <c r="F529" s="32"/>
      <c r="G529" s="32"/>
      <c r="H529" s="32"/>
      <c r="I529" s="32"/>
      <c r="Q529" s="32"/>
      <c r="R529" s="32"/>
      <c r="S529" s="32"/>
      <c r="T529" s="32"/>
      <c r="U529" s="32"/>
      <c r="V529" s="32"/>
      <c r="W529" s="32"/>
    </row>
    <row r="530">
      <c r="C530" s="32"/>
      <c r="D530" s="32"/>
      <c r="E530" s="32"/>
      <c r="F530" s="32"/>
      <c r="G530" s="32"/>
      <c r="H530" s="32"/>
      <c r="I530" s="32"/>
      <c r="Q530" s="32"/>
      <c r="R530" s="32"/>
      <c r="S530" s="32"/>
      <c r="T530" s="32"/>
      <c r="U530" s="32"/>
      <c r="V530" s="32"/>
      <c r="W530" s="32"/>
    </row>
    <row r="531">
      <c r="C531" s="32"/>
      <c r="D531" s="32"/>
      <c r="E531" s="32"/>
      <c r="F531" s="32"/>
      <c r="G531" s="32"/>
      <c r="H531" s="32"/>
      <c r="I531" s="32"/>
      <c r="Q531" s="32"/>
      <c r="R531" s="32"/>
      <c r="S531" s="32"/>
      <c r="T531" s="32"/>
      <c r="U531" s="32"/>
      <c r="V531" s="32"/>
      <c r="W531" s="32"/>
    </row>
    <row r="532">
      <c r="C532" s="32"/>
      <c r="D532" s="32"/>
      <c r="E532" s="32"/>
      <c r="F532" s="32"/>
      <c r="G532" s="32"/>
      <c r="H532" s="32"/>
      <c r="I532" s="32"/>
      <c r="Q532" s="32"/>
      <c r="R532" s="32"/>
      <c r="S532" s="32"/>
      <c r="T532" s="32"/>
      <c r="U532" s="32"/>
      <c r="V532" s="32"/>
      <c r="W532" s="32"/>
    </row>
    <row r="533">
      <c r="C533" s="32"/>
      <c r="D533" s="32"/>
      <c r="E533" s="32"/>
      <c r="F533" s="32"/>
      <c r="G533" s="32"/>
      <c r="H533" s="32"/>
      <c r="I533" s="32"/>
      <c r="Q533" s="32"/>
      <c r="R533" s="32"/>
      <c r="S533" s="32"/>
      <c r="T533" s="32"/>
      <c r="U533" s="32"/>
      <c r="V533" s="32"/>
      <c r="W533" s="32"/>
    </row>
    <row r="534">
      <c r="C534" s="32"/>
      <c r="D534" s="32"/>
      <c r="E534" s="32"/>
      <c r="F534" s="32"/>
      <c r="G534" s="32"/>
      <c r="H534" s="32"/>
      <c r="I534" s="32"/>
      <c r="Q534" s="32"/>
      <c r="R534" s="32"/>
      <c r="S534" s="32"/>
      <c r="T534" s="32"/>
      <c r="U534" s="32"/>
      <c r="V534" s="32"/>
      <c r="W534" s="32"/>
    </row>
    <row r="535">
      <c r="C535" s="32"/>
      <c r="D535" s="32"/>
      <c r="E535" s="32"/>
      <c r="F535" s="32"/>
      <c r="G535" s="32"/>
      <c r="H535" s="32"/>
      <c r="I535" s="32"/>
      <c r="Q535" s="32"/>
      <c r="R535" s="32"/>
      <c r="S535" s="32"/>
      <c r="T535" s="32"/>
      <c r="U535" s="32"/>
      <c r="V535" s="32"/>
      <c r="W535" s="32"/>
    </row>
    <row r="536">
      <c r="C536" s="32"/>
      <c r="D536" s="32"/>
      <c r="E536" s="32"/>
      <c r="F536" s="32"/>
      <c r="G536" s="32"/>
      <c r="H536" s="32"/>
      <c r="I536" s="32"/>
      <c r="Q536" s="32"/>
      <c r="R536" s="32"/>
      <c r="S536" s="32"/>
      <c r="T536" s="32"/>
      <c r="U536" s="32"/>
      <c r="V536" s="32"/>
      <c r="W536" s="32"/>
    </row>
    <row r="537">
      <c r="C537" s="32"/>
      <c r="D537" s="32"/>
      <c r="E537" s="32"/>
      <c r="F537" s="32"/>
      <c r="G537" s="32"/>
      <c r="H537" s="32"/>
      <c r="I537" s="32"/>
      <c r="Q537" s="32"/>
      <c r="R537" s="32"/>
      <c r="S537" s="32"/>
      <c r="T537" s="32"/>
      <c r="U537" s="32"/>
      <c r="V537" s="32"/>
      <c r="W537" s="32"/>
    </row>
    <row r="538">
      <c r="C538" s="32"/>
      <c r="D538" s="32"/>
      <c r="E538" s="32"/>
      <c r="F538" s="32"/>
      <c r="G538" s="32"/>
      <c r="H538" s="32"/>
      <c r="I538" s="32"/>
      <c r="Q538" s="32"/>
      <c r="R538" s="32"/>
      <c r="S538" s="32"/>
      <c r="T538" s="32"/>
      <c r="U538" s="32"/>
      <c r="V538" s="32"/>
      <c r="W538" s="32"/>
    </row>
    <row r="539">
      <c r="C539" s="32"/>
      <c r="D539" s="32"/>
      <c r="E539" s="32"/>
      <c r="F539" s="32"/>
      <c r="G539" s="32"/>
      <c r="H539" s="32"/>
      <c r="I539" s="32"/>
      <c r="Q539" s="32"/>
      <c r="R539" s="32"/>
      <c r="S539" s="32"/>
      <c r="T539" s="32"/>
      <c r="U539" s="32"/>
      <c r="V539" s="32"/>
      <c r="W539" s="32"/>
    </row>
    <row r="540">
      <c r="C540" s="32"/>
      <c r="D540" s="32"/>
      <c r="E540" s="32"/>
      <c r="F540" s="32"/>
      <c r="G540" s="32"/>
      <c r="H540" s="32"/>
      <c r="I540" s="32"/>
      <c r="Q540" s="32"/>
      <c r="R540" s="32"/>
      <c r="S540" s="32"/>
      <c r="T540" s="32"/>
      <c r="U540" s="32"/>
      <c r="V540" s="32"/>
      <c r="W540" s="32"/>
    </row>
    <row r="541">
      <c r="C541" s="32"/>
      <c r="D541" s="32"/>
      <c r="E541" s="32"/>
      <c r="F541" s="32"/>
      <c r="G541" s="32"/>
      <c r="H541" s="32"/>
      <c r="I541" s="32"/>
      <c r="Q541" s="32"/>
      <c r="R541" s="32"/>
      <c r="S541" s="32"/>
      <c r="T541" s="32"/>
      <c r="U541" s="32"/>
      <c r="V541" s="32"/>
      <c r="W541" s="32"/>
    </row>
    <row r="542">
      <c r="C542" s="32"/>
      <c r="D542" s="32"/>
      <c r="E542" s="32"/>
      <c r="F542" s="32"/>
      <c r="G542" s="32"/>
      <c r="H542" s="32"/>
      <c r="I542" s="32"/>
      <c r="Q542" s="32"/>
      <c r="R542" s="32"/>
      <c r="S542" s="32"/>
      <c r="T542" s="32"/>
      <c r="U542" s="32"/>
      <c r="V542" s="32"/>
      <c r="W542" s="32"/>
    </row>
    <row r="543">
      <c r="C543" s="32"/>
      <c r="D543" s="32"/>
      <c r="E543" s="32"/>
      <c r="F543" s="32"/>
      <c r="G543" s="32"/>
      <c r="H543" s="32"/>
      <c r="I543" s="32"/>
      <c r="Q543" s="32"/>
      <c r="R543" s="32"/>
      <c r="S543" s="32"/>
      <c r="T543" s="32"/>
      <c r="U543" s="32"/>
      <c r="V543" s="32"/>
      <c r="W543" s="32"/>
    </row>
    <row r="544">
      <c r="C544" s="32"/>
      <c r="D544" s="32"/>
      <c r="E544" s="32"/>
      <c r="F544" s="32"/>
      <c r="G544" s="32"/>
      <c r="H544" s="32"/>
      <c r="I544" s="32"/>
      <c r="Q544" s="32"/>
      <c r="R544" s="32"/>
      <c r="S544" s="32"/>
      <c r="T544" s="32"/>
      <c r="U544" s="32"/>
      <c r="V544" s="32"/>
      <c r="W544" s="32"/>
    </row>
    <row r="545">
      <c r="C545" s="32"/>
      <c r="D545" s="32"/>
      <c r="E545" s="32"/>
      <c r="F545" s="32"/>
      <c r="G545" s="32"/>
      <c r="H545" s="32"/>
      <c r="I545" s="32"/>
      <c r="Q545" s="32"/>
      <c r="R545" s="32"/>
      <c r="S545" s="32"/>
      <c r="T545" s="32"/>
      <c r="U545" s="32"/>
      <c r="V545" s="32"/>
      <c r="W545" s="32"/>
    </row>
    <row r="546">
      <c r="C546" s="32"/>
      <c r="D546" s="32"/>
      <c r="E546" s="32"/>
      <c r="F546" s="32"/>
      <c r="G546" s="32"/>
      <c r="H546" s="32"/>
      <c r="I546" s="32"/>
      <c r="Q546" s="32"/>
      <c r="R546" s="32"/>
      <c r="S546" s="32"/>
      <c r="T546" s="32"/>
      <c r="U546" s="32"/>
      <c r="V546" s="32"/>
      <c r="W546" s="32"/>
    </row>
    <row r="547">
      <c r="C547" s="32"/>
      <c r="D547" s="32"/>
      <c r="E547" s="32"/>
      <c r="F547" s="32"/>
      <c r="G547" s="32"/>
      <c r="H547" s="32"/>
      <c r="I547" s="32"/>
      <c r="Q547" s="32"/>
      <c r="R547" s="32"/>
      <c r="S547" s="32"/>
      <c r="T547" s="32"/>
      <c r="U547" s="32"/>
      <c r="V547" s="32"/>
      <c r="W547" s="32"/>
    </row>
    <row r="548">
      <c r="C548" s="32"/>
      <c r="D548" s="32"/>
      <c r="E548" s="32"/>
      <c r="F548" s="32"/>
      <c r="G548" s="32"/>
      <c r="H548" s="32"/>
      <c r="I548" s="32"/>
      <c r="Q548" s="32"/>
      <c r="R548" s="32"/>
      <c r="S548" s="32"/>
      <c r="T548" s="32"/>
      <c r="U548" s="32"/>
      <c r="V548" s="32"/>
      <c r="W548" s="32"/>
    </row>
    <row r="549">
      <c r="C549" s="32"/>
      <c r="D549" s="32"/>
      <c r="E549" s="32"/>
      <c r="F549" s="32"/>
      <c r="G549" s="32"/>
      <c r="H549" s="32"/>
      <c r="I549" s="32"/>
      <c r="Q549" s="32"/>
      <c r="R549" s="32"/>
      <c r="S549" s="32"/>
      <c r="T549" s="32"/>
      <c r="U549" s="32"/>
      <c r="V549" s="32"/>
      <c r="W549" s="32"/>
    </row>
    <row r="550">
      <c r="C550" s="32"/>
      <c r="D550" s="32"/>
      <c r="E550" s="32"/>
      <c r="F550" s="32"/>
      <c r="G550" s="32"/>
      <c r="H550" s="32"/>
      <c r="I550" s="32"/>
      <c r="Q550" s="32"/>
      <c r="R550" s="32"/>
      <c r="S550" s="32"/>
      <c r="T550" s="32"/>
      <c r="U550" s="32"/>
      <c r="V550" s="32"/>
      <c r="W550" s="32"/>
    </row>
    <row r="551">
      <c r="C551" s="32"/>
      <c r="D551" s="32"/>
      <c r="E551" s="32"/>
      <c r="F551" s="32"/>
      <c r="G551" s="32"/>
      <c r="H551" s="32"/>
      <c r="I551" s="32"/>
      <c r="Q551" s="32"/>
      <c r="R551" s="32"/>
      <c r="S551" s="32"/>
      <c r="T551" s="32"/>
      <c r="U551" s="32"/>
      <c r="V551" s="32"/>
      <c r="W551" s="32"/>
    </row>
    <row r="552">
      <c r="C552" s="32"/>
      <c r="D552" s="32"/>
      <c r="E552" s="32"/>
      <c r="F552" s="32"/>
      <c r="G552" s="32"/>
      <c r="H552" s="32"/>
      <c r="I552" s="32"/>
      <c r="Q552" s="32"/>
      <c r="R552" s="32"/>
      <c r="S552" s="32"/>
      <c r="T552" s="32"/>
      <c r="U552" s="32"/>
      <c r="V552" s="32"/>
      <c r="W552" s="32"/>
    </row>
    <row r="553">
      <c r="C553" s="32"/>
      <c r="D553" s="32"/>
      <c r="E553" s="32"/>
      <c r="F553" s="32"/>
      <c r="G553" s="32"/>
      <c r="H553" s="32"/>
      <c r="I553" s="32"/>
      <c r="Q553" s="32"/>
      <c r="R553" s="32"/>
      <c r="S553" s="32"/>
      <c r="T553" s="32"/>
      <c r="U553" s="32"/>
      <c r="V553" s="32"/>
      <c r="W553" s="32"/>
    </row>
    <row r="554">
      <c r="C554" s="32"/>
      <c r="D554" s="32"/>
      <c r="E554" s="32"/>
      <c r="F554" s="32"/>
      <c r="G554" s="32"/>
      <c r="H554" s="32"/>
      <c r="I554" s="32"/>
      <c r="Q554" s="32"/>
      <c r="R554" s="32"/>
      <c r="S554" s="32"/>
      <c r="T554" s="32"/>
      <c r="U554" s="32"/>
      <c r="V554" s="32"/>
      <c r="W554" s="32"/>
    </row>
    <row r="555">
      <c r="C555" s="32"/>
      <c r="D555" s="32"/>
      <c r="E555" s="32"/>
      <c r="F555" s="32"/>
      <c r="G555" s="32"/>
      <c r="H555" s="32"/>
      <c r="I555" s="32"/>
      <c r="Q555" s="32"/>
      <c r="R555" s="32"/>
      <c r="S555" s="32"/>
      <c r="T555" s="32"/>
      <c r="U555" s="32"/>
      <c r="V555" s="32"/>
      <c r="W555" s="32"/>
    </row>
    <row r="556">
      <c r="C556" s="32"/>
      <c r="D556" s="32"/>
      <c r="E556" s="32"/>
      <c r="F556" s="32"/>
      <c r="G556" s="32"/>
      <c r="H556" s="32"/>
      <c r="I556" s="32"/>
      <c r="Q556" s="32"/>
      <c r="R556" s="32"/>
      <c r="S556" s="32"/>
      <c r="T556" s="32"/>
      <c r="U556" s="32"/>
      <c r="V556" s="32"/>
      <c r="W556" s="32"/>
    </row>
    <row r="557">
      <c r="C557" s="32"/>
      <c r="D557" s="32"/>
      <c r="E557" s="32"/>
      <c r="F557" s="32"/>
      <c r="G557" s="32"/>
      <c r="H557" s="32"/>
      <c r="I557" s="32"/>
      <c r="Q557" s="32"/>
      <c r="R557" s="32"/>
      <c r="S557" s="32"/>
      <c r="T557" s="32"/>
      <c r="U557" s="32"/>
      <c r="V557" s="32"/>
      <c r="W557" s="32"/>
    </row>
    <row r="558">
      <c r="C558" s="32"/>
      <c r="D558" s="32"/>
      <c r="E558" s="32"/>
      <c r="F558" s="32"/>
      <c r="G558" s="32"/>
      <c r="H558" s="32"/>
      <c r="I558" s="32"/>
      <c r="Q558" s="32"/>
      <c r="R558" s="32"/>
      <c r="S558" s="32"/>
      <c r="T558" s="32"/>
      <c r="U558" s="32"/>
      <c r="V558" s="32"/>
      <c r="W558" s="32"/>
    </row>
    <row r="559">
      <c r="C559" s="32"/>
      <c r="D559" s="32"/>
      <c r="E559" s="32"/>
      <c r="F559" s="32"/>
      <c r="G559" s="32"/>
      <c r="H559" s="32"/>
      <c r="I559" s="32"/>
      <c r="Q559" s="32"/>
      <c r="R559" s="32"/>
      <c r="S559" s="32"/>
      <c r="T559" s="32"/>
      <c r="U559" s="32"/>
      <c r="V559" s="32"/>
      <c r="W559" s="32"/>
    </row>
    <row r="560">
      <c r="C560" s="32"/>
      <c r="D560" s="32"/>
      <c r="E560" s="32"/>
      <c r="F560" s="32"/>
      <c r="G560" s="32"/>
      <c r="H560" s="32"/>
      <c r="I560" s="32"/>
      <c r="Q560" s="32"/>
      <c r="R560" s="32"/>
      <c r="S560" s="32"/>
      <c r="T560" s="32"/>
      <c r="U560" s="32"/>
      <c r="V560" s="32"/>
      <c r="W560" s="32"/>
    </row>
    <row r="561">
      <c r="C561" s="32"/>
      <c r="D561" s="32"/>
      <c r="E561" s="32"/>
      <c r="F561" s="32"/>
      <c r="G561" s="32"/>
      <c r="H561" s="32"/>
      <c r="I561" s="32"/>
      <c r="Q561" s="32"/>
      <c r="R561" s="32"/>
      <c r="S561" s="32"/>
      <c r="T561" s="32"/>
      <c r="U561" s="32"/>
      <c r="V561" s="32"/>
      <c r="W561" s="32"/>
    </row>
    <row r="562">
      <c r="C562" s="32"/>
      <c r="D562" s="32"/>
      <c r="E562" s="32"/>
      <c r="F562" s="32"/>
      <c r="G562" s="32"/>
      <c r="H562" s="32"/>
      <c r="I562" s="32"/>
      <c r="Q562" s="32"/>
      <c r="R562" s="32"/>
      <c r="S562" s="32"/>
      <c r="T562" s="32"/>
      <c r="U562" s="32"/>
      <c r="V562" s="32"/>
      <c r="W562" s="32"/>
    </row>
    <row r="563">
      <c r="C563" s="32"/>
      <c r="D563" s="32"/>
      <c r="E563" s="32"/>
      <c r="F563" s="32"/>
      <c r="G563" s="32"/>
      <c r="H563" s="32"/>
      <c r="I563" s="32"/>
      <c r="Q563" s="32"/>
      <c r="R563" s="32"/>
      <c r="S563" s="32"/>
      <c r="T563" s="32"/>
      <c r="U563" s="32"/>
      <c r="V563" s="32"/>
      <c r="W563" s="32"/>
    </row>
    <row r="564">
      <c r="C564" s="32"/>
      <c r="D564" s="32"/>
      <c r="E564" s="32"/>
      <c r="F564" s="32"/>
      <c r="G564" s="32"/>
      <c r="H564" s="32"/>
      <c r="I564" s="32"/>
      <c r="Q564" s="32"/>
      <c r="R564" s="32"/>
      <c r="S564" s="32"/>
      <c r="T564" s="32"/>
      <c r="U564" s="32"/>
      <c r="V564" s="32"/>
      <c r="W564" s="32"/>
    </row>
    <row r="565">
      <c r="C565" s="32"/>
      <c r="D565" s="32"/>
      <c r="E565" s="32"/>
      <c r="F565" s="32"/>
      <c r="G565" s="32"/>
      <c r="H565" s="32"/>
      <c r="I565" s="32"/>
      <c r="Q565" s="32"/>
      <c r="R565" s="32"/>
      <c r="S565" s="32"/>
      <c r="T565" s="32"/>
      <c r="U565" s="32"/>
      <c r="V565" s="32"/>
      <c r="W565" s="32"/>
    </row>
    <row r="566">
      <c r="C566" s="32"/>
      <c r="D566" s="32"/>
      <c r="E566" s="32"/>
      <c r="F566" s="32"/>
      <c r="G566" s="32"/>
      <c r="H566" s="32"/>
      <c r="I566" s="32"/>
      <c r="Q566" s="32"/>
      <c r="R566" s="32"/>
      <c r="S566" s="32"/>
      <c r="T566" s="32"/>
      <c r="U566" s="32"/>
      <c r="V566" s="32"/>
      <c r="W566" s="32"/>
    </row>
    <row r="567">
      <c r="C567" s="32"/>
      <c r="D567" s="32"/>
      <c r="E567" s="32"/>
      <c r="F567" s="32"/>
      <c r="G567" s="32"/>
      <c r="H567" s="32"/>
      <c r="I567" s="32"/>
      <c r="Q567" s="32"/>
      <c r="R567" s="32"/>
      <c r="S567" s="32"/>
      <c r="T567" s="32"/>
      <c r="U567" s="32"/>
      <c r="V567" s="32"/>
      <c r="W567" s="32"/>
    </row>
    <row r="568">
      <c r="C568" s="32"/>
      <c r="D568" s="32"/>
      <c r="E568" s="32"/>
      <c r="F568" s="32"/>
      <c r="G568" s="32"/>
      <c r="H568" s="32"/>
      <c r="I568" s="32"/>
      <c r="Q568" s="32"/>
      <c r="R568" s="32"/>
      <c r="S568" s="32"/>
      <c r="T568" s="32"/>
      <c r="U568" s="32"/>
      <c r="V568" s="32"/>
      <c r="W568" s="32"/>
    </row>
    <row r="569">
      <c r="C569" s="32"/>
      <c r="D569" s="32"/>
      <c r="E569" s="32"/>
      <c r="F569" s="32"/>
      <c r="G569" s="32"/>
      <c r="H569" s="32"/>
      <c r="I569" s="32"/>
      <c r="Q569" s="32"/>
      <c r="R569" s="32"/>
      <c r="S569" s="32"/>
      <c r="T569" s="32"/>
      <c r="U569" s="32"/>
      <c r="V569" s="32"/>
      <c r="W569" s="32"/>
    </row>
    <row r="570">
      <c r="C570" s="32"/>
      <c r="D570" s="32"/>
      <c r="E570" s="32"/>
      <c r="F570" s="32"/>
      <c r="G570" s="32"/>
      <c r="H570" s="32"/>
      <c r="I570" s="32"/>
      <c r="Q570" s="32"/>
      <c r="R570" s="32"/>
      <c r="S570" s="32"/>
      <c r="T570" s="32"/>
      <c r="U570" s="32"/>
      <c r="V570" s="32"/>
      <c r="W570" s="32"/>
    </row>
    <row r="571">
      <c r="C571" s="32"/>
      <c r="D571" s="32"/>
      <c r="E571" s="32"/>
      <c r="F571" s="32"/>
      <c r="G571" s="32"/>
      <c r="H571" s="32"/>
      <c r="I571" s="32"/>
      <c r="Q571" s="32"/>
      <c r="R571" s="32"/>
      <c r="S571" s="32"/>
      <c r="T571" s="32"/>
      <c r="U571" s="32"/>
      <c r="V571" s="32"/>
      <c r="W571" s="32"/>
    </row>
    <row r="572">
      <c r="C572" s="32"/>
      <c r="D572" s="32"/>
      <c r="E572" s="32"/>
      <c r="F572" s="32"/>
      <c r="G572" s="32"/>
      <c r="H572" s="32"/>
      <c r="I572" s="32"/>
      <c r="Q572" s="32"/>
      <c r="R572" s="32"/>
      <c r="S572" s="32"/>
      <c r="T572" s="32"/>
      <c r="U572" s="32"/>
      <c r="V572" s="32"/>
      <c r="W572" s="32"/>
    </row>
    <row r="573">
      <c r="C573" s="32"/>
      <c r="D573" s="32"/>
      <c r="E573" s="32"/>
      <c r="F573" s="32"/>
      <c r="G573" s="32"/>
      <c r="H573" s="32"/>
      <c r="I573" s="32"/>
      <c r="Q573" s="32"/>
      <c r="R573" s="32"/>
      <c r="S573" s="32"/>
      <c r="T573" s="32"/>
      <c r="U573" s="32"/>
      <c r="V573" s="32"/>
      <c r="W573" s="32"/>
    </row>
    <row r="574">
      <c r="C574" s="32"/>
      <c r="D574" s="32"/>
      <c r="E574" s="32"/>
      <c r="F574" s="32"/>
      <c r="G574" s="32"/>
      <c r="H574" s="32"/>
      <c r="I574" s="32"/>
      <c r="Q574" s="32"/>
      <c r="R574" s="32"/>
      <c r="S574" s="32"/>
      <c r="T574" s="32"/>
      <c r="U574" s="32"/>
      <c r="V574" s="32"/>
      <c r="W574" s="32"/>
    </row>
    <row r="575">
      <c r="C575" s="32"/>
      <c r="D575" s="32"/>
      <c r="E575" s="32"/>
      <c r="F575" s="32"/>
      <c r="G575" s="32"/>
      <c r="H575" s="32"/>
      <c r="I575" s="32"/>
      <c r="Q575" s="32"/>
      <c r="R575" s="32"/>
      <c r="S575" s="32"/>
      <c r="T575" s="32"/>
      <c r="U575" s="32"/>
      <c r="V575" s="32"/>
      <c r="W575" s="32"/>
    </row>
    <row r="576">
      <c r="C576" s="32"/>
      <c r="D576" s="32"/>
      <c r="E576" s="32"/>
      <c r="F576" s="32"/>
      <c r="G576" s="32"/>
      <c r="H576" s="32"/>
      <c r="I576" s="32"/>
      <c r="Q576" s="32"/>
      <c r="R576" s="32"/>
      <c r="S576" s="32"/>
      <c r="T576" s="32"/>
      <c r="U576" s="32"/>
      <c r="V576" s="32"/>
      <c r="W576" s="32"/>
    </row>
    <row r="577">
      <c r="C577" s="32"/>
      <c r="D577" s="32"/>
      <c r="E577" s="32"/>
      <c r="F577" s="32"/>
      <c r="G577" s="32"/>
      <c r="H577" s="32"/>
      <c r="I577" s="32"/>
      <c r="Q577" s="32"/>
      <c r="R577" s="32"/>
      <c r="S577" s="32"/>
      <c r="T577" s="32"/>
      <c r="U577" s="32"/>
      <c r="V577" s="32"/>
      <c r="W577" s="32"/>
    </row>
    <row r="578">
      <c r="C578" s="32"/>
      <c r="D578" s="32"/>
      <c r="E578" s="32"/>
      <c r="F578" s="32"/>
      <c r="G578" s="32"/>
      <c r="H578" s="32"/>
      <c r="I578" s="32"/>
      <c r="Q578" s="32"/>
      <c r="R578" s="32"/>
      <c r="S578" s="32"/>
      <c r="T578" s="32"/>
      <c r="U578" s="32"/>
      <c r="V578" s="32"/>
      <c r="W578" s="32"/>
    </row>
    <row r="579">
      <c r="C579" s="32"/>
      <c r="D579" s="32"/>
      <c r="E579" s="32"/>
      <c r="F579" s="32"/>
      <c r="G579" s="32"/>
      <c r="H579" s="32"/>
      <c r="I579" s="32"/>
      <c r="Q579" s="32"/>
      <c r="R579" s="32"/>
      <c r="S579" s="32"/>
      <c r="T579" s="32"/>
      <c r="U579" s="32"/>
      <c r="V579" s="32"/>
      <c r="W579" s="32"/>
    </row>
    <row r="580">
      <c r="C580" s="32"/>
      <c r="D580" s="32"/>
      <c r="E580" s="32"/>
      <c r="F580" s="32"/>
      <c r="G580" s="32"/>
      <c r="H580" s="32"/>
      <c r="I580" s="32"/>
      <c r="Q580" s="32"/>
      <c r="R580" s="32"/>
      <c r="S580" s="32"/>
      <c r="T580" s="32"/>
      <c r="U580" s="32"/>
      <c r="V580" s="32"/>
      <c r="W580" s="32"/>
    </row>
    <row r="581">
      <c r="C581" s="32"/>
      <c r="D581" s="32"/>
      <c r="E581" s="32"/>
      <c r="F581" s="32"/>
      <c r="G581" s="32"/>
      <c r="H581" s="32"/>
      <c r="I581" s="32"/>
      <c r="Q581" s="32"/>
      <c r="R581" s="32"/>
      <c r="S581" s="32"/>
      <c r="T581" s="32"/>
      <c r="U581" s="32"/>
      <c r="V581" s="32"/>
      <c r="W581" s="32"/>
    </row>
    <row r="582">
      <c r="C582" s="32"/>
      <c r="D582" s="32"/>
      <c r="E582" s="32"/>
      <c r="F582" s="32"/>
      <c r="G582" s="32"/>
      <c r="H582" s="32"/>
      <c r="I582" s="32"/>
      <c r="Q582" s="32"/>
      <c r="R582" s="32"/>
      <c r="S582" s="32"/>
      <c r="T582" s="32"/>
      <c r="U582" s="32"/>
      <c r="V582" s="32"/>
      <c r="W582" s="32"/>
    </row>
    <row r="583">
      <c r="C583" s="32"/>
      <c r="D583" s="32"/>
      <c r="E583" s="32"/>
      <c r="F583" s="32"/>
      <c r="G583" s="32"/>
      <c r="H583" s="32"/>
      <c r="I583" s="32"/>
      <c r="Q583" s="32"/>
      <c r="R583" s="32"/>
      <c r="S583" s="32"/>
      <c r="T583" s="32"/>
      <c r="U583" s="32"/>
      <c r="V583" s="32"/>
      <c r="W583" s="32"/>
    </row>
    <row r="584">
      <c r="C584" s="32"/>
      <c r="D584" s="32"/>
      <c r="E584" s="32"/>
      <c r="F584" s="32"/>
      <c r="G584" s="32"/>
      <c r="H584" s="32"/>
      <c r="I584" s="32"/>
      <c r="Q584" s="32"/>
      <c r="R584" s="32"/>
      <c r="S584" s="32"/>
      <c r="T584" s="32"/>
      <c r="U584" s="32"/>
      <c r="V584" s="32"/>
      <c r="W584" s="32"/>
    </row>
    <row r="585">
      <c r="C585" s="32"/>
      <c r="D585" s="32"/>
      <c r="E585" s="32"/>
      <c r="F585" s="32"/>
      <c r="G585" s="32"/>
      <c r="H585" s="32"/>
      <c r="I585" s="32"/>
      <c r="Q585" s="32"/>
      <c r="R585" s="32"/>
      <c r="S585" s="32"/>
      <c r="T585" s="32"/>
      <c r="U585" s="32"/>
      <c r="V585" s="32"/>
      <c r="W585" s="32"/>
    </row>
    <row r="586">
      <c r="C586" s="32"/>
      <c r="D586" s="32"/>
      <c r="E586" s="32"/>
      <c r="F586" s="32"/>
      <c r="G586" s="32"/>
      <c r="H586" s="32"/>
      <c r="I586" s="32"/>
      <c r="Q586" s="32"/>
      <c r="R586" s="32"/>
      <c r="S586" s="32"/>
      <c r="T586" s="32"/>
      <c r="U586" s="32"/>
      <c r="V586" s="32"/>
      <c r="W586" s="32"/>
    </row>
    <row r="587">
      <c r="C587" s="32"/>
      <c r="D587" s="32"/>
      <c r="E587" s="32"/>
      <c r="F587" s="32"/>
      <c r="G587" s="32"/>
      <c r="H587" s="32"/>
      <c r="I587" s="32"/>
      <c r="Q587" s="32"/>
      <c r="R587" s="32"/>
      <c r="S587" s="32"/>
      <c r="T587" s="32"/>
      <c r="U587" s="32"/>
      <c r="V587" s="32"/>
      <c r="W587" s="32"/>
    </row>
    <row r="588">
      <c r="C588" s="32"/>
      <c r="D588" s="32"/>
      <c r="E588" s="32"/>
      <c r="F588" s="32"/>
      <c r="G588" s="32"/>
      <c r="H588" s="32"/>
      <c r="I588" s="32"/>
      <c r="Q588" s="32"/>
      <c r="R588" s="32"/>
      <c r="S588" s="32"/>
      <c r="T588" s="32"/>
      <c r="U588" s="32"/>
      <c r="V588" s="32"/>
      <c r="W588" s="32"/>
    </row>
    <row r="589">
      <c r="C589" s="32"/>
      <c r="D589" s="32"/>
      <c r="E589" s="32"/>
      <c r="F589" s="32"/>
      <c r="G589" s="32"/>
      <c r="H589" s="32"/>
      <c r="I589" s="32"/>
      <c r="Q589" s="32"/>
      <c r="R589" s="32"/>
      <c r="S589" s="32"/>
      <c r="T589" s="32"/>
      <c r="U589" s="32"/>
      <c r="V589" s="32"/>
      <c r="W589" s="32"/>
    </row>
    <row r="590">
      <c r="C590" s="32"/>
      <c r="D590" s="32"/>
      <c r="E590" s="32"/>
      <c r="F590" s="32"/>
      <c r="G590" s="32"/>
      <c r="H590" s="32"/>
      <c r="I590" s="32"/>
      <c r="Q590" s="32"/>
      <c r="R590" s="32"/>
      <c r="S590" s="32"/>
      <c r="T590" s="32"/>
      <c r="U590" s="32"/>
      <c r="V590" s="32"/>
      <c r="W590" s="32"/>
    </row>
    <row r="591">
      <c r="C591" s="32"/>
      <c r="D591" s="32"/>
      <c r="E591" s="32"/>
      <c r="F591" s="32"/>
      <c r="G591" s="32"/>
      <c r="H591" s="32"/>
      <c r="I591" s="32"/>
      <c r="Q591" s="32"/>
      <c r="R591" s="32"/>
      <c r="S591" s="32"/>
      <c r="T591" s="32"/>
      <c r="U591" s="32"/>
      <c r="V591" s="32"/>
      <c r="W591" s="32"/>
    </row>
    <row r="592">
      <c r="C592" s="32"/>
      <c r="D592" s="32"/>
      <c r="E592" s="32"/>
      <c r="F592" s="32"/>
      <c r="G592" s="32"/>
      <c r="H592" s="32"/>
      <c r="I592" s="32"/>
      <c r="Q592" s="32"/>
      <c r="R592" s="32"/>
      <c r="S592" s="32"/>
      <c r="T592" s="32"/>
      <c r="U592" s="32"/>
      <c r="V592" s="32"/>
      <c r="W592" s="32"/>
    </row>
    <row r="593">
      <c r="C593" s="32"/>
      <c r="D593" s="32"/>
      <c r="E593" s="32"/>
      <c r="F593" s="32"/>
      <c r="G593" s="32"/>
      <c r="H593" s="32"/>
      <c r="I593" s="32"/>
      <c r="Q593" s="32"/>
      <c r="R593" s="32"/>
      <c r="S593" s="32"/>
      <c r="T593" s="32"/>
      <c r="U593" s="32"/>
      <c r="V593" s="32"/>
      <c r="W593" s="32"/>
    </row>
    <row r="594">
      <c r="C594" s="32"/>
      <c r="D594" s="32"/>
      <c r="E594" s="32"/>
      <c r="F594" s="32"/>
      <c r="G594" s="32"/>
      <c r="H594" s="32"/>
      <c r="I594" s="32"/>
      <c r="Q594" s="32"/>
      <c r="R594" s="32"/>
      <c r="S594" s="32"/>
      <c r="T594" s="32"/>
      <c r="U594" s="32"/>
      <c r="V594" s="32"/>
      <c r="W594" s="32"/>
    </row>
    <row r="595">
      <c r="C595" s="32"/>
      <c r="D595" s="32"/>
      <c r="E595" s="32"/>
      <c r="F595" s="32"/>
      <c r="G595" s="32"/>
      <c r="H595" s="32"/>
      <c r="I595" s="32"/>
      <c r="Q595" s="32"/>
      <c r="R595" s="32"/>
      <c r="S595" s="32"/>
      <c r="T595" s="32"/>
      <c r="U595" s="32"/>
      <c r="V595" s="32"/>
      <c r="W595" s="32"/>
    </row>
    <row r="596">
      <c r="C596" s="32"/>
      <c r="D596" s="32"/>
      <c r="E596" s="32"/>
      <c r="F596" s="32"/>
      <c r="G596" s="32"/>
      <c r="H596" s="32"/>
      <c r="I596" s="32"/>
      <c r="Q596" s="32"/>
      <c r="R596" s="32"/>
      <c r="S596" s="32"/>
      <c r="T596" s="32"/>
      <c r="U596" s="32"/>
      <c r="V596" s="32"/>
      <c r="W596" s="32"/>
    </row>
    <row r="597">
      <c r="C597" s="32"/>
      <c r="D597" s="32"/>
      <c r="E597" s="32"/>
      <c r="F597" s="32"/>
      <c r="G597" s="32"/>
      <c r="H597" s="32"/>
      <c r="I597" s="32"/>
      <c r="Q597" s="32"/>
      <c r="R597" s="32"/>
      <c r="S597" s="32"/>
      <c r="T597" s="32"/>
      <c r="U597" s="32"/>
      <c r="V597" s="32"/>
      <c r="W597" s="32"/>
    </row>
    <row r="598">
      <c r="C598" s="32"/>
      <c r="D598" s="32"/>
      <c r="E598" s="32"/>
      <c r="F598" s="32"/>
      <c r="G598" s="32"/>
      <c r="H598" s="32"/>
      <c r="I598" s="32"/>
      <c r="Q598" s="32"/>
      <c r="R598" s="32"/>
      <c r="S598" s="32"/>
      <c r="T598" s="32"/>
      <c r="U598" s="32"/>
      <c r="V598" s="32"/>
      <c r="W598" s="32"/>
    </row>
    <row r="599">
      <c r="C599" s="32"/>
      <c r="D599" s="32"/>
      <c r="E599" s="32"/>
      <c r="F599" s="32"/>
      <c r="G599" s="32"/>
      <c r="H599" s="32"/>
      <c r="I599" s="32"/>
      <c r="Q599" s="32"/>
      <c r="R599" s="32"/>
      <c r="S599" s="32"/>
      <c r="T599" s="32"/>
      <c r="U599" s="32"/>
      <c r="V599" s="32"/>
      <c r="W599" s="32"/>
    </row>
    <row r="600">
      <c r="C600" s="32"/>
      <c r="D600" s="32"/>
      <c r="E600" s="32"/>
      <c r="F600" s="32"/>
      <c r="G600" s="32"/>
      <c r="H600" s="32"/>
      <c r="I600" s="32"/>
      <c r="Q600" s="32"/>
      <c r="R600" s="32"/>
      <c r="S600" s="32"/>
      <c r="T600" s="32"/>
      <c r="U600" s="32"/>
      <c r="V600" s="32"/>
      <c r="W600" s="32"/>
    </row>
    <row r="601">
      <c r="C601" s="32"/>
      <c r="D601" s="32"/>
      <c r="E601" s="32"/>
      <c r="F601" s="32"/>
      <c r="G601" s="32"/>
      <c r="H601" s="32"/>
      <c r="I601" s="32"/>
      <c r="Q601" s="32"/>
      <c r="R601" s="32"/>
      <c r="S601" s="32"/>
      <c r="T601" s="32"/>
      <c r="U601" s="32"/>
      <c r="V601" s="32"/>
      <c r="W601" s="32"/>
    </row>
    <row r="602">
      <c r="C602" s="32"/>
      <c r="D602" s="32"/>
      <c r="E602" s="32"/>
      <c r="F602" s="32"/>
      <c r="G602" s="32"/>
      <c r="H602" s="32"/>
      <c r="I602" s="32"/>
      <c r="Q602" s="32"/>
      <c r="R602" s="32"/>
      <c r="S602" s="32"/>
      <c r="T602" s="32"/>
      <c r="U602" s="32"/>
      <c r="V602" s="32"/>
      <c r="W602" s="32"/>
    </row>
    <row r="603">
      <c r="C603" s="32"/>
      <c r="D603" s="32"/>
      <c r="E603" s="32"/>
      <c r="F603" s="32"/>
      <c r="G603" s="32"/>
      <c r="H603" s="32"/>
      <c r="I603" s="32"/>
      <c r="Q603" s="32"/>
      <c r="R603" s="32"/>
      <c r="S603" s="32"/>
      <c r="T603" s="32"/>
      <c r="U603" s="32"/>
      <c r="V603" s="32"/>
      <c r="W603" s="32"/>
    </row>
    <row r="604">
      <c r="C604" s="32"/>
      <c r="D604" s="32"/>
      <c r="E604" s="32"/>
      <c r="F604" s="32"/>
      <c r="G604" s="32"/>
      <c r="H604" s="32"/>
      <c r="I604" s="32"/>
      <c r="Q604" s="32"/>
      <c r="R604" s="32"/>
      <c r="S604" s="32"/>
      <c r="T604" s="32"/>
      <c r="U604" s="32"/>
      <c r="V604" s="32"/>
      <c r="W604" s="32"/>
    </row>
    <row r="605">
      <c r="C605" s="32"/>
      <c r="D605" s="32"/>
      <c r="E605" s="32"/>
      <c r="F605" s="32"/>
      <c r="G605" s="32"/>
      <c r="H605" s="32"/>
      <c r="I605" s="32"/>
      <c r="Q605" s="32"/>
      <c r="R605" s="32"/>
      <c r="S605" s="32"/>
      <c r="T605" s="32"/>
      <c r="U605" s="32"/>
      <c r="V605" s="32"/>
      <c r="W605" s="32"/>
    </row>
    <row r="606">
      <c r="C606" s="32"/>
      <c r="D606" s="32"/>
      <c r="E606" s="32"/>
      <c r="F606" s="32"/>
      <c r="G606" s="32"/>
      <c r="H606" s="32"/>
      <c r="I606" s="32"/>
      <c r="Q606" s="32"/>
      <c r="R606" s="32"/>
      <c r="S606" s="32"/>
      <c r="T606" s="32"/>
      <c r="U606" s="32"/>
      <c r="V606" s="32"/>
      <c r="W606" s="32"/>
    </row>
    <row r="607">
      <c r="C607" s="32"/>
      <c r="D607" s="32"/>
      <c r="E607" s="32"/>
      <c r="F607" s="32"/>
      <c r="G607" s="32"/>
      <c r="H607" s="32"/>
      <c r="I607" s="32"/>
      <c r="Q607" s="32"/>
      <c r="R607" s="32"/>
      <c r="S607" s="32"/>
      <c r="T607" s="32"/>
      <c r="U607" s="32"/>
      <c r="V607" s="32"/>
      <c r="W607" s="32"/>
    </row>
    <row r="608">
      <c r="C608" s="32"/>
      <c r="D608" s="32"/>
      <c r="E608" s="32"/>
      <c r="F608" s="32"/>
      <c r="G608" s="32"/>
      <c r="H608" s="32"/>
      <c r="I608" s="32"/>
      <c r="Q608" s="32"/>
      <c r="R608" s="32"/>
      <c r="S608" s="32"/>
      <c r="T608" s="32"/>
      <c r="U608" s="32"/>
      <c r="V608" s="32"/>
      <c r="W608" s="32"/>
    </row>
    <row r="609">
      <c r="C609" s="32"/>
      <c r="D609" s="32"/>
      <c r="E609" s="32"/>
      <c r="F609" s="32"/>
      <c r="G609" s="32"/>
      <c r="H609" s="32"/>
      <c r="I609" s="32"/>
      <c r="Q609" s="32"/>
      <c r="R609" s="32"/>
      <c r="S609" s="32"/>
      <c r="T609" s="32"/>
      <c r="U609" s="32"/>
      <c r="V609" s="32"/>
      <c r="W609" s="32"/>
    </row>
    <row r="610">
      <c r="C610" s="32"/>
      <c r="D610" s="32"/>
      <c r="E610" s="32"/>
      <c r="F610" s="32"/>
      <c r="G610" s="32"/>
      <c r="H610" s="32"/>
      <c r="I610" s="32"/>
      <c r="Q610" s="32"/>
      <c r="R610" s="32"/>
      <c r="S610" s="32"/>
      <c r="T610" s="32"/>
      <c r="U610" s="32"/>
      <c r="V610" s="32"/>
      <c r="W610" s="32"/>
    </row>
    <row r="611">
      <c r="C611" s="32"/>
      <c r="D611" s="32"/>
      <c r="E611" s="32"/>
      <c r="F611" s="32"/>
      <c r="G611" s="32"/>
      <c r="H611" s="32"/>
      <c r="I611" s="32"/>
      <c r="Q611" s="32"/>
      <c r="R611" s="32"/>
      <c r="S611" s="32"/>
      <c r="T611" s="32"/>
      <c r="U611" s="32"/>
      <c r="V611" s="32"/>
      <c r="W611" s="32"/>
    </row>
    <row r="612">
      <c r="C612" s="32"/>
      <c r="D612" s="32"/>
      <c r="E612" s="32"/>
      <c r="F612" s="32"/>
      <c r="G612" s="32"/>
      <c r="H612" s="32"/>
      <c r="I612" s="32"/>
      <c r="Q612" s="32"/>
      <c r="R612" s="32"/>
      <c r="S612" s="32"/>
      <c r="T612" s="32"/>
      <c r="U612" s="32"/>
      <c r="V612" s="32"/>
      <c r="W612" s="32"/>
    </row>
    <row r="613">
      <c r="C613" s="32"/>
      <c r="D613" s="32"/>
      <c r="E613" s="32"/>
      <c r="F613" s="32"/>
      <c r="G613" s="32"/>
      <c r="H613" s="32"/>
      <c r="I613" s="32"/>
      <c r="Q613" s="32"/>
      <c r="R613" s="32"/>
      <c r="S613" s="32"/>
      <c r="T613" s="32"/>
      <c r="U613" s="32"/>
      <c r="V613" s="32"/>
      <c r="W613" s="32"/>
    </row>
    <row r="614">
      <c r="C614" s="32"/>
      <c r="D614" s="32"/>
      <c r="E614" s="32"/>
      <c r="F614" s="32"/>
      <c r="G614" s="32"/>
      <c r="H614" s="32"/>
      <c r="I614" s="32"/>
      <c r="Q614" s="32"/>
      <c r="R614" s="32"/>
      <c r="S614" s="32"/>
      <c r="T614" s="32"/>
      <c r="U614" s="32"/>
      <c r="V614" s="32"/>
      <c r="W614" s="32"/>
    </row>
    <row r="615">
      <c r="C615" s="32"/>
      <c r="D615" s="32"/>
      <c r="E615" s="32"/>
      <c r="F615" s="32"/>
      <c r="G615" s="32"/>
      <c r="H615" s="32"/>
      <c r="I615" s="32"/>
      <c r="Q615" s="32"/>
      <c r="R615" s="32"/>
      <c r="S615" s="32"/>
      <c r="T615" s="32"/>
      <c r="U615" s="32"/>
      <c r="V615" s="32"/>
      <c r="W615" s="32"/>
    </row>
    <row r="616">
      <c r="C616" s="32"/>
      <c r="D616" s="32"/>
      <c r="E616" s="32"/>
      <c r="F616" s="32"/>
      <c r="G616" s="32"/>
      <c r="H616" s="32"/>
      <c r="I616" s="32"/>
      <c r="Q616" s="32"/>
      <c r="R616" s="32"/>
      <c r="S616" s="32"/>
      <c r="T616" s="32"/>
      <c r="U616" s="32"/>
      <c r="V616" s="32"/>
      <c r="W616" s="32"/>
    </row>
    <row r="617">
      <c r="C617" s="32"/>
      <c r="D617" s="32"/>
      <c r="E617" s="32"/>
      <c r="F617" s="32"/>
      <c r="G617" s="32"/>
      <c r="H617" s="32"/>
      <c r="I617" s="32"/>
      <c r="Q617" s="32"/>
      <c r="R617" s="32"/>
      <c r="S617" s="32"/>
      <c r="T617" s="32"/>
      <c r="U617" s="32"/>
      <c r="V617" s="32"/>
      <c r="W617" s="32"/>
    </row>
    <row r="618">
      <c r="C618" s="32"/>
      <c r="D618" s="32"/>
      <c r="E618" s="32"/>
      <c r="F618" s="32"/>
      <c r="G618" s="32"/>
      <c r="H618" s="32"/>
      <c r="I618" s="32"/>
      <c r="Q618" s="32"/>
      <c r="R618" s="32"/>
      <c r="S618" s="32"/>
      <c r="T618" s="32"/>
      <c r="U618" s="32"/>
      <c r="V618" s="32"/>
      <c r="W618" s="32"/>
    </row>
    <row r="619">
      <c r="C619" s="32"/>
      <c r="D619" s="32"/>
      <c r="E619" s="32"/>
      <c r="F619" s="32"/>
      <c r="G619" s="32"/>
      <c r="H619" s="32"/>
      <c r="I619" s="32"/>
      <c r="Q619" s="32"/>
      <c r="R619" s="32"/>
      <c r="S619" s="32"/>
      <c r="T619" s="32"/>
      <c r="U619" s="32"/>
      <c r="V619" s="32"/>
      <c r="W619" s="32"/>
    </row>
    <row r="620">
      <c r="C620" s="32"/>
      <c r="D620" s="32"/>
      <c r="E620" s="32"/>
      <c r="F620" s="32"/>
      <c r="G620" s="32"/>
      <c r="H620" s="32"/>
      <c r="I620" s="32"/>
      <c r="Q620" s="32"/>
      <c r="R620" s="32"/>
      <c r="S620" s="32"/>
      <c r="T620" s="32"/>
      <c r="U620" s="32"/>
      <c r="V620" s="32"/>
      <c r="W620" s="32"/>
    </row>
    <row r="621">
      <c r="C621" s="32"/>
      <c r="D621" s="32"/>
      <c r="E621" s="32"/>
      <c r="F621" s="32"/>
      <c r="G621" s="32"/>
      <c r="H621" s="32"/>
      <c r="I621" s="32"/>
      <c r="Q621" s="32"/>
      <c r="R621" s="32"/>
      <c r="S621" s="32"/>
      <c r="T621" s="32"/>
      <c r="U621" s="32"/>
      <c r="V621" s="32"/>
      <c r="W621" s="32"/>
    </row>
    <row r="622">
      <c r="C622" s="32"/>
      <c r="D622" s="32"/>
      <c r="E622" s="32"/>
      <c r="F622" s="32"/>
      <c r="G622" s="32"/>
      <c r="H622" s="32"/>
      <c r="I622" s="32"/>
      <c r="Q622" s="32"/>
      <c r="R622" s="32"/>
      <c r="S622" s="32"/>
      <c r="T622" s="32"/>
      <c r="U622" s="32"/>
      <c r="V622" s="32"/>
      <c r="W622" s="32"/>
    </row>
    <row r="623">
      <c r="C623" s="32"/>
      <c r="D623" s="32"/>
      <c r="E623" s="32"/>
      <c r="F623" s="32"/>
      <c r="G623" s="32"/>
      <c r="H623" s="32"/>
      <c r="I623" s="32"/>
      <c r="Q623" s="32"/>
      <c r="R623" s="32"/>
      <c r="S623" s="32"/>
      <c r="T623" s="32"/>
      <c r="U623" s="32"/>
      <c r="V623" s="32"/>
      <c r="W623" s="32"/>
    </row>
    <row r="624">
      <c r="C624" s="32"/>
      <c r="D624" s="32"/>
      <c r="E624" s="32"/>
      <c r="F624" s="32"/>
      <c r="G624" s="32"/>
      <c r="H624" s="32"/>
      <c r="I624" s="32"/>
      <c r="Q624" s="32"/>
      <c r="R624" s="32"/>
      <c r="S624" s="32"/>
      <c r="T624" s="32"/>
      <c r="U624" s="32"/>
      <c r="V624" s="32"/>
      <c r="W624" s="32"/>
    </row>
    <row r="625">
      <c r="C625" s="32"/>
      <c r="D625" s="32"/>
      <c r="E625" s="32"/>
      <c r="F625" s="32"/>
      <c r="G625" s="32"/>
      <c r="H625" s="32"/>
      <c r="I625" s="32"/>
      <c r="Q625" s="32"/>
      <c r="R625" s="32"/>
      <c r="S625" s="32"/>
      <c r="T625" s="32"/>
      <c r="U625" s="32"/>
      <c r="V625" s="32"/>
      <c r="W625" s="32"/>
    </row>
    <row r="626">
      <c r="C626" s="32"/>
      <c r="D626" s="32"/>
      <c r="E626" s="32"/>
      <c r="F626" s="32"/>
      <c r="G626" s="32"/>
      <c r="H626" s="32"/>
      <c r="I626" s="32"/>
      <c r="Q626" s="32"/>
      <c r="R626" s="32"/>
      <c r="S626" s="32"/>
      <c r="T626" s="32"/>
      <c r="U626" s="32"/>
      <c r="V626" s="32"/>
      <c r="W626" s="32"/>
    </row>
    <row r="627">
      <c r="C627" s="32"/>
      <c r="D627" s="32"/>
      <c r="E627" s="32"/>
      <c r="F627" s="32"/>
      <c r="G627" s="32"/>
      <c r="H627" s="32"/>
      <c r="I627" s="32"/>
      <c r="Q627" s="32"/>
      <c r="R627" s="32"/>
      <c r="S627" s="32"/>
      <c r="T627" s="32"/>
      <c r="U627" s="32"/>
      <c r="V627" s="32"/>
      <c r="W627" s="32"/>
    </row>
    <row r="628">
      <c r="C628" s="32"/>
      <c r="D628" s="32"/>
      <c r="E628" s="32"/>
      <c r="F628" s="32"/>
      <c r="G628" s="32"/>
      <c r="H628" s="32"/>
      <c r="I628" s="32"/>
      <c r="Q628" s="32"/>
      <c r="R628" s="32"/>
      <c r="S628" s="32"/>
      <c r="T628" s="32"/>
      <c r="U628" s="32"/>
      <c r="V628" s="32"/>
      <c r="W628" s="32"/>
    </row>
    <row r="629">
      <c r="C629" s="32"/>
      <c r="D629" s="32"/>
      <c r="E629" s="32"/>
      <c r="F629" s="32"/>
      <c r="G629" s="32"/>
      <c r="H629" s="32"/>
      <c r="I629" s="32"/>
      <c r="Q629" s="32"/>
      <c r="R629" s="32"/>
      <c r="S629" s="32"/>
      <c r="T629" s="32"/>
      <c r="U629" s="32"/>
      <c r="V629" s="32"/>
      <c r="W629" s="32"/>
    </row>
    <row r="630">
      <c r="C630" s="32"/>
      <c r="D630" s="32"/>
      <c r="E630" s="32"/>
      <c r="F630" s="32"/>
      <c r="G630" s="32"/>
      <c r="H630" s="32"/>
      <c r="I630" s="32"/>
      <c r="Q630" s="32"/>
      <c r="R630" s="32"/>
      <c r="S630" s="32"/>
      <c r="T630" s="32"/>
      <c r="U630" s="32"/>
      <c r="V630" s="32"/>
      <c r="W630" s="32"/>
    </row>
    <row r="631">
      <c r="C631" s="32"/>
      <c r="D631" s="32"/>
      <c r="E631" s="32"/>
      <c r="F631" s="32"/>
      <c r="G631" s="32"/>
      <c r="H631" s="32"/>
      <c r="I631" s="32"/>
      <c r="Q631" s="32"/>
      <c r="R631" s="32"/>
      <c r="S631" s="32"/>
      <c r="T631" s="32"/>
      <c r="U631" s="32"/>
      <c r="V631" s="32"/>
      <c r="W631" s="32"/>
    </row>
    <row r="632">
      <c r="C632" s="32"/>
      <c r="D632" s="32"/>
      <c r="E632" s="32"/>
      <c r="F632" s="32"/>
      <c r="G632" s="32"/>
      <c r="H632" s="32"/>
      <c r="I632" s="32"/>
      <c r="Q632" s="32"/>
      <c r="R632" s="32"/>
      <c r="S632" s="32"/>
      <c r="T632" s="32"/>
      <c r="U632" s="32"/>
      <c r="V632" s="32"/>
      <c r="W632" s="32"/>
    </row>
    <row r="633">
      <c r="C633" s="32"/>
      <c r="D633" s="32"/>
      <c r="E633" s="32"/>
      <c r="F633" s="32"/>
      <c r="G633" s="32"/>
      <c r="H633" s="32"/>
      <c r="I633" s="32"/>
      <c r="Q633" s="32"/>
      <c r="R633" s="32"/>
      <c r="S633" s="32"/>
      <c r="T633" s="32"/>
      <c r="U633" s="32"/>
      <c r="V633" s="32"/>
      <c r="W633" s="32"/>
    </row>
    <row r="634">
      <c r="C634" s="32"/>
      <c r="D634" s="32"/>
      <c r="E634" s="32"/>
      <c r="F634" s="32"/>
      <c r="G634" s="32"/>
      <c r="H634" s="32"/>
      <c r="I634" s="32"/>
      <c r="Q634" s="32"/>
      <c r="R634" s="32"/>
      <c r="S634" s="32"/>
      <c r="T634" s="32"/>
      <c r="U634" s="32"/>
      <c r="V634" s="32"/>
      <c r="W634" s="32"/>
    </row>
    <row r="635">
      <c r="C635" s="32"/>
      <c r="D635" s="32"/>
      <c r="E635" s="32"/>
      <c r="F635" s="32"/>
      <c r="G635" s="32"/>
      <c r="H635" s="32"/>
      <c r="I635" s="32"/>
      <c r="Q635" s="32"/>
      <c r="R635" s="32"/>
      <c r="S635" s="32"/>
      <c r="T635" s="32"/>
      <c r="U635" s="32"/>
      <c r="V635" s="32"/>
      <c r="W635" s="32"/>
    </row>
    <row r="636">
      <c r="C636" s="32"/>
      <c r="D636" s="32"/>
      <c r="E636" s="32"/>
      <c r="F636" s="32"/>
      <c r="G636" s="32"/>
      <c r="H636" s="32"/>
      <c r="I636" s="32"/>
      <c r="Q636" s="32"/>
      <c r="R636" s="32"/>
      <c r="S636" s="32"/>
      <c r="T636" s="32"/>
      <c r="U636" s="32"/>
      <c r="V636" s="32"/>
      <c r="W636" s="32"/>
    </row>
    <row r="637">
      <c r="C637" s="32"/>
      <c r="D637" s="32"/>
      <c r="E637" s="32"/>
      <c r="F637" s="32"/>
      <c r="G637" s="32"/>
      <c r="H637" s="32"/>
      <c r="I637" s="32"/>
      <c r="Q637" s="32"/>
      <c r="R637" s="32"/>
      <c r="S637" s="32"/>
      <c r="T637" s="32"/>
      <c r="U637" s="32"/>
      <c r="V637" s="32"/>
      <c r="W637" s="32"/>
    </row>
    <row r="638">
      <c r="C638" s="32"/>
      <c r="D638" s="32"/>
      <c r="E638" s="32"/>
      <c r="F638" s="32"/>
      <c r="G638" s="32"/>
      <c r="H638" s="32"/>
      <c r="I638" s="32"/>
      <c r="Q638" s="32"/>
      <c r="R638" s="32"/>
      <c r="S638" s="32"/>
      <c r="T638" s="32"/>
      <c r="U638" s="32"/>
      <c r="V638" s="32"/>
      <c r="W638" s="32"/>
    </row>
    <row r="639">
      <c r="C639" s="32"/>
      <c r="D639" s="32"/>
      <c r="E639" s="32"/>
      <c r="F639" s="32"/>
      <c r="G639" s="32"/>
      <c r="H639" s="32"/>
      <c r="I639" s="32"/>
      <c r="Q639" s="32"/>
      <c r="R639" s="32"/>
      <c r="S639" s="32"/>
      <c r="T639" s="32"/>
      <c r="U639" s="32"/>
      <c r="V639" s="32"/>
      <c r="W639" s="32"/>
    </row>
    <row r="640">
      <c r="C640" s="32"/>
      <c r="D640" s="32"/>
      <c r="E640" s="32"/>
      <c r="F640" s="32"/>
      <c r="G640" s="32"/>
      <c r="H640" s="32"/>
      <c r="I640" s="32"/>
      <c r="Q640" s="32"/>
      <c r="R640" s="32"/>
      <c r="S640" s="32"/>
      <c r="T640" s="32"/>
      <c r="U640" s="32"/>
      <c r="V640" s="32"/>
      <c r="W640" s="32"/>
    </row>
    <row r="641">
      <c r="C641" s="32"/>
      <c r="D641" s="32"/>
      <c r="E641" s="32"/>
      <c r="F641" s="32"/>
      <c r="G641" s="32"/>
      <c r="H641" s="32"/>
      <c r="I641" s="32"/>
      <c r="Q641" s="32"/>
      <c r="R641" s="32"/>
      <c r="S641" s="32"/>
      <c r="T641" s="32"/>
      <c r="U641" s="32"/>
      <c r="V641" s="32"/>
      <c r="W641" s="32"/>
    </row>
    <row r="642">
      <c r="C642" s="32"/>
      <c r="D642" s="32"/>
      <c r="E642" s="32"/>
      <c r="F642" s="32"/>
      <c r="G642" s="32"/>
      <c r="H642" s="32"/>
      <c r="I642" s="32"/>
      <c r="Q642" s="32"/>
      <c r="R642" s="32"/>
      <c r="S642" s="32"/>
      <c r="T642" s="32"/>
      <c r="U642" s="32"/>
      <c r="V642" s="32"/>
      <c r="W642" s="32"/>
    </row>
    <row r="643">
      <c r="C643" s="32"/>
      <c r="D643" s="32"/>
      <c r="E643" s="32"/>
      <c r="F643" s="32"/>
      <c r="G643" s="32"/>
      <c r="H643" s="32"/>
      <c r="I643" s="32"/>
      <c r="Q643" s="32"/>
      <c r="R643" s="32"/>
      <c r="S643" s="32"/>
      <c r="T643" s="32"/>
      <c r="U643" s="32"/>
      <c r="V643" s="32"/>
      <c r="W643" s="32"/>
    </row>
    <row r="644">
      <c r="C644" s="32"/>
      <c r="D644" s="32"/>
      <c r="E644" s="32"/>
      <c r="F644" s="32"/>
      <c r="G644" s="32"/>
      <c r="H644" s="32"/>
      <c r="I644" s="32"/>
      <c r="Q644" s="32"/>
      <c r="R644" s="32"/>
      <c r="S644" s="32"/>
      <c r="T644" s="32"/>
      <c r="U644" s="32"/>
      <c r="V644" s="32"/>
      <c r="W644" s="32"/>
    </row>
    <row r="645">
      <c r="C645" s="32"/>
      <c r="D645" s="32"/>
      <c r="E645" s="32"/>
      <c r="F645" s="32"/>
      <c r="G645" s="32"/>
      <c r="H645" s="32"/>
      <c r="I645" s="32"/>
      <c r="Q645" s="32"/>
      <c r="R645" s="32"/>
      <c r="S645" s="32"/>
      <c r="T645" s="32"/>
      <c r="U645" s="32"/>
      <c r="V645" s="32"/>
      <c r="W645" s="32"/>
    </row>
    <row r="646">
      <c r="C646" s="32"/>
      <c r="D646" s="32"/>
      <c r="E646" s="32"/>
      <c r="F646" s="32"/>
      <c r="G646" s="32"/>
      <c r="H646" s="32"/>
      <c r="I646" s="32"/>
      <c r="Q646" s="32"/>
      <c r="R646" s="32"/>
      <c r="S646" s="32"/>
      <c r="T646" s="32"/>
      <c r="U646" s="32"/>
      <c r="V646" s="32"/>
      <c r="W646" s="32"/>
    </row>
    <row r="647">
      <c r="C647" s="32"/>
      <c r="D647" s="32"/>
      <c r="E647" s="32"/>
      <c r="F647" s="32"/>
      <c r="G647" s="32"/>
      <c r="H647" s="32"/>
      <c r="I647" s="32"/>
      <c r="Q647" s="32"/>
      <c r="R647" s="32"/>
      <c r="S647" s="32"/>
      <c r="T647" s="32"/>
      <c r="U647" s="32"/>
      <c r="V647" s="32"/>
      <c r="W647" s="32"/>
    </row>
    <row r="648">
      <c r="C648" s="32"/>
      <c r="D648" s="32"/>
      <c r="E648" s="32"/>
      <c r="F648" s="32"/>
      <c r="G648" s="32"/>
      <c r="H648" s="32"/>
      <c r="I648" s="32"/>
      <c r="Q648" s="32"/>
      <c r="R648" s="32"/>
      <c r="S648" s="32"/>
      <c r="T648" s="32"/>
      <c r="U648" s="32"/>
      <c r="V648" s="32"/>
      <c r="W648" s="32"/>
    </row>
    <row r="649">
      <c r="C649" s="32"/>
      <c r="D649" s="32"/>
      <c r="E649" s="32"/>
      <c r="F649" s="32"/>
      <c r="G649" s="32"/>
      <c r="H649" s="32"/>
      <c r="I649" s="32"/>
      <c r="Q649" s="32"/>
      <c r="R649" s="32"/>
      <c r="S649" s="32"/>
      <c r="T649" s="32"/>
      <c r="U649" s="32"/>
      <c r="V649" s="32"/>
      <c r="W649" s="32"/>
    </row>
    <row r="650">
      <c r="C650" s="32"/>
      <c r="D650" s="32"/>
      <c r="E650" s="32"/>
      <c r="F650" s="32"/>
      <c r="G650" s="32"/>
      <c r="H650" s="32"/>
      <c r="I650" s="32"/>
      <c r="Q650" s="32"/>
      <c r="R650" s="32"/>
      <c r="S650" s="32"/>
      <c r="T650" s="32"/>
      <c r="U650" s="32"/>
      <c r="V650" s="32"/>
      <c r="W650" s="32"/>
    </row>
    <row r="651">
      <c r="C651" s="32"/>
      <c r="D651" s="32"/>
      <c r="E651" s="32"/>
      <c r="F651" s="32"/>
      <c r="G651" s="32"/>
      <c r="H651" s="32"/>
      <c r="I651" s="32"/>
      <c r="Q651" s="32"/>
      <c r="R651" s="32"/>
      <c r="S651" s="32"/>
      <c r="T651" s="32"/>
      <c r="U651" s="32"/>
      <c r="V651" s="32"/>
      <c r="W651" s="32"/>
    </row>
    <row r="652">
      <c r="C652" s="32"/>
      <c r="D652" s="32"/>
      <c r="E652" s="32"/>
      <c r="F652" s="32"/>
      <c r="G652" s="32"/>
      <c r="H652" s="32"/>
      <c r="I652" s="32"/>
      <c r="Q652" s="32"/>
      <c r="R652" s="32"/>
      <c r="S652" s="32"/>
      <c r="T652" s="32"/>
      <c r="U652" s="32"/>
      <c r="V652" s="32"/>
      <c r="W652" s="32"/>
    </row>
    <row r="653">
      <c r="C653" s="32"/>
      <c r="D653" s="32"/>
      <c r="E653" s="32"/>
      <c r="F653" s="32"/>
      <c r="G653" s="32"/>
      <c r="H653" s="32"/>
      <c r="I653" s="32"/>
      <c r="Q653" s="32"/>
      <c r="R653" s="32"/>
      <c r="S653" s="32"/>
      <c r="T653" s="32"/>
      <c r="U653" s="32"/>
      <c r="V653" s="32"/>
      <c r="W653" s="32"/>
    </row>
    <row r="654">
      <c r="C654" s="32"/>
      <c r="D654" s="32"/>
      <c r="E654" s="32"/>
      <c r="F654" s="32"/>
      <c r="G654" s="32"/>
      <c r="H654" s="32"/>
      <c r="I654" s="32"/>
      <c r="Q654" s="32"/>
      <c r="R654" s="32"/>
      <c r="S654" s="32"/>
      <c r="T654" s="32"/>
      <c r="U654" s="32"/>
      <c r="V654" s="32"/>
      <c r="W654" s="32"/>
    </row>
    <row r="655">
      <c r="C655" s="32"/>
      <c r="D655" s="32"/>
      <c r="E655" s="32"/>
      <c r="F655" s="32"/>
      <c r="G655" s="32"/>
      <c r="H655" s="32"/>
      <c r="I655" s="32"/>
      <c r="Q655" s="32"/>
      <c r="R655" s="32"/>
      <c r="S655" s="32"/>
      <c r="T655" s="32"/>
      <c r="U655" s="32"/>
      <c r="V655" s="32"/>
      <c r="W655" s="32"/>
    </row>
    <row r="656">
      <c r="C656" s="32"/>
      <c r="D656" s="32"/>
      <c r="E656" s="32"/>
      <c r="F656" s="32"/>
      <c r="G656" s="32"/>
      <c r="H656" s="32"/>
      <c r="I656" s="32"/>
      <c r="Q656" s="32"/>
      <c r="R656" s="32"/>
      <c r="S656" s="32"/>
      <c r="T656" s="32"/>
      <c r="U656" s="32"/>
      <c r="V656" s="32"/>
      <c r="W656" s="32"/>
    </row>
    <row r="657">
      <c r="C657" s="32"/>
      <c r="D657" s="32"/>
      <c r="E657" s="32"/>
      <c r="F657" s="32"/>
      <c r="G657" s="32"/>
      <c r="H657" s="32"/>
      <c r="I657" s="32"/>
      <c r="Q657" s="32"/>
      <c r="R657" s="32"/>
      <c r="S657" s="32"/>
      <c r="T657" s="32"/>
      <c r="U657" s="32"/>
      <c r="V657" s="32"/>
      <c r="W657" s="32"/>
    </row>
    <row r="658">
      <c r="C658" s="32"/>
      <c r="D658" s="32"/>
      <c r="E658" s="32"/>
      <c r="F658" s="32"/>
      <c r="G658" s="32"/>
      <c r="H658" s="32"/>
      <c r="I658" s="32"/>
      <c r="Q658" s="32"/>
      <c r="R658" s="32"/>
      <c r="S658" s="32"/>
      <c r="T658" s="32"/>
      <c r="U658" s="32"/>
      <c r="V658" s="32"/>
      <c r="W658" s="32"/>
    </row>
    <row r="659">
      <c r="C659" s="32"/>
      <c r="D659" s="32"/>
      <c r="E659" s="32"/>
      <c r="F659" s="32"/>
      <c r="G659" s="32"/>
      <c r="H659" s="32"/>
      <c r="I659" s="32"/>
      <c r="Q659" s="32"/>
      <c r="R659" s="32"/>
      <c r="S659" s="32"/>
      <c r="T659" s="32"/>
      <c r="U659" s="32"/>
      <c r="V659" s="32"/>
      <c r="W659" s="32"/>
    </row>
    <row r="660">
      <c r="C660" s="32"/>
      <c r="D660" s="32"/>
      <c r="E660" s="32"/>
      <c r="F660" s="32"/>
      <c r="G660" s="32"/>
      <c r="H660" s="32"/>
      <c r="I660" s="32"/>
      <c r="Q660" s="32"/>
      <c r="R660" s="32"/>
      <c r="S660" s="32"/>
      <c r="T660" s="32"/>
      <c r="U660" s="32"/>
      <c r="V660" s="32"/>
      <c r="W660" s="32"/>
    </row>
    <row r="661">
      <c r="C661" s="32"/>
      <c r="D661" s="32"/>
      <c r="E661" s="32"/>
      <c r="F661" s="32"/>
      <c r="G661" s="32"/>
      <c r="H661" s="32"/>
      <c r="I661" s="32"/>
      <c r="Q661" s="32"/>
      <c r="R661" s="32"/>
      <c r="S661" s="32"/>
      <c r="T661" s="32"/>
      <c r="U661" s="32"/>
      <c r="V661" s="32"/>
      <c r="W661" s="32"/>
    </row>
    <row r="662">
      <c r="C662" s="32"/>
      <c r="D662" s="32"/>
      <c r="E662" s="32"/>
      <c r="F662" s="32"/>
      <c r="G662" s="32"/>
      <c r="H662" s="32"/>
      <c r="I662" s="32"/>
      <c r="Q662" s="32"/>
      <c r="R662" s="32"/>
      <c r="S662" s="32"/>
      <c r="T662" s="32"/>
      <c r="U662" s="32"/>
      <c r="V662" s="32"/>
      <c r="W662" s="32"/>
    </row>
    <row r="663">
      <c r="C663" s="32"/>
      <c r="D663" s="32"/>
      <c r="E663" s="32"/>
      <c r="F663" s="32"/>
      <c r="G663" s="32"/>
      <c r="H663" s="32"/>
      <c r="I663" s="32"/>
      <c r="Q663" s="32"/>
      <c r="R663" s="32"/>
      <c r="S663" s="32"/>
      <c r="T663" s="32"/>
      <c r="U663" s="32"/>
      <c r="V663" s="32"/>
      <c r="W663" s="32"/>
    </row>
    <row r="664">
      <c r="C664" s="32"/>
      <c r="D664" s="32"/>
      <c r="E664" s="32"/>
      <c r="F664" s="32"/>
      <c r="G664" s="32"/>
      <c r="H664" s="32"/>
      <c r="I664" s="32"/>
      <c r="Q664" s="32"/>
      <c r="R664" s="32"/>
      <c r="S664" s="32"/>
      <c r="T664" s="32"/>
      <c r="U664" s="32"/>
      <c r="V664" s="32"/>
      <c r="W664" s="32"/>
    </row>
    <row r="665">
      <c r="C665" s="32"/>
      <c r="D665" s="32"/>
      <c r="E665" s="32"/>
      <c r="F665" s="32"/>
      <c r="G665" s="32"/>
      <c r="H665" s="32"/>
      <c r="I665" s="32"/>
      <c r="Q665" s="32"/>
      <c r="R665" s="32"/>
      <c r="S665" s="32"/>
      <c r="T665" s="32"/>
      <c r="U665" s="32"/>
      <c r="V665" s="32"/>
      <c r="W665" s="32"/>
    </row>
    <row r="666">
      <c r="C666" s="32"/>
      <c r="D666" s="32"/>
      <c r="E666" s="32"/>
      <c r="F666" s="32"/>
      <c r="G666" s="32"/>
      <c r="H666" s="32"/>
      <c r="I666" s="32"/>
      <c r="Q666" s="32"/>
      <c r="R666" s="32"/>
      <c r="S666" s="32"/>
      <c r="T666" s="32"/>
      <c r="U666" s="32"/>
      <c r="V666" s="32"/>
      <c r="W666" s="32"/>
    </row>
    <row r="667">
      <c r="C667" s="32"/>
      <c r="D667" s="32"/>
      <c r="E667" s="32"/>
      <c r="F667" s="32"/>
      <c r="G667" s="32"/>
      <c r="H667" s="32"/>
      <c r="I667" s="32"/>
      <c r="Q667" s="32"/>
      <c r="R667" s="32"/>
      <c r="S667" s="32"/>
      <c r="T667" s="32"/>
      <c r="U667" s="32"/>
      <c r="V667" s="32"/>
      <c r="W667" s="32"/>
    </row>
    <row r="668">
      <c r="C668" s="32"/>
      <c r="D668" s="32"/>
      <c r="E668" s="32"/>
      <c r="F668" s="32"/>
      <c r="G668" s="32"/>
      <c r="H668" s="32"/>
      <c r="I668" s="32"/>
      <c r="Q668" s="32"/>
      <c r="R668" s="32"/>
      <c r="S668" s="32"/>
      <c r="T668" s="32"/>
      <c r="U668" s="32"/>
      <c r="V668" s="32"/>
      <c r="W668" s="32"/>
    </row>
    <row r="669">
      <c r="C669" s="32"/>
      <c r="D669" s="32"/>
      <c r="E669" s="32"/>
      <c r="F669" s="32"/>
      <c r="G669" s="32"/>
      <c r="H669" s="32"/>
      <c r="I669" s="32"/>
      <c r="Q669" s="32"/>
      <c r="R669" s="32"/>
      <c r="S669" s="32"/>
      <c r="T669" s="32"/>
      <c r="U669" s="32"/>
      <c r="V669" s="32"/>
      <c r="W669" s="32"/>
    </row>
    <row r="670">
      <c r="C670" s="32"/>
      <c r="D670" s="32"/>
      <c r="E670" s="32"/>
      <c r="F670" s="32"/>
      <c r="G670" s="32"/>
      <c r="H670" s="32"/>
      <c r="I670" s="32"/>
      <c r="Q670" s="32"/>
      <c r="R670" s="32"/>
      <c r="S670" s="32"/>
      <c r="T670" s="32"/>
      <c r="U670" s="32"/>
      <c r="V670" s="32"/>
      <c r="W670" s="32"/>
    </row>
    <row r="671">
      <c r="C671" s="32"/>
      <c r="D671" s="32"/>
      <c r="E671" s="32"/>
      <c r="F671" s="32"/>
      <c r="G671" s="32"/>
      <c r="H671" s="32"/>
      <c r="I671" s="32"/>
      <c r="Q671" s="32"/>
      <c r="R671" s="32"/>
      <c r="S671" s="32"/>
      <c r="T671" s="32"/>
      <c r="U671" s="32"/>
      <c r="V671" s="32"/>
      <c r="W671" s="32"/>
    </row>
    <row r="672">
      <c r="C672" s="32"/>
      <c r="D672" s="32"/>
      <c r="E672" s="32"/>
      <c r="F672" s="32"/>
      <c r="G672" s="32"/>
      <c r="H672" s="32"/>
      <c r="I672" s="32"/>
      <c r="Q672" s="32"/>
      <c r="R672" s="32"/>
      <c r="S672" s="32"/>
      <c r="T672" s="32"/>
      <c r="U672" s="32"/>
      <c r="V672" s="32"/>
      <c r="W672" s="32"/>
    </row>
    <row r="673">
      <c r="C673" s="32"/>
      <c r="D673" s="32"/>
      <c r="E673" s="32"/>
      <c r="F673" s="32"/>
      <c r="G673" s="32"/>
      <c r="H673" s="32"/>
      <c r="I673" s="32"/>
      <c r="Q673" s="32"/>
      <c r="R673" s="32"/>
      <c r="S673" s="32"/>
      <c r="T673" s="32"/>
      <c r="U673" s="32"/>
      <c r="V673" s="32"/>
      <c r="W673" s="32"/>
    </row>
    <row r="674">
      <c r="C674" s="32"/>
      <c r="D674" s="32"/>
      <c r="E674" s="32"/>
      <c r="F674" s="32"/>
      <c r="G674" s="32"/>
      <c r="H674" s="32"/>
      <c r="I674" s="32"/>
      <c r="Q674" s="32"/>
      <c r="R674" s="32"/>
      <c r="S674" s="32"/>
      <c r="T674" s="32"/>
      <c r="U674" s="32"/>
      <c r="V674" s="32"/>
      <c r="W674" s="32"/>
    </row>
    <row r="675">
      <c r="C675" s="32"/>
      <c r="D675" s="32"/>
      <c r="E675" s="32"/>
      <c r="F675" s="32"/>
      <c r="G675" s="32"/>
      <c r="H675" s="32"/>
      <c r="I675" s="32"/>
      <c r="Q675" s="32"/>
      <c r="R675" s="32"/>
      <c r="S675" s="32"/>
      <c r="T675" s="32"/>
      <c r="U675" s="32"/>
      <c r="V675" s="32"/>
      <c r="W675" s="32"/>
    </row>
    <row r="676">
      <c r="C676" s="32"/>
      <c r="D676" s="32"/>
      <c r="E676" s="32"/>
      <c r="F676" s="32"/>
      <c r="G676" s="32"/>
      <c r="H676" s="32"/>
      <c r="I676" s="32"/>
      <c r="Q676" s="32"/>
      <c r="R676" s="32"/>
      <c r="S676" s="32"/>
      <c r="T676" s="32"/>
      <c r="U676" s="32"/>
      <c r="V676" s="32"/>
      <c r="W676" s="32"/>
    </row>
    <row r="677">
      <c r="C677" s="32"/>
      <c r="D677" s="32"/>
      <c r="E677" s="32"/>
      <c r="F677" s="32"/>
      <c r="G677" s="32"/>
      <c r="H677" s="32"/>
      <c r="I677" s="32"/>
      <c r="Q677" s="32"/>
      <c r="R677" s="32"/>
      <c r="S677" s="32"/>
      <c r="T677" s="32"/>
      <c r="U677" s="32"/>
      <c r="V677" s="32"/>
      <c r="W677" s="32"/>
    </row>
    <row r="678">
      <c r="C678" s="32"/>
      <c r="D678" s="32"/>
      <c r="E678" s="32"/>
      <c r="F678" s="32"/>
      <c r="G678" s="32"/>
      <c r="H678" s="32"/>
      <c r="I678" s="32"/>
      <c r="Q678" s="32"/>
      <c r="R678" s="32"/>
      <c r="S678" s="32"/>
      <c r="T678" s="32"/>
      <c r="U678" s="32"/>
      <c r="V678" s="32"/>
      <c r="W678" s="32"/>
    </row>
    <row r="679">
      <c r="C679" s="32"/>
      <c r="D679" s="32"/>
      <c r="E679" s="32"/>
      <c r="F679" s="32"/>
      <c r="G679" s="32"/>
      <c r="H679" s="32"/>
      <c r="I679" s="32"/>
      <c r="Q679" s="32"/>
      <c r="R679" s="32"/>
      <c r="S679" s="32"/>
      <c r="T679" s="32"/>
      <c r="U679" s="32"/>
      <c r="V679" s="32"/>
      <c r="W679" s="32"/>
    </row>
    <row r="680">
      <c r="C680" s="32"/>
      <c r="D680" s="32"/>
      <c r="E680" s="32"/>
      <c r="F680" s="32"/>
      <c r="G680" s="32"/>
      <c r="H680" s="32"/>
      <c r="I680" s="32"/>
      <c r="Q680" s="32"/>
      <c r="R680" s="32"/>
      <c r="S680" s="32"/>
      <c r="T680" s="32"/>
      <c r="U680" s="32"/>
      <c r="V680" s="32"/>
      <c r="W680" s="32"/>
    </row>
    <row r="681">
      <c r="C681" s="32"/>
      <c r="D681" s="32"/>
      <c r="E681" s="32"/>
      <c r="F681" s="32"/>
      <c r="G681" s="32"/>
      <c r="H681" s="32"/>
      <c r="I681" s="32"/>
      <c r="Q681" s="32"/>
      <c r="R681" s="32"/>
      <c r="S681" s="32"/>
      <c r="T681" s="32"/>
      <c r="U681" s="32"/>
      <c r="V681" s="32"/>
      <c r="W681" s="32"/>
    </row>
    <row r="682">
      <c r="C682" s="32"/>
      <c r="D682" s="32"/>
      <c r="E682" s="32"/>
      <c r="F682" s="32"/>
      <c r="G682" s="32"/>
      <c r="H682" s="32"/>
      <c r="I682" s="32"/>
      <c r="Q682" s="32"/>
      <c r="R682" s="32"/>
      <c r="S682" s="32"/>
      <c r="T682" s="32"/>
      <c r="U682" s="32"/>
      <c r="V682" s="32"/>
      <c r="W682" s="32"/>
    </row>
    <row r="683">
      <c r="C683" s="32"/>
      <c r="D683" s="32"/>
      <c r="E683" s="32"/>
      <c r="F683" s="32"/>
      <c r="G683" s="32"/>
      <c r="H683" s="32"/>
      <c r="I683" s="32"/>
      <c r="Q683" s="32"/>
      <c r="R683" s="32"/>
      <c r="S683" s="32"/>
      <c r="T683" s="32"/>
      <c r="U683" s="32"/>
      <c r="V683" s="32"/>
      <c r="W683" s="32"/>
    </row>
    <row r="684">
      <c r="C684" s="32"/>
      <c r="D684" s="32"/>
      <c r="E684" s="32"/>
      <c r="F684" s="32"/>
      <c r="G684" s="32"/>
      <c r="H684" s="32"/>
      <c r="I684" s="32"/>
      <c r="Q684" s="32"/>
      <c r="R684" s="32"/>
      <c r="S684" s="32"/>
      <c r="T684" s="32"/>
      <c r="U684" s="32"/>
      <c r="V684" s="32"/>
      <c r="W684" s="32"/>
    </row>
    <row r="685">
      <c r="C685" s="32"/>
      <c r="D685" s="32"/>
      <c r="E685" s="32"/>
      <c r="F685" s="32"/>
      <c r="G685" s="32"/>
      <c r="H685" s="32"/>
      <c r="I685" s="32"/>
      <c r="Q685" s="32"/>
      <c r="R685" s="32"/>
      <c r="S685" s="32"/>
      <c r="T685" s="32"/>
      <c r="U685" s="32"/>
      <c r="V685" s="32"/>
      <c r="W685" s="32"/>
    </row>
    <row r="686">
      <c r="C686" s="32"/>
      <c r="D686" s="32"/>
      <c r="E686" s="32"/>
      <c r="F686" s="32"/>
      <c r="G686" s="32"/>
      <c r="H686" s="32"/>
      <c r="I686" s="32"/>
      <c r="Q686" s="32"/>
      <c r="R686" s="32"/>
      <c r="S686" s="32"/>
      <c r="T686" s="32"/>
      <c r="U686" s="32"/>
      <c r="V686" s="32"/>
      <c r="W686" s="32"/>
    </row>
    <row r="687">
      <c r="C687" s="32"/>
      <c r="D687" s="32"/>
      <c r="E687" s="32"/>
      <c r="F687" s="32"/>
      <c r="G687" s="32"/>
      <c r="H687" s="32"/>
      <c r="I687" s="32"/>
      <c r="Q687" s="32"/>
      <c r="R687" s="32"/>
      <c r="S687" s="32"/>
      <c r="T687" s="32"/>
      <c r="U687" s="32"/>
      <c r="V687" s="32"/>
      <c r="W687" s="32"/>
    </row>
    <row r="688">
      <c r="C688" s="32"/>
      <c r="D688" s="32"/>
      <c r="E688" s="32"/>
      <c r="F688" s="32"/>
      <c r="G688" s="32"/>
      <c r="H688" s="32"/>
      <c r="I688" s="32"/>
      <c r="Q688" s="32"/>
      <c r="R688" s="32"/>
      <c r="S688" s="32"/>
      <c r="T688" s="32"/>
      <c r="U688" s="32"/>
      <c r="V688" s="32"/>
      <c r="W688" s="32"/>
    </row>
    <row r="689">
      <c r="C689" s="32"/>
      <c r="D689" s="32"/>
      <c r="E689" s="32"/>
      <c r="F689" s="32"/>
      <c r="G689" s="32"/>
      <c r="H689" s="32"/>
      <c r="I689" s="32"/>
      <c r="Q689" s="32"/>
      <c r="R689" s="32"/>
      <c r="S689" s="32"/>
      <c r="T689" s="32"/>
      <c r="U689" s="32"/>
      <c r="V689" s="32"/>
      <c r="W689" s="32"/>
    </row>
    <row r="690">
      <c r="C690" s="32"/>
      <c r="D690" s="32"/>
      <c r="E690" s="32"/>
      <c r="F690" s="32"/>
      <c r="G690" s="32"/>
      <c r="H690" s="32"/>
      <c r="I690" s="32"/>
      <c r="Q690" s="32"/>
      <c r="R690" s="32"/>
      <c r="S690" s="32"/>
      <c r="T690" s="32"/>
      <c r="U690" s="32"/>
      <c r="V690" s="32"/>
      <c r="W690" s="32"/>
    </row>
    <row r="691">
      <c r="C691" s="32"/>
      <c r="D691" s="32"/>
      <c r="E691" s="32"/>
      <c r="F691" s="32"/>
      <c r="G691" s="32"/>
      <c r="H691" s="32"/>
      <c r="I691" s="32"/>
      <c r="Q691" s="32"/>
      <c r="R691" s="32"/>
      <c r="S691" s="32"/>
      <c r="T691" s="32"/>
      <c r="U691" s="32"/>
      <c r="V691" s="32"/>
      <c r="W691" s="32"/>
    </row>
    <row r="692">
      <c r="C692" s="32"/>
      <c r="D692" s="32"/>
      <c r="E692" s="32"/>
      <c r="F692" s="32"/>
      <c r="G692" s="32"/>
      <c r="H692" s="32"/>
      <c r="I692" s="32"/>
      <c r="Q692" s="32"/>
      <c r="R692" s="32"/>
      <c r="S692" s="32"/>
      <c r="T692" s="32"/>
      <c r="U692" s="32"/>
      <c r="V692" s="32"/>
      <c r="W692" s="32"/>
    </row>
    <row r="693">
      <c r="C693" s="32"/>
      <c r="D693" s="32"/>
      <c r="E693" s="32"/>
      <c r="F693" s="32"/>
      <c r="G693" s="32"/>
      <c r="H693" s="32"/>
      <c r="I693" s="32"/>
      <c r="Q693" s="32"/>
      <c r="R693" s="32"/>
      <c r="S693" s="32"/>
      <c r="T693" s="32"/>
      <c r="U693" s="32"/>
      <c r="V693" s="32"/>
      <c r="W693" s="32"/>
    </row>
    <row r="694">
      <c r="C694" s="32"/>
      <c r="D694" s="32"/>
      <c r="E694" s="32"/>
      <c r="F694" s="32"/>
      <c r="G694" s="32"/>
      <c r="H694" s="32"/>
      <c r="I694" s="32"/>
      <c r="Q694" s="32"/>
      <c r="R694" s="32"/>
      <c r="S694" s="32"/>
      <c r="T694" s="32"/>
      <c r="U694" s="32"/>
      <c r="V694" s="32"/>
      <c r="W694" s="32"/>
    </row>
    <row r="695">
      <c r="C695" s="32"/>
      <c r="D695" s="32"/>
      <c r="E695" s="32"/>
      <c r="F695" s="32"/>
      <c r="G695" s="32"/>
      <c r="H695" s="32"/>
      <c r="I695" s="32"/>
      <c r="Q695" s="32"/>
      <c r="R695" s="32"/>
      <c r="S695" s="32"/>
      <c r="T695" s="32"/>
      <c r="U695" s="32"/>
      <c r="V695" s="32"/>
      <c r="W695" s="32"/>
    </row>
    <row r="696">
      <c r="C696" s="32"/>
      <c r="D696" s="32"/>
      <c r="E696" s="32"/>
      <c r="F696" s="32"/>
      <c r="G696" s="32"/>
      <c r="H696" s="32"/>
      <c r="I696" s="32"/>
      <c r="Q696" s="32"/>
      <c r="R696" s="32"/>
      <c r="S696" s="32"/>
      <c r="T696" s="32"/>
      <c r="U696" s="32"/>
      <c r="V696" s="32"/>
      <c r="W696" s="32"/>
    </row>
    <row r="697">
      <c r="C697" s="32"/>
      <c r="D697" s="32"/>
      <c r="E697" s="32"/>
      <c r="F697" s="32"/>
      <c r="G697" s="32"/>
      <c r="H697" s="32"/>
      <c r="I697" s="32"/>
      <c r="Q697" s="32"/>
      <c r="R697" s="32"/>
      <c r="S697" s="32"/>
      <c r="T697" s="32"/>
      <c r="U697" s="32"/>
      <c r="V697" s="32"/>
      <c r="W697" s="32"/>
    </row>
    <row r="698">
      <c r="C698" s="32"/>
      <c r="D698" s="32"/>
      <c r="E698" s="32"/>
      <c r="F698" s="32"/>
      <c r="G698" s="32"/>
      <c r="H698" s="32"/>
      <c r="I698" s="32"/>
      <c r="Q698" s="32"/>
      <c r="R698" s="32"/>
      <c r="S698" s="32"/>
      <c r="T698" s="32"/>
      <c r="U698" s="32"/>
      <c r="V698" s="32"/>
      <c r="W698" s="32"/>
    </row>
    <row r="699">
      <c r="C699" s="32"/>
      <c r="D699" s="32"/>
      <c r="E699" s="32"/>
      <c r="F699" s="32"/>
      <c r="G699" s="32"/>
      <c r="H699" s="32"/>
      <c r="I699" s="32"/>
      <c r="Q699" s="32"/>
      <c r="R699" s="32"/>
      <c r="S699" s="32"/>
      <c r="T699" s="32"/>
      <c r="U699" s="32"/>
      <c r="V699" s="32"/>
      <c r="W699" s="32"/>
    </row>
    <row r="700">
      <c r="C700" s="32"/>
      <c r="D700" s="32"/>
      <c r="E700" s="32"/>
      <c r="F700" s="32"/>
      <c r="G700" s="32"/>
      <c r="H700" s="32"/>
      <c r="I700" s="32"/>
      <c r="Q700" s="32"/>
      <c r="R700" s="32"/>
      <c r="S700" s="32"/>
      <c r="T700" s="32"/>
      <c r="U700" s="32"/>
      <c r="V700" s="32"/>
      <c r="W700" s="32"/>
    </row>
    <row r="701">
      <c r="C701" s="32"/>
      <c r="D701" s="32"/>
      <c r="E701" s="32"/>
      <c r="F701" s="32"/>
      <c r="G701" s="32"/>
      <c r="H701" s="32"/>
      <c r="I701" s="32"/>
      <c r="Q701" s="32"/>
      <c r="R701" s="32"/>
      <c r="S701" s="32"/>
      <c r="T701" s="32"/>
      <c r="U701" s="32"/>
      <c r="V701" s="32"/>
      <c r="W701" s="32"/>
    </row>
    <row r="702">
      <c r="C702" s="32"/>
      <c r="D702" s="32"/>
      <c r="E702" s="32"/>
      <c r="F702" s="32"/>
      <c r="G702" s="32"/>
      <c r="H702" s="32"/>
      <c r="I702" s="32"/>
      <c r="Q702" s="32"/>
      <c r="R702" s="32"/>
      <c r="S702" s="32"/>
      <c r="T702" s="32"/>
      <c r="U702" s="32"/>
      <c r="V702" s="32"/>
      <c r="W702" s="32"/>
    </row>
    <row r="703">
      <c r="C703" s="32"/>
      <c r="D703" s="32"/>
      <c r="E703" s="32"/>
      <c r="F703" s="32"/>
      <c r="G703" s="32"/>
      <c r="H703" s="32"/>
      <c r="I703" s="32"/>
      <c r="Q703" s="32"/>
      <c r="R703" s="32"/>
      <c r="S703" s="32"/>
      <c r="T703" s="32"/>
      <c r="U703" s="32"/>
      <c r="V703" s="32"/>
      <c r="W703" s="32"/>
    </row>
    <row r="704">
      <c r="C704" s="32"/>
      <c r="D704" s="32"/>
      <c r="E704" s="32"/>
      <c r="F704" s="32"/>
      <c r="G704" s="32"/>
      <c r="H704" s="32"/>
      <c r="I704" s="32"/>
      <c r="Q704" s="32"/>
      <c r="R704" s="32"/>
      <c r="S704" s="32"/>
      <c r="T704" s="32"/>
      <c r="U704" s="32"/>
      <c r="V704" s="32"/>
      <c r="W704" s="32"/>
    </row>
    <row r="705">
      <c r="C705" s="32"/>
      <c r="D705" s="32"/>
      <c r="E705" s="32"/>
      <c r="F705" s="32"/>
      <c r="G705" s="32"/>
      <c r="H705" s="32"/>
      <c r="I705" s="32"/>
      <c r="Q705" s="32"/>
      <c r="R705" s="32"/>
      <c r="S705" s="32"/>
      <c r="T705" s="32"/>
      <c r="U705" s="32"/>
      <c r="V705" s="32"/>
      <c r="W705" s="32"/>
    </row>
    <row r="706">
      <c r="C706" s="32"/>
      <c r="D706" s="32"/>
      <c r="E706" s="32"/>
      <c r="F706" s="32"/>
      <c r="G706" s="32"/>
      <c r="H706" s="32"/>
      <c r="I706" s="32"/>
      <c r="Q706" s="32"/>
      <c r="R706" s="32"/>
      <c r="S706" s="32"/>
      <c r="T706" s="32"/>
      <c r="U706" s="32"/>
      <c r="V706" s="32"/>
      <c r="W706" s="32"/>
    </row>
    <row r="707">
      <c r="C707" s="32"/>
      <c r="D707" s="32"/>
      <c r="E707" s="32"/>
      <c r="F707" s="32"/>
      <c r="G707" s="32"/>
      <c r="H707" s="32"/>
      <c r="I707" s="32"/>
      <c r="Q707" s="32"/>
      <c r="R707" s="32"/>
      <c r="S707" s="32"/>
      <c r="T707" s="32"/>
      <c r="U707" s="32"/>
      <c r="V707" s="32"/>
      <c r="W707" s="32"/>
    </row>
    <row r="708">
      <c r="C708" s="32"/>
      <c r="D708" s="32"/>
      <c r="E708" s="32"/>
      <c r="F708" s="32"/>
      <c r="G708" s="32"/>
      <c r="H708" s="32"/>
      <c r="I708" s="32"/>
      <c r="Q708" s="32"/>
      <c r="R708" s="32"/>
      <c r="S708" s="32"/>
      <c r="T708" s="32"/>
      <c r="U708" s="32"/>
      <c r="V708" s="32"/>
      <c r="W708" s="32"/>
    </row>
    <row r="709">
      <c r="C709" s="32"/>
      <c r="D709" s="32"/>
      <c r="E709" s="32"/>
      <c r="F709" s="32"/>
      <c r="G709" s="32"/>
      <c r="H709" s="32"/>
      <c r="I709" s="32"/>
      <c r="Q709" s="32"/>
      <c r="R709" s="32"/>
      <c r="S709" s="32"/>
      <c r="T709" s="32"/>
      <c r="U709" s="32"/>
      <c r="V709" s="32"/>
      <c r="W709" s="32"/>
    </row>
    <row r="710">
      <c r="C710" s="32"/>
      <c r="D710" s="32"/>
      <c r="E710" s="32"/>
      <c r="F710" s="32"/>
      <c r="G710" s="32"/>
      <c r="H710" s="32"/>
      <c r="I710" s="32"/>
      <c r="Q710" s="32"/>
      <c r="R710" s="32"/>
      <c r="S710" s="32"/>
      <c r="T710" s="32"/>
      <c r="U710" s="32"/>
      <c r="V710" s="32"/>
      <c r="W710" s="32"/>
    </row>
    <row r="711">
      <c r="C711" s="32"/>
      <c r="D711" s="32"/>
      <c r="E711" s="32"/>
      <c r="F711" s="32"/>
      <c r="G711" s="32"/>
      <c r="H711" s="32"/>
      <c r="I711" s="32"/>
      <c r="Q711" s="32"/>
      <c r="R711" s="32"/>
      <c r="S711" s="32"/>
      <c r="T711" s="32"/>
      <c r="U711" s="32"/>
      <c r="V711" s="32"/>
      <c r="W711" s="32"/>
    </row>
    <row r="712">
      <c r="C712" s="32"/>
      <c r="D712" s="32"/>
      <c r="E712" s="32"/>
      <c r="F712" s="32"/>
      <c r="G712" s="32"/>
      <c r="H712" s="32"/>
      <c r="I712" s="32"/>
      <c r="Q712" s="32"/>
      <c r="R712" s="32"/>
      <c r="S712" s="32"/>
      <c r="T712" s="32"/>
      <c r="U712" s="32"/>
      <c r="V712" s="32"/>
      <c r="W712" s="32"/>
    </row>
    <row r="713">
      <c r="C713" s="32"/>
      <c r="D713" s="32"/>
      <c r="E713" s="32"/>
      <c r="F713" s="32"/>
      <c r="G713" s="32"/>
      <c r="H713" s="32"/>
      <c r="I713" s="32"/>
      <c r="Q713" s="32"/>
      <c r="R713" s="32"/>
      <c r="S713" s="32"/>
      <c r="T713" s="32"/>
      <c r="U713" s="32"/>
      <c r="V713" s="32"/>
      <c r="W713" s="32"/>
    </row>
    <row r="714">
      <c r="C714" s="32"/>
      <c r="D714" s="32"/>
      <c r="E714" s="32"/>
      <c r="F714" s="32"/>
      <c r="G714" s="32"/>
      <c r="H714" s="32"/>
      <c r="I714" s="32"/>
      <c r="Q714" s="32"/>
      <c r="R714" s="32"/>
      <c r="S714" s="32"/>
      <c r="T714" s="32"/>
      <c r="U714" s="32"/>
      <c r="V714" s="32"/>
      <c r="W714" s="32"/>
    </row>
    <row r="715">
      <c r="C715" s="32"/>
      <c r="D715" s="32"/>
      <c r="E715" s="32"/>
      <c r="F715" s="32"/>
      <c r="G715" s="32"/>
      <c r="H715" s="32"/>
      <c r="I715" s="32"/>
      <c r="Q715" s="32"/>
      <c r="R715" s="32"/>
      <c r="S715" s="32"/>
      <c r="T715" s="32"/>
      <c r="U715" s="32"/>
      <c r="V715" s="32"/>
      <c r="W715" s="32"/>
    </row>
    <row r="716">
      <c r="C716" s="32"/>
      <c r="D716" s="32"/>
      <c r="E716" s="32"/>
      <c r="F716" s="32"/>
      <c r="G716" s="32"/>
      <c r="H716" s="32"/>
      <c r="I716" s="32"/>
      <c r="Q716" s="32"/>
      <c r="R716" s="32"/>
      <c r="S716" s="32"/>
      <c r="T716" s="32"/>
      <c r="U716" s="32"/>
      <c r="V716" s="32"/>
      <c r="W716" s="32"/>
    </row>
    <row r="717">
      <c r="C717" s="32"/>
      <c r="D717" s="32"/>
      <c r="E717" s="32"/>
      <c r="F717" s="32"/>
      <c r="G717" s="32"/>
      <c r="H717" s="32"/>
      <c r="I717" s="32"/>
      <c r="Q717" s="32"/>
      <c r="R717" s="32"/>
      <c r="S717" s="32"/>
      <c r="T717" s="32"/>
      <c r="U717" s="32"/>
      <c r="V717" s="32"/>
      <c r="W717" s="32"/>
    </row>
    <row r="718">
      <c r="C718" s="32"/>
      <c r="D718" s="32"/>
      <c r="E718" s="32"/>
      <c r="F718" s="32"/>
      <c r="G718" s="32"/>
      <c r="H718" s="32"/>
      <c r="I718" s="32"/>
      <c r="Q718" s="32"/>
      <c r="R718" s="32"/>
      <c r="S718" s="32"/>
      <c r="T718" s="32"/>
      <c r="U718" s="32"/>
      <c r="V718" s="32"/>
      <c r="W718" s="32"/>
    </row>
    <row r="719">
      <c r="C719" s="32"/>
      <c r="D719" s="32"/>
      <c r="E719" s="32"/>
      <c r="F719" s="32"/>
      <c r="G719" s="32"/>
      <c r="H719" s="32"/>
      <c r="I719" s="32"/>
      <c r="Q719" s="32"/>
      <c r="R719" s="32"/>
      <c r="S719" s="32"/>
      <c r="T719" s="32"/>
      <c r="U719" s="32"/>
      <c r="V719" s="32"/>
      <c r="W719" s="32"/>
    </row>
    <row r="720">
      <c r="C720" s="32"/>
      <c r="D720" s="32"/>
      <c r="E720" s="32"/>
      <c r="F720" s="32"/>
      <c r="G720" s="32"/>
      <c r="H720" s="32"/>
      <c r="I720" s="32"/>
      <c r="Q720" s="32"/>
      <c r="R720" s="32"/>
      <c r="S720" s="32"/>
      <c r="T720" s="32"/>
      <c r="U720" s="32"/>
      <c r="V720" s="32"/>
      <c r="W720" s="32"/>
    </row>
    <row r="721">
      <c r="C721" s="32"/>
      <c r="D721" s="32"/>
      <c r="E721" s="32"/>
      <c r="F721" s="32"/>
      <c r="G721" s="32"/>
      <c r="H721" s="32"/>
      <c r="I721" s="32"/>
      <c r="Q721" s="32"/>
      <c r="R721" s="32"/>
      <c r="S721" s="32"/>
      <c r="T721" s="32"/>
      <c r="U721" s="32"/>
      <c r="V721" s="32"/>
      <c r="W721" s="32"/>
    </row>
    <row r="722">
      <c r="C722" s="32"/>
      <c r="D722" s="32"/>
      <c r="E722" s="32"/>
      <c r="F722" s="32"/>
      <c r="G722" s="32"/>
      <c r="H722" s="32"/>
      <c r="I722" s="32"/>
      <c r="Q722" s="32"/>
      <c r="R722" s="32"/>
      <c r="S722" s="32"/>
      <c r="T722" s="32"/>
      <c r="U722" s="32"/>
      <c r="V722" s="32"/>
      <c r="W722" s="32"/>
    </row>
    <row r="723">
      <c r="C723" s="32"/>
      <c r="D723" s="32"/>
      <c r="E723" s="32"/>
      <c r="F723" s="32"/>
      <c r="G723" s="32"/>
      <c r="H723" s="32"/>
      <c r="I723" s="32"/>
      <c r="Q723" s="32"/>
      <c r="R723" s="32"/>
      <c r="S723" s="32"/>
      <c r="T723" s="32"/>
      <c r="U723" s="32"/>
      <c r="V723" s="32"/>
      <c r="W723" s="32"/>
    </row>
    <row r="724">
      <c r="C724" s="32"/>
      <c r="D724" s="32"/>
      <c r="E724" s="32"/>
      <c r="F724" s="32"/>
      <c r="G724" s="32"/>
      <c r="H724" s="32"/>
      <c r="I724" s="32"/>
      <c r="Q724" s="32"/>
      <c r="R724" s="32"/>
      <c r="S724" s="32"/>
      <c r="T724" s="32"/>
      <c r="U724" s="32"/>
      <c r="V724" s="32"/>
      <c r="W724" s="32"/>
    </row>
    <row r="725">
      <c r="C725" s="32"/>
      <c r="D725" s="32"/>
      <c r="E725" s="32"/>
      <c r="F725" s="32"/>
      <c r="G725" s="32"/>
      <c r="H725" s="32"/>
      <c r="I725" s="32"/>
      <c r="Q725" s="32"/>
      <c r="R725" s="32"/>
      <c r="S725" s="32"/>
      <c r="T725" s="32"/>
      <c r="U725" s="32"/>
      <c r="V725" s="32"/>
      <c r="W725" s="32"/>
    </row>
    <row r="726">
      <c r="C726" s="32"/>
      <c r="D726" s="32"/>
      <c r="E726" s="32"/>
      <c r="F726" s="32"/>
      <c r="G726" s="32"/>
      <c r="H726" s="32"/>
      <c r="I726" s="32"/>
      <c r="Q726" s="32"/>
      <c r="R726" s="32"/>
      <c r="S726" s="32"/>
      <c r="T726" s="32"/>
      <c r="U726" s="32"/>
      <c r="V726" s="32"/>
      <c r="W726" s="32"/>
    </row>
    <row r="727">
      <c r="C727" s="32"/>
      <c r="D727" s="32"/>
      <c r="E727" s="32"/>
      <c r="F727" s="32"/>
      <c r="G727" s="32"/>
      <c r="H727" s="32"/>
      <c r="I727" s="32"/>
      <c r="Q727" s="32"/>
      <c r="R727" s="32"/>
      <c r="S727" s="32"/>
      <c r="T727" s="32"/>
      <c r="U727" s="32"/>
      <c r="V727" s="32"/>
      <c r="W727" s="32"/>
    </row>
    <row r="728">
      <c r="C728" s="32"/>
      <c r="D728" s="32"/>
      <c r="E728" s="32"/>
      <c r="F728" s="32"/>
      <c r="G728" s="32"/>
      <c r="H728" s="32"/>
      <c r="I728" s="32"/>
      <c r="Q728" s="32"/>
      <c r="R728" s="32"/>
      <c r="S728" s="32"/>
      <c r="T728" s="32"/>
      <c r="U728" s="32"/>
      <c r="V728" s="32"/>
      <c r="W728" s="32"/>
    </row>
    <row r="729">
      <c r="C729" s="32"/>
      <c r="D729" s="32"/>
      <c r="E729" s="32"/>
      <c r="F729" s="32"/>
      <c r="G729" s="32"/>
      <c r="H729" s="32"/>
      <c r="I729" s="32"/>
      <c r="Q729" s="32"/>
      <c r="R729" s="32"/>
      <c r="S729" s="32"/>
      <c r="T729" s="32"/>
      <c r="U729" s="32"/>
      <c r="V729" s="32"/>
      <c r="W729" s="32"/>
    </row>
    <row r="730">
      <c r="C730" s="32"/>
      <c r="D730" s="32"/>
      <c r="E730" s="32"/>
      <c r="F730" s="32"/>
      <c r="G730" s="32"/>
      <c r="H730" s="32"/>
      <c r="I730" s="32"/>
      <c r="Q730" s="32"/>
      <c r="R730" s="32"/>
      <c r="S730" s="32"/>
      <c r="T730" s="32"/>
      <c r="U730" s="32"/>
      <c r="V730" s="32"/>
      <c r="W730" s="32"/>
    </row>
    <row r="731">
      <c r="C731" s="32"/>
      <c r="D731" s="32"/>
      <c r="E731" s="32"/>
      <c r="F731" s="32"/>
      <c r="G731" s="32"/>
      <c r="H731" s="32"/>
      <c r="I731" s="32"/>
      <c r="Q731" s="32"/>
      <c r="R731" s="32"/>
      <c r="S731" s="32"/>
      <c r="T731" s="32"/>
      <c r="U731" s="32"/>
      <c r="V731" s="32"/>
      <c r="W731" s="32"/>
    </row>
    <row r="732">
      <c r="C732" s="32"/>
      <c r="D732" s="32"/>
      <c r="E732" s="32"/>
      <c r="F732" s="32"/>
      <c r="G732" s="32"/>
      <c r="H732" s="32"/>
      <c r="I732" s="32"/>
      <c r="Q732" s="32"/>
      <c r="R732" s="32"/>
      <c r="S732" s="32"/>
      <c r="T732" s="32"/>
      <c r="U732" s="32"/>
      <c r="V732" s="32"/>
      <c r="W732" s="32"/>
    </row>
    <row r="733">
      <c r="C733" s="32"/>
      <c r="D733" s="32"/>
      <c r="E733" s="32"/>
      <c r="F733" s="32"/>
      <c r="G733" s="32"/>
      <c r="H733" s="32"/>
      <c r="I733" s="32"/>
      <c r="Q733" s="32"/>
      <c r="R733" s="32"/>
      <c r="S733" s="32"/>
      <c r="T733" s="32"/>
      <c r="U733" s="32"/>
      <c r="V733" s="32"/>
      <c r="W733" s="32"/>
    </row>
    <row r="734">
      <c r="C734" s="32"/>
      <c r="D734" s="32"/>
      <c r="E734" s="32"/>
      <c r="F734" s="32"/>
      <c r="G734" s="32"/>
      <c r="H734" s="32"/>
      <c r="I734" s="32"/>
      <c r="Q734" s="32"/>
      <c r="R734" s="32"/>
      <c r="S734" s="32"/>
      <c r="T734" s="32"/>
      <c r="U734" s="32"/>
      <c r="V734" s="32"/>
      <c r="W734" s="32"/>
    </row>
    <row r="735">
      <c r="C735" s="32"/>
      <c r="D735" s="32"/>
      <c r="E735" s="32"/>
      <c r="F735" s="32"/>
      <c r="G735" s="32"/>
      <c r="H735" s="32"/>
      <c r="I735" s="32"/>
      <c r="Q735" s="32"/>
      <c r="R735" s="32"/>
      <c r="S735" s="32"/>
      <c r="T735" s="32"/>
      <c r="U735" s="32"/>
      <c r="V735" s="32"/>
      <c r="W735" s="32"/>
    </row>
    <row r="736">
      <c r="C736" s="32"/>
      <c r="D736" s="32"/>
      <c r="E736" s="32"/>
      <c r="F736" s="32"/>
      <c r="G736" s="32"/>
      <c r="H736" s="32"/>
      <c r="I736" s="32"/>
      <c r="Q736" s="32"/>
      <c r="R736" s="32"/>
      <c r="S736" s="32"/>
      <c r="T736" s="32"/>
      <c r="U736" s="32"/>
      <c r="V736" s="32"/>
      <c r="W736" s="32"/>
    </row>
    <row r="737">
      <c r="C737" s="32"/>
      <c r="D737" s="32"/>
      <c r="E737" s="32"/>
      <c r="F737" s="32"/>
      <c r="G737" s="32"/>
      <c r="H737" s="32"/>
      <c r="I737" s="32"/>
      <c r="Q737" s="32"/>
      <c r="R737" s="32"/>
      <c r="S737" s="32"/>
      <c r="T737" s="32"/>
      <c r="U737" s="32"/>
      <c r="V737" s="32"/>
      <c r="W737" s="32"/>
    </row>
    <row r="738">
      <c r="C738" s="32"/>
      <c r="D738" s="32"/>
      <c r="E738" s="32"/>
      <c r="F738" s="32"/>
      <c r="G738" s="32"/>
      <c r="H738" s="32"/>
      <c r="I738" s="32"/>
      <c r="Q738" s="32"/>
      <c r="R738" s="32"/>
      <c r="S738" s="32"/>
      <c r="T738" s="32"/>
      <c r="U738" s="32"/>
      <c r="V738" s="32"/>
      <c r="W738" s="32"/>
    </row>
    <row r="739">
      <c r="C739" s="32"/>
      <c r="D739" s="32"/>
      <c r="E739" s="32"/>
      <c r="F739" s="32"/>
      <c r="G739" s="32"/>
      <c r="H739" s="32"/>
      <c r="I739" s="32"/>
      <c r="Q739" s="32"/>
      <c r="R739" s="32"/>
      <c r="S739" s="32"/>
      <c r="T739" s="32"/>
      <c r="U739" s="32"/>
      <c r="V739" s="32"/>
      <c r="W739" s="32"/>
    </row>
    <row r="740">
      <c r="C740" s="32"/>
      <c r="D740" s="32"/>
      <c r="E740" s="32"/>
      <c r="F740" s="32"/>
      <c r="G740" s="32"/>
      <c r="H740" s="32"/>
      <c r="I740" s="32"/>
      <c r="Q740" s="32"/>
      <c r="R740" s="32"/>
      <c r="S740" s="32"/>
      <c r="T740" s="32"/>
      <c r="U740" s="32"/>
      <c r="V740" s="32"/>
      <c r="W740" s="32"/>
    </row>
    <row r="741">
      <c r="C741" s="32"/>
      <c r="D741" s="32"/>
      <c r="E741" s="32"/>
      <c r="F741" s="32"/>
      <c r="G741" s="32"/>
      <c r="H741" s="32"/>
      <c r="I741" s="32"/>
      <c r="Q741" s="32"/>
      <c r="R741" s="32"/>
      <c r="S741" s="32"/>
      <c r="T741" s="32"/>
      <c r="U741" s="32"/>
      <c r="V741" s="32"/>
      <c r="W741" s="32"/>
    </row>
    <row r="742">
      <c r="C742" s="32"/>
      <c r="D742" s="32"/>
      <c r="E742" s="32"/>
      <c r="F742" s="32"/>
      <c r="G742" s="32"/>
      <c r="H742" s="32"/>
      <c r="I742" s="32"/>
      <c r="Q742" s="32"/>
      <c r="R742" s="32"/>
      <c r="S742" s="32"/>
      <c r="T742" s="32"/>
      <c r="U742" s="32"/>
      <c r="V742" s="32"/>
      <c r="W742" s="32"/>
    </row>
    <row r="743">
      <c r="C743" s="32"/>
      <c r="D743" s="32"/>
      <c r="E743" s="32"/>
      <c r="F743" s="32"/>
      <c r="G743" s="32"/>
      <c r="H743" s="32"/>
      <c r="I743" s="32"/>
      <c r="Q743" s="32"/>
      <c r="R743" s="32"/>
      <c r="S743" s="32"/>
      <c r="T743" s="32"/>
      <c r="U743" s="32"/>
      <c r="V743" s="32"/>
      <c r="W743" s="32"/>
    </row>
    <row r="744">
      <c r="C744" s="32"/>
      <c r="D744" s="32"/>
      <c r="E744" s="32"/>
      <c r="F744" s="32"/>
      <c r="G744" s="32"/>
      <c r="H744" s="32"/>
      <c r="I744" s="32"/>
      <c r="Q744" s="32"/>
      <c r="R744" s="32"/>
      <c r="S744" s="32"/>
      <c r="T744" s="32"/>
      <c r="U744" s="32"/>
      <c r="V744" s="32"/>
      <c r="W744" s="32"/>
    </row>
    <row r="745">
      <c r="C745" s="32"/>
      <c r="D745" s="32"/>
      <c r="E745" s="32"/>
      <c r="F745" s="32"/>
      <c r="G745" s="32"/>
      <c r="H745" s="32"/>
      <c r="I745" s="32"/>
      <c r="Q745" s="32"/>
      <c r="R745" s="32"/>
      <c r="S745" s="32"/>
      <c r="T745" s="32"/>
      <c r="U745" s="32"/>
      <c r="V745" s="32"/>
      <c r="W745" s="32"/>
    </row>
    <row r="746">
      <c r="C746" s="32"/>
      <c r="D746" s="32"/>
      <c r="E746" s="32"/>
      <c r="F746" s="32"/>
      <c r="G746" s="32"/>
      <c r="H746" s="32"/>
      <c r="I746" s="32"/>
      <c r="Q746" s="32"/>
      <c r="R746" s="32"/>
      <c r="S746" s="32"/>
      <c r="T746" s="32"/>
      <c r="U746" s="32"/>
      <c r="V746" s="32"/>
      <c r="W746" s="32"/>
    </row>
    <row r="747">
      <c r="C747" s="32"/>
      <c r="D747" s="32"/>
      <c r="E747" s="32"/>
      <c r="F747" s="32"/>
      <c r="G747" s="32"/>
      <c r="H747" s="32"/>
      <c r="I747" s="32"/>
      <c r="Q747" s="32"/>
      <c r="R747" s="32"/>
      <c r="S747" s="32"/>
      <c r="T747" s="32"/>
      <c r="U747" s="32"/>
      <c r="V747" s="32"/>
      <c r="W747" s="32"/>
    </row>
    <row r="748">
      <c r="C748" s="32"/>
      <c r="D748" s="32"/>
      <c r="E748" s="32"/>
      <c r="F748" s="32"/>
      <c r="G748" s="32"/>
      <c r="H748" s="32"/>
      <c r="I748" s="32"/>
      <c r="Q748" s="32"/>
      <c r="R748" s="32"/>
      <c r="S748" s="32"/>
      <c r="T748" s="32"/>
      <c r="U748" s="32"/>
      <c r="V748" s="32"/>
      <c r="W748" s="32"/>
    </row>
    <row r="749">
      <c r="C749" s="32"/>
      <c r="D749" s="32"/>
      <c r="E749" s="32"/>
      <c r="F749" s="32"/>
      <c r="G749" s="32"/>
      <c r="H749" s="32"/>
      <c r="I749" s="32"/>
      <c r="Q749" s="32"/>
      <c r="R749" s="32"/>
      <c r="S749" s="32"/>
      <c r="T749" s="32"/>
      <c r="U749" s="32"/>
      <c r="V749" s="32"/>
      <c r="W749" s="32"/>
    </row>
    <row r="750">
      <c r="C750" s="32"/>
      <c r="D750" s="32"/>
      <c r="E750" s="32"/>
      <c r="F750" s="32"/>
      <c r="G750" s="32"/>
      <c r="H750" s="32"/>
      <c r="I750" s="32"/>
      <c r="Q750" s="32"/>
      <c r="R750" s="32"/>
      <c r="S750" s="32"/>
      <c r="T750" s="32"/>
      <c r="U750" s="32"/>
      <c r="V750" s="32"/>
      <c r="W750" s="32"/>
    </row>
    <row r="751">
      <c r="C751" s="32"/>
      <c r="D751" s="32"/>
      <c r="E751" s="32"/>
      <c r="F751" s="32"/>
      <c r="G751" s="32"/>
      <c r="H751" s="32"/>
      <c r="I751" s="32"/>
      <c r="Q751" s="32"/>
      <c r="R751" s="32"/>
      <c r="S751" s="32"/>
      <c r="T751" s="32"/>
      <c r="U751" s="32"/>
      <c r="V751" s="32"/>
      <c r="W751" s="32"/>
    </row>
    <row r="752">
      <c r="C752" s="32"/>
      <c r="D752" s="32"/>
      <c r="E752" s="32"/>
      <c r="F752" s="32"/>
      <c r="G752" s="32"/>
      <c r="H752" s="32"/>
      <c r="I752" s="32"/>
      <c r="Q752" s="32"/>
      <c r="R752" s="32"/>
      <c r="S752" s="32"/>
      <c r="T752" s="32"/>
      <c r="U752" s="32"/>
      <c r="V752" s="32"/>
      <c r="W752" s="32"/>
    </row>
    <row r="753">
      <c r="C753" s="32"/>
      <c r="D753" s="32"/>
      <c r="E753" s="32"/>
      <c r="F753" s="32"/>
      <c r="G753" s="32"/>
      <c r="H753" s="32"/>
      <c r="I753" s="32"/>
      <c r="Q753" s="32"/>
      <c r="R753" s="32"/>
      <c r="S753" s="32"/>
      <c r="T753" s="32"/>
      <c r="U753" s="32"/>
      <c r="V753" s="32"/>
      <c r="W753" s="32"/>
    </row>
    <row r="754">
      <c r="C754" s="32"/>
      <c r="D754" s="32"/>
      <c r="E754" s="32"/>
      <c r="F754" s="32"/>
      <c r="G754" s="32"/>
      <c r="H754" s="32"/>
      <c r="I754" s="32"/>
      <c r="Q754" s="32"/>
      <c r="R754" s="32"/>
      <c r="S754" s="32"/>
      <c r="T754" s="32"/>
      <c r="U754" s="32"/>
      <c r="V754" s="32"/>
      <c r="W754" s="32"/>
    </row>
    <row r="755">
      <c r="C755" s="32"/>
      <c r="D755" s="32"/>
      <c r="E755" s="32"/>
      <c r="F755" s="32"/>
      <c r="G755" s="32"/>
      <c r="H755" s="32"/>
      <c r="I755" s="32"/>
      <c r="Q755" s="32"/>
      <c r="R755" s="32"/>
      <c r="S755" s="32"/>
      <c r="T755" s="32"/>
      <c r="U755" s="32"/>
      <c r="V755" s="32"/>
      <c r="W755" s="32"/>
    </row>
    <row r="756">
      <c r="C756" s="32"/>
      <c r="D756" s="32"/>
      <c r="E756" s="32"/>
      <c r="F756" s="32"/>
      <c r="G756" s="32"/>
      <c r="H756" s="32"/>
      <c r="I756" s="32"/>
      <c r="Q756" s="32"/>
      <c r="R756" s="32"/>
      <c r="S756" s="32"/>
      <c r="T756" s="32"/>
      <c r="U756" s="32"/>
      <c r="V756" s="32"/>
      <c r="W756" s="32"/>
    </row>
    <row r="757">
      <c r="C757" s="32"/>
      <c r="D757" s="32"/>
      <c r="E757" s="32"/>
      <c r="F757" s="32"/>
      <c r="G757" s="32"/>
      <c r="H757" s="32"/>
      <c r="I757" s="32"/>
      <c r="Q757" s="32"/>
      <c r="R757" s="32"/>
      <c r="S757" s="32"/>
      <c r="T757" s="32"/>
      <c r="U757" s="32"/>
      <c r="V757" s="32"/>
      <c r="W757" s="32"/>
    </row>
    <row r="758">
      <c r="C758" s="32"/>
      <c r="D758" s="32"/>
      <c r="E758" s="32"/>
      <c r="F758" s="32"/>
      <c r="G758" s="32"/>
      <c r="H758" s="32"/>
      <c r="I758" s="32"/>
      <c r="Q758" s="32"/>
      <c r="R758" s="32"/>
      <c r="S758" s="32"/>
      <c r="T758" s="32"/>
      <c r="U758" s="32"/>
      <c r="V758" s="32"/>
      <c r="W758" s="32"/>
    </row>
    <row r="759">
      <c r="C759" s="32"/>
      <c r="D759" s="32"/>
      <c r="E759" s="32"/>
      <c r="F759" s="32"/>
      <c r="G759" s="32"/>
      <c r="H759" s="32"/>
      <c r="I759" s="32"/>
      <c r="Q759" s="32"/>
      <c r="R759" s="32"/>
      <c r="S759" s="32"/>
      <c r="T759" s="32"/>
      <c r="U759" s="32"/>
      <c r="V759" s="32"/>
      <c r="W759" s="32"/>
    </row>
    <row r="760">
      <c r="C760" s="32"/>
      <c r="D760" s="32"/>
      <c r="E760" s="32"/>
      <c r="F760" s="32"/>
      <c r="G760" s="32"/>
      <c r="H760" s="32"/>
      <c r="I760" s="32"/>
      <c r="Q760" s="32"/>
      <c r="R760" s="32"/>
      <c r="S760" s="32"/>
      <c r="T760" s="32"/>
      <c r="U760" s="32"/>
      <c r="V760" s="32"/>
      <c r="W760" s="32"/>
    </row>
    <row r="761">
      <c r="C761" s="32"/>
      <c r="D761" s="32"/>
      <c r="E761" s="32"/>
      <c r="F761" s="32"/>
      <c r="G761" s="32"/>
      <c r="H761" s="32"/>
      <c r="I761" s="32"/>
      <c r="Q761" s="32"/>
      <c r="R761" s="32"/>
      <c r="S761" s="32"/>
      <c r="T761" s="32"/>
      <c r="U761" s="32"/>
      <c r="V761" s="32"/>
      <c r="W761" s="32"/>
    </row>
    <row r="762">
      <c r="C762" s="32"/>
      <c r="D762" s="32"/>
      <c r="E762" s="32"/>
      <c r="F762" s="32"/>
      <c r="G762" s="32"/>
      <c r="H762" s="32"/>
      <c r="I762" s="32"/>
      <c r="Q762" s="32"/>
      <c r="R762" s="32"/>
      <c r="S762" s="32"/>
      <c r="T762" s="32"/>
      <c r="U762" s="32"/>
      <c r="V762" s="32"/>
      <c r="W762" s="32"/>
    </row>
    <row r="763">
      <c r="C763" s="32"/>
      <c r="D763" s="32"/>
      <c r="E763" s="32"/>
      <c r="F763" s="32"/>
      <c r="G763" s="32"/>
      <c r="H763" s="32"/>
      <c r="I763" s="32"/>
      <c r="Q763" s="32"/>
      <c r="R763" s="32"/>
      <c r="S763" s="32"/>
      <c r="T763" s="32"/>
      <c r="U763" s="32"/>
      <c r="V763" s="32"/>
      <c r="W763" s="32"/>
    </row>
    <row r="764">
      <c r="C764" s="32"/>
      <c r="D764" s="32"/>
      <c r="E764" s="32"/>
      <c r="F764" s="32"/>
      <c r="G764" s="32"/>
      <c r="H764" s="32"/>
      <c r="I764" s="32"/>
      <c r="Q764" s="32"/>
      <c r="R764" s="32"/>
      <c r="S764" s="32"/>
      <c r="T764" s="32"/>
      <c r="U764" s="32"/>
      <c r="V764" s="32"/>
      <c r="W764" s="32"/>
    </row>
    <row r="765">
      <c r="C765" s="32"/>
      <c r="D765" s="32"/>
      <c r="E765" s="32"/>
      <c r="F765" s="32"/>
      <c r="G765" s="32"/>
      <c r="H765" s="32"/>
      <c r="I765" s="32"/>
      <c r="Q765" s="32"/>
      <c r="R765" s="32"/>
      <c r="S765" s="32"/>
      <c r="T765" s="32"/>
      <c r="U765" s="32"/>
      <c r="V765" s="32"/>
      <c r="W765" s="32"/>
    </row>
    <row r="766">
      <c r="C766" s="32"/>
      <c r="D766" s="32"/>
      <c r="E766" s="32"/>
      <c r="F766" s="32"/>
      <c r="G766" s="32"/>
      <c r="H766" s="32"/>
      <c r="I766" s="32"/>
      <c r="Q766" s="32"/>
      <c r="R766" s="32"/>
      <c r="S766" s="32"/>
      <c r="T766" s="32"/>
      <c r="U766" s="32"/>
      <c r="V766" s="32"/>
      <c r="W766" s="32"/>
    </row>
    <row r="767">
      <c r="C767" s="32"/>
      <c r="D767" s="32"/>
      <c r="E767" s="32"/>
      <c r="F767" s="32"/>
      <c r="G767" s="32"/>
      <c r="H767" s="32"/>
      <c r="I767" s="32"/>
      <c r="Q767" s="32"/>
      <c r="R767" s="32"/>
      <c r="S767" s="32"/>
      <c r="T767" s="32"/>
      <c r="U767" s="32"/>
      <c r="V767" s="32"/>
      <c r="W767" s="32"/>
    </row>
    <row r="768">
      <c r="C768" s="32"/>
      <c r="D768" s="32"/>
      <c r="E768" s="32"/>
      <c r="F768" s="32"/>
      <c r="G768" s="32"/>
      <c r="H768" s="32"/>
      <c r="I768" s="32"/>
      <c r="Q768" s="32"/>
      <c r="R768" s="32"/>
      <c r="S768" s="32"/>
      <c r="T768" s="32"/>
      <c r="U768" s="32"/>
      <c r="V768" s="32"/>
      <c r="W768" s="32"/>
    </row>
    <row r="769">
      <c r="C769" s="32"/>
      <c r="D769" s="32"/>
      <c r="E769" s="32"/>
      <c r="F769" s="32"/>
      <c r="G769" s="32"/>
      <c r="H769" s="32"/>
      <c r="I769" s="32"/>
      <c r="Q769" s="32"/>
      <c r="R769" s="32"/>
      <c r="S769" s="32"/>
      <c r="T769" s="32"/>
      <c r="U769" s="32"/>
      <c r="V769" s="32"/>
      <c r="W769" s="32"/>
    </row>
    <row r="770">
      <c r="C770" s="32"/>
      <c r="D770" s="32"/>
      <c r="E770" s="32"/>
      <c r="F770" s="32"/>
      <c r="G770" s="32"/>
      <c r="H770" s="32"/>
      <c r="I770" s="32"/>
      <c r="Q770" s="32"/>
      <c r="R770" s="32"/>
      <c r="S770" s="32"/>
      <c r="T770" s="32"/>
      <c r="U770" s="32"/>
      <c r="V770" s="32"/>
      <c r="W770" s="32"/>
    </row>
    <row r="771">
      <c r="C771" s="32"/>
      <c r="D771" s="32"/>
      <c r="E771" s="32"/>
      <c r="F771" s="32"/>
      <c r="G771" s="32"/>
      <c r="H771" s="32"/>
      <c r="I771" s="32"/>
      <c r="Q771" s="32"/>
      <c r="R771" s="32"/>
      <c r="S771" s="32"/>
      <c r="T771" s="32"/>
      <c r="U771" s="32"/>
      <c r="V771" s="32"/>
      <c r="W771" s="32"/>
    </row>
    <row r="772">
      <c r="C772" s="32"/>
      <c r="D772" s="32"/>
      <c r="E772" s="32"/>
      <c r="F772" s="32"/>
      <c r="G772" s="32"/>
      <c r="H772" s="32"/>
      <c r="I772" s="32"/>
      <c r="Q772" s="32"/>
      <c r="R772" s="32"/>
      <c r="S772" s="32"/>
      <c r="T772" s="32"/>
      <c r="U772" s="32"/>
      <c r="V772" s="32"/>
      <c r="W772" s="32"/>
    </row>
    <row r="773">
      <c r="C773" s="32"/>
      <c r="D773" s="32"/>
      <c r="E773" s="32"/>
      <c r="F773" s="32"/>
      <c r="G773" s="32"/>
      <c r="H773" s="32"/>
      <c r="I773" s="32"/>
      <c r="Q773" s="32"/>
      <c r="R773" s="32"/>
      <c r="S773" s="32"/>
      <c r="T773" s="32"/>
      <c r="U773" s="32"/>
      <c r="V773" s="32"/>
      <c r="W773" s="32"/>
    </row>
    <row r="774">
      <c r="C774" s="32"/>
      <c r="D774" s="32"/>
      <c r="E774" s="32"/>
      <c r="F774" s="32"/>
      <c r="G774" s="32"/>
      <c r="H774" s="32"/>
      <c r="I774" s="32"/>
      <c r="Q774" s="32"/>
      <c r="R774" s="32"/>
      <c r="S774" s="32"/>
      <c r="T774" s="32"/>
      <c r="U774" s="32"/>
      <c r="V774" s="32"/>
      <c r="W774" s="32"/>
    </row>
    <row r="775">
      <c r="C775" s="32"/>
      <c r="D775" s="32"/>
      <c r="E775" s="32"/>
      <c r="F775" s="32"/>
      <c r="G775" s="32"/>
      <c r="H775" s="32"/>
      <c r="I775" s="32"/>
      <c r="Q775" s="32"/>
      <c r="R775" s="32"/>
      <c r="S775" s="32"/>
      <c r="T775" s="32"/>
      <c r="U775" s="32"/>
      <c r="V775" s="32"/>
      <c r="W775" s="32"/>
    </row>
    <row r="776">
      <c r="C776" s="32"/>
      <c r="D776" s="32"/>
      <c r="E776" s="32"/>
      <c r="F776" s="32"/>
      <c r="G776" s="32"/>
      <c r="H776" s="32"/>
      <c r="I776" s="32"/>
      <c r="Q776" s="32"/>
      <c r="R776" s="32"/>
      <c r="S776" s="32"/>
      <c r="T776" s="32"/>
      <c r="U776" s="32"/>
      <c r="V776" s="32"/>
      <c r="W776" s="32"/>
    </row>
    <row r="777">
      <c r="C777" s="32"/>
      <c r="D777" s="32"/>
      <c r="E777" s="32"/>
      <c r="F777" s="32"/>
      <c r="G777" s="32"/>
      <c r="H777" s="32"/>
      <c r="I777" s="32"/>
      <c r="Q777" s="32"/>
      <c r="R777" s="32"/>
      <c r="S777" s="32"/>
      <c r="T777" s="32"/>
      <c r="U777" s="32"/>
      <c r="V777" s="32"/>
      <c r="W777" s="32"/>
    </row>
    <row r="778">
      <c r="C778" s="32"/>
      <c r="D778" s="32"/>
      <c r="E778" s="32"/>
      <c r="F778" s="32"/>
      <c r="G778" s="32"/>
      <c r="H778" s="32"/>
      <c r="I778" s="32"/>
      <c r="Q778" s="32"/>
      <c r="R778" s="32"/>
      <c r="S778" s="32"/>
      <c r="T778" s="32"/>
      <c r="U778" s="32"/>
      <c r="V778" s="32"/>
      <c r="W778" s="32"/>
    </row>
    <row r="779">
      <c r="C779" s="32"/>
      <c r="D779" s="32"/>
      <c r="E779" s="32"/>
      <c r="F779" s="32"/>
      <c r="G779" s="32"/>
      <c r="H779" s="32"/>
      <c r="I779" s="32"/>
      <c r="Q779" s="32"/>
      <c r="R779" s="32"/>
      <c r="S779" s="32"/>
      <c r="T779" s="32"/>
      <c r="U779" s="32"/>
      <c r="V779" s="32"/>
      <c r="W779" s="32"/>
    </row>
    <row r="780">
      <c r="C780" s="32"/>
      <c r="D780" s="32"/>
      <c r="E780" s="32"/>
      <c r="F780" s="32"/>
      <c r="G780" s="32"/>
      <c r="H780" s="32"/>
      <c r="I780" s="32"/>
      <c r="Q780" s="32"/>
      <c r="R780" s="32"/>
      <c r="S780" s="32"/>
      <c r="T780" s="32"/>
      <c r="U780" s="32"/>
      <c r="V780" s="32"/>
      <c r="W780" s="32"/>
    </row>
    <row r="781">
      <c r="C781" s="32"/>
      <c r="D781" s="32"/>
      <c r="E781" s="32"/>
      <c r="F781" s="32"/>
      <c r="G781" s="32"/>
      <c r="H781" s="32"/>
      <c r="I781" s="32"/>
      <c r="Q781" s="32"/>
      <c r="R781" s="32"/>
      <c r="S781" s="32"/>
      <c r="T781" s="32"/>
      <c r="U781" s="32"/>
      <c r="V781" s="32"/>
      <c r="W781" s="32"/>
    </row>
    <row r="782">
      <c r="C782" s="32"/>
      <c r="D782" s="32"/>
      <c r="E782" s="32"/>
      <c r="F782" s="32"/>
      <c r="G782" s="32"/>
      <c r="H782" s="32"/>
      <c r="I782" s="32"/>
      <c r="Q782" s="32"/>
      <c r="R782" s="32"/>
      <c r="S782" s="32"/>
      <c r="T782" s="32"/>
      <c r="U782" s="32"/>
      <c r="V782" s="32"/>
      <c r="W782" s="32"/>
    </row>
    <row r="783">
      <c r="C783" s="32"/>
      <c r="D783" s="32"/>
      <c r="E783" s="32"/>
      <c r="F783" s="32"/>
      <c r="G783" s="32"/>
      <c r="H783" s="32"/>
      <c r="I783" s="32"/>
      <c r="Q783" s="32"/>
      <c r="R783" s="32"/>
      <c r="S783" s="32"/>
      <c r="T783" s="32"/>
      <c r="U783" s="32"/>
      <c r="V783" s="32"/>
      <c r="W783" s="32"/>
    </row>
    <row r="784">
      <c r="C784" s="32"/>
      <c r="D784" s="32"/>
      <c r="E784" s="32"/>
      <c r="F784" s="32"/>
      <c r="G784" s="32"/>
      <c r="H784" s="32"/>
      <c r="I784" s="32"/>
      <c r="Q784" s="32"/>
      <c r="R784" s="32"/>
      <c r="S784" s="32"/>
      <c r="T784" s="32"/>
      <c r="U784" s="32"/>
      <c r="V784" s="32"/>
      <c r="W784" s="32"/>
    </row>
    <row r="785">
      <c r="C785" s="32"/>
      <c r="D785" s="32"/>
      <c r="E785" s="32"/>
      <c r="F785" s="32"/>
      <c r="G785" s="32"/>
      <c r="H785" s="32"/>
      <c r="I785" s="32"/>
      <c r="Q785" s="32"/>
      <c r="R785" s="32"/>
      <c r="S785" s="32"/>
      <c r="T785" s="32"/>
      <c r="U785" s="32"/>
      <c r="V785" s="32"/>
      <c r="W785" s="32"/>
    </row>
    <row r="786">
      <c r="C786" s="32"/>
      <c r="D786" s="32"/>
      <c r="E786" s="32"/>
      <c r="F786" s="32"/>
      <c r="G786" s="32"/>
      <c r="H786" s="32"/>
      <c r="I786" s="32"/>
      <c r="Q786" s="32"/>
      <c r="R786" s="32"/>
      <c r="S786" s="32"/>
      <c r="T786" s="32"/>
      <c r="U786" s="32"/>
      <c r="V786" s="32"/>
      <c r="W786" s="32"/>
    </row>
    <row r="787">
      <c r="C787" s="32"/>
      <c r="D787" s="32"/>
      <c r="E787" s="32"/>
      <c r="F787" s="32"/>
      <c r="G787" s="32"/>
      <c r="H787" s="32"/>
      <c r="I787" s="32"/>
      <c r="Q787" s="32"/>
      <c r="R787" s="32"/>
      <c r="S787" s="32"/>
      <c r="T787" s="32"/>
      <c r="U787" s="32"/>
      <c r="V787" s="32"/>
      <c r="W787" s="32"/>
    </row>
    <row r="788">
      <c r="C788" s="32"/>
      <c r="D788" s="32"/>
      <c r="E788" s="32"/>
      <c r="F788" s="32"/>
      <c r="G788" s="32"/>
      <c r="H788" s="32"/>
      <c r="I788" s="32"/>
      <c r="Q788" s="32"/>
      <c r="R788" s="32"/>
      <c r="S788" s="32"/>
      <c r="T788" s="32"/>
      <c r="U788" s="32"/>
      <c r="V788" s="32"/>
      <c r="W788" s="32"/>
    </row>
    <row r="789">
      <c r="C789" s="32"/>
      <c r="D789" s="32"/>
      <c r="E789" s="32"/>
      <c r="F789" s="32"/>
      <c r="G789" s="32"/>
      <c r="H789" s="32"/>
      <c r="I789" s="32"/>
      <c r="Q789" s="32"/>
      <c r="R789" s="32"/>
      <c r="S789" s="32"/>
      <c r="T789" s="32"/>
      <c r="U789" s="32"/>
      <c r="V789" s="32"/>
      <c r="W789" s="32"/>
    </row>
    <row r="790">
      <c r="C790" s="32"/>
      <c r="D790" s="32"/>
      <c r="E790" s="32"/>
      <c r="F790" s="32"/>
      <c r="G790" s="32"/>
      <c r="H790" s="32"/>
      <c r="I790" s="32"/>
      <c r="Q790" s="32"/>
      <c r="R790" s="32"/>
      <c r="S790" s="32"/>
      <c r="T790" s="32"/>
      <c r="U790" s="32"/>
      <c r="V790" s="32"/>
      <c r="W790" s="32"/>
    </row>
    <row r="791">
      <c r="C791" s="32"/>
      <c r="D791" s="32"/>
      <c r="E791" s="32"/>
      <c r="F791" s="32"/>
      <c r="G791" s="32"/>
      <c r="H791" s="32"/>
      <c r="I791" s="32"/>
      <c r="Q791" s="32"/>
      <c r="R791" s="32"/>
      <c r="S791" s="32"/>
      <c r="T791" s="32"/>
      <c r="U791" s="32"/>
      <c r="V791" s="32"/>
      <c r="W791" s="32"/>
    </row>
    <row r="792">
      <c r="C792" s="32"/>
      <c r="D792" s="32"/>
      <c r="E792" s="32"/>
      <c r="F792" s="32"/>
      <c r="G792" s="32"/>
      <c r="H792" s="32"/>
      <c r="I792" s="32"/>
      <c r="Q792" s="32"/>
      <c r="R792" s="32"/>
      <c r="S792" s="32"/>
      <c r="T792" s="32"/>
      <c r="U792" s="32"/>
      <c r="V792" s="32"/>
      <c r="W792" s="32"/>
    </row>
    <row r="793">
      <c r="C793" s="32"/>
      <c r="D793" s="32"/>
      <c r="E793" s="32"/>
      <c r="F793" s="32"/>
      <c r="G793" s="32"/>
      <c r="H793" s="32"/>
      <c r="I793" s="32"/>
      <c r="Q793" s="32"/>
      <c r="R793" s="32"/>
      <c r="S793" s="32"/>
      <c r="T793" s="32"/>
      <c r="U793" s="32"/>
      <c r="V793" s="32"/>
      <c r="W793" s="32"/>
    </row>
    <row r="794">
      <c r="C794" s="32"/>
      <c r="D794" s="32"/>
      <c r="E794" s="32"/>
      <c r="F794" s="32"/>
      <c r="G794" s="32"/>
      <c r="H794" s="32"/>
      <c r="I794" s="32"/>
      <c r="Q794" s="32"/>
      <c r="R794" s="32"/>
      <c r="S794" s="32"/>
      <c r="T794" s="32"/>
      <c r="U794" s="32"/>
      <c r="V794" s="32"/>
      <c r="W794" s="32"/>
    </row>
    <row r="795">
      <c r="C795" s="32"/>
      <c r="D795" s="32"/>
      <c r="E795" s="32"/>
      <c r="F795" s="32"/>
      <c r="G795" s="32"/>
      <c r="H795" s="32"/>
      <c r="I795" s="32"/>
      <c r="Q795" s="32"/>
      <c r="R795" s="32"/>
      <c r="S795" s="32"/>
      <c r="T795" s="32"/>
      <c r="U795" s="32"/>
      <c r="V795" s="32"/>
      <c r="W795" s="32"/>
    </row>
    <row r="796">
      <c r="C796" s="32"/>
      <c r="D796" s="32"/>
      <c r="E796" s="32"/>
      <c r="F796" s="32"/>
      <c r="G796" s="32"/>
      <c r="H796" s="32"/>
      <c r="I796" s="32"/>
      <c r="Q796" s="32"/>
      <c r="R796" s="32"/>
      <c r="S796" s="32"/>
      <c r="T796" s="32"/>
      <c r="U796" s="32"/>
      <c r="V796" s="32"/>
      <c r="W796" s="32"/>
    </row>
    <row r="797">
      <c r="C797" s="32"/>
      <c r="D797" s="32"/>
      <c r="E797" s="32"/>
      <c r="F797" s="32"/>
      <c r="G797" s="32"/>
      <c r="H797" s="32"/>
      <c r="I797" s="32"/>
      <c r="Q797" s="32"/>
      <c r="R797" s="32"/>
      <c r="S797" s="32"/>
      <c r="T797" s="32"/>
      <c r="U797" s="32"/>
      <c r="V797" s="32"/>
      <c r="W797" s="32"/>
    </row>
    <row r="798">
      <c r="C798" s="32"/>
      <c r="D798" s="32"/>
      <c r="E798" s="32"/>
      <c r="F798" s="32"/>
      <c r="G798" s="32"/>
      <c r="H798" s="32"/>
      <c r="I798" s="32"/>
      <c r="Q798" s="32"/>
      <c r="R798" s="32"/>
      <c r="S798" s="32"/>
      <c r="T798" s="32"/>
      <c r="U798" s="32"/>
      <c r="V798" s="32"/>
      <c r="W798" s="32"/>
    </row>
    <row r="799">
      <c r="C799" s="32"/>
      <c r="D799" s="32"/>
      <c r="E799" s="32"/>
      <c r="F799" s="32"/>
      <c r="G799" s="32"/>
      <c r="H799" s="32"/>
      <c r="I799" s="32"/>
      <c r="Q799" s="32"/>
      <c r="R799" s="32"/>
      <c r="S799" s="32"/>
      <c r="T799" s="32"/>
      <c r="U799" s="32"/>
      <c r="V799" s="32"/>
      <c r="W799" s="32"/>
    </row>
    <row r="800">
      <c r="C800" s="32"/>
      <c r="D800" s="32"/>
      <c r="E800" s="32"/>
      <c r="F800" s="32"/>
      <c r="G800" s="32"/>
      <c r="H800" s="32"/>
      <c r="I800" s="32"/>
      <c r="Q800" s="32"/>
      <c r="R800" s="32"/>
      <c r="S800" s="32"/>
      <c r="T800" s="32"/>
      <c r="U800" s="32"/>
      <c r="V800" s="32"/>
      <c r="W800" s="32"/>
    </row>
    <row r="801">
      <c r="C801" s="32"/>
      <c r="D801" s="32"/>
      <c r="E801" s="32"/>
      <c r="F801" s="32"/>
      <c r="G801" s="32"/>
      <c r="H801" s="32"/>
      <c r="I801" s="32"/>
      <c r="Q801" s="32"/>
      <c r="R801" s="32"/>
      <c r="S801" s="32"/>
      <c r="T801" s="32"/>
      <c r="U801" s="32"/>
      <c r="V801" s="32"/>
      <c r="W801" s="32"/>
    </row>
    <row r="802">
      <c r="C802" s="32"/>
      <c r="D802" s="32"/>
      <c r="E802" s="32"/>
      <c r="F802" s="32"/>
      <c r="G802" s="32"/>
      <c r="H802" s="32"/>
      <c r="I802" s="32"/>
      <c r="Q802" s="32"/>
      <c r="R802" s="32"/>
      <c r="S802" s="32"/>
      <c r="T802" s="32"/>
      <c r="U802" s="32"/>
      <c r="V802" s="32"/>
      <c r="W802" s="32"/>
    </row>
    <row r="803">
      <c r="C803" s="32"/>
      <c r="D803" s="32"/>
      <c r="E803" s="32"/>
      <c r="F803" s="32"/>
      <c r="G803" s="32"/>
      <c r="H803" s="32"/>
      <c r="I803" s="32"/>
      <c r="Q803" s="32"/>
      <c r="R803" s="32"/>
      <c r="S803" s="32"/>
      <c r="T803" s="32"/>
      <c r="U803" s="32"/>
      <c r="V803" s="32"/>
      <c r="W803" s="32"/>
    </row>
    <row r="804">
      <c r="C804" s="32"/>
      <c r="D804" s="32"/>
      <c r="E804" s="32"/>
      <c r="F804" s="32"/>
      <c r="G804" s="32"/>
      <c r="H804" s="32"/>
      <c r="I804" s="32"/>
      <c r="Q804" s="32"/>
      <c r="R804" s="32"/>
      <c r="S804" s="32"/>
      <c r="T804" s="32"/>
      <c r="U804" s="32"/>
      <c r="V804" s="32"/>
      <c r="W804" s="32"/>
    </row>
    <row r="805">
      <c r="C805" s="32"/>
      <c r="D805" s="32"/>
      <c r="E805" s="32"/>
      <c r="F805" s="32"/>
      <c r="G805" s="32"/>
      <c r="H805" s="32"/>
      <c r="I805" s="32"/>
      <c r="Q805" s="32"/>
      <c r="R805" s="32"/>
      <c r="S805" s="32"/>
      <c r="T805" s="32"/>
      <c r="U805" s="32"/>
      <c r="V805" s="32"/>
      <c r="W805" s="32"/>
    </row>
    <row r="806">
      <c r="C806" s="32"/>
      <c r="D806" s="32"/>
      <c r="E806" s="32"/>
      <c r="F806" s="32"/>
      <c r="G806" s="32"/>
      <c r="H806" s="32"/>
      <c r="I806" s="32"/>
      <c r="Q806" s="32"/>
      <c r="R806" s="32"/>
      <c r="S806" s="32"/>
      <c r="T806" s="32"/>
      <c r="U806" s="32"/>
      <c r="V806" s="32"/>
      <c r="W806" s="32"/>
    </row>
    <row r="807">
      <c r="C807" s="32"/>
      <c r="D807" s="32"/>
      <c r="E807" s="32"/>
      <c r="F807" s="32"/>
      <c r="G807" s="32"/>
      <c r="H807" s="32"/>
      <c r="I807" s="32"/>
      <c r="Q807" s="32"/>
      <c r="R807" s="32"/>
      <c r="S807" s="32"/>
      <c r="T807" s="32"/>
      <c r="U807" s="32"/>
      <c r="V807" s="32"/>
      <c r="W807" s="32"/>
    </row>
    <row r="808">
      <c r="C808" s="32"/>
      <c r="D808" s="32"/>
      <c r="E808" s="32"/>
      <c r="F808" s="32"/>
      <c r="G808" s="32"/>
      <c r="H808" s="32"/>
      <c r="I808" s="32"/>
      <c r="Q808" s="32"/>
      <c r="R808" s="32"/>
      <c r="S808" s="32"/>
      <c r="T808" s="32"/>
      <c r="U808" s="32"/>
      <c r="V808" s="32"/>
      <c r="W808" s="32"/>
    </row>
    <row r="809">
      <c r="C809" s="32"/>
      <c r="D809" s="32"/>
      <c r="E809" s="32"/>
      <c r="F809" s="32"/>
      <c r="G809" s="32"/>
      <c r="H809" s="32"/>
      <c r="I809" s="32"/>
      <c r="Q809" s="32"/>
      <c r="R809" s="32"/>
      <c r="S809" s="32"/>
      <c r="T809" s="32"/>
      <c r="U809" s="32"/>
      <c r="V809" s="32"/>
      <c r="W809" s="32"/>
    </row>
    <row r="810">
      <c r="C810" s="32"/>
      <c r="D810" s="32"/>
      <c r="E810" s="32"/>
      <c r="F810" s="32"/>
      <c r="G810" s="32"/>
      <c r="H810" s="32"/>
      <c r="I810" s="32"/>
      <c r="Q810" s="32"/>
      <c r="R810" s="32"/>
      <c r="S810" s="32"/>
      <c r="T810" s="32"/>
      <c r="U810" s="32"/>
      <c r="V810" s="32"/>
      <c r="W810" s="32"/>
    </row>
    <row r="811">
      <c r="C811" s="32"/>
      <c r="D811" s="32"/>
      <c r="E811" s="32"/>
      <c r="F811" s="32"/>
      <c r="G811" s="32"/>
      <c r="H811" s="32"/>
      <c r="I811" s="32"/>
      <c r="Q811" s="32"/>
      <c r="R811" s="32"/>
      <c r="S811" s="32"/>
      <c r="T811" s="32"/>
      <c r="U811" s="32"/>
      <c r="V811" s="32"/>
      <c r="W811" s="32"/>
    </row>
    <row r="812">
      <c r="C812" s="32"/>
      <c r="D812" s="32"/>
      <c r="E812" s="32"/>
      <c r="F812" s="32"/>
      <c r="G812" s="32"/>
      <c r="H812" s="32"/>
      <c r="I812" s="32"/>
      <c r="Q812" s="32"/>
      <c r="R812" s="32"/>
      <c r="S812" s="32"/>
      <c r="T812" s="32"/>
      <c r="U812" s="32"/>
      <c r="V812" s="32"/>
      <c r="W812" s="32"/>
    </row>
    <row r="813">
      <c r="C813" s="32"/>
      <c r="D813" s="32"/>
      <c r="E813" s="32"/>
      <c r="F813" s="32"/>
      <c r="G813" s="32"/>
      <c r="H813" s="32"/>
      <c r="I813" s="32"/>
      <c r="Q813" s="32"/>
      <c r="R813" s="32"/>
      <c r="S813" s="32"/>
      <c r="T813" s="32"/>
      <c r="U813" s="32"/>
      <c r="V813" s="32"/>
      <c r="W813" s="32"/>
    </row>
    <row r="814">
      <c r="C814" s="32"/>
      <c r="D814" s="32"/>
      <c r="E814" s="32"/>
      <c r="F814" s="32"/>
      <c r="G814" s="32"/>
      <c r="H814" s="32"/>
      <c r="I814" s="32"/>
      <c r="Q814" s="32"/>
      <c r="R814" s="32"/>
      <c r="S814" s="32"/>
      <c r="T814" s="32"/>
      <c r="U814" s="32"/>
      <c r="V814" s="32"/>
      <c r="W814" s="32"/>
    </row>
    <row r="815">
      <c r="C815" s="32"/>
      <c r="D815" s="32"/>
      <c r="E815" s="32"/>
      <c r="F815" s="32"/>
      <c r="G815" s="32"/>
      <c r="H815" s="32"/>
      <c r="I815" s="32"/>
      <c r="Q815" s="32"/>
      <c r="R815" s="32"/>
      <c r="S815" s="32"/>
      <c r="T815" s="32"/>
      <c r="U815" s="32"/>
      <c r="V815" s="32"/>
      <c r="W815" s="32"/>
    </row>
    <row r="816">
      <c r="C816" s="32"/>
      <c r="D816" s="32"/>
      <c r="E816" s="32"/>
      <c r="F816" s="32"/>
      <c r="G816" s="32"/>
      <c r="H816" s="32"/>
      <c r="I816" s="32"/>
      <c r="Q816" s="32"/>
      <c r="R816" s="32"/>
      <c r="S816" s="32"/>
      <c r="T816" s="32"/>
      <c r="U816" s="32"/>
      <c r="V816" s="32"/>
      <c r="W816" s="32"/>
    </row>
    <row r="817">
      <c r="C817" s="32"/>
      <c r="D817" s="32"/>
      <c r="E817" s="32"/>
      <c r="F817" s="32"/>
      <c r="G817" s="32"/>
      <c r="H817" s="32"/>
      <c r="I817" s="32"/>
      <c r="Q817" s="32"/>
      <c r="R817" s="32"/>
      <c r="S817" s="32"/>
      <c r="T817" s="32"/>
      <c r="U817" s="32"/>
      <c r="V817" s="32"/>
      <c r="W817" s="32"/>
    </row>
    <row r="818">
      <c r="C818" s="32"/>
      <c r="D818" s="32"/>
      <c r="E818" s="32"/>
      <c r="F818" s="32"/>
      <c r="G818" s="32"/>
      <c r="H818" s="32"/>
      <c r="I818" s="32"/>
      <c r="Q818" s="32"/>
      <c r="R818" s="32"/>
      <c r="S818" s="32"/>
      <c r="T818" s="32"/>
      <c r="U818" s="32"/>
      <c r="V818" s="32"/>
      <c r="W818" s="32"/>
    </row>
    <row r="819">
      <c r="C819" s="32"/>
      <c r="D819" s="32"/>
      <c r="E819" s="32"/>
      <c r="F819" s="32"/>
      <c r="G819" s="32"/>
      <c r="H819" s="32"/>
      <c r="I819" s="32"/>
      <c r="Q819" s="32"/>
      <c r="R819" s="32"/>
      <c r="S819" s="32"/>
      <c r="T819" s="32"/>
      <c r="U819" s="32"/>
      <c r="V819" s="32"/>
      <c r="W819" s="32"/>
    </row>
    <row r="820">
      <c r="C820" s="32"/>
      <c r="D820" s="32"/>
      <c r="E820" s="32"/>
      <c r="F820" s="32"/>
      <c r="G820" s="32"/>
      <c r="H820" s="32"/>
      <c r="I820" s="32"/>
      <c r="Q820" s="32"/>
      <c r="R820" s="32"/>
      <c r="S820" s="32"/>
      <c r="T820" s="32"/>
      <c r="U820" s="32"/>
      <c r="V820" s="32"/>
      <c r="W820" s="32"/>
    </row>
    <row r="821">
      <c r="C821" s="32"/>
      <c r="D821" s="32"/>
      <c r="E821" s="32"/>
      <c r="F821" s="32"/>
      <c r="G821" s="32"/>
      <c r="H821" s="32"/>
      <c r="I821" s="32"/>
      <c r="Q821" s="32"/>
      <c r="R821" s="32"/>
      <c r="S821" s="32"/>
      <c r="T821" s="32"/>
      <c r="U821" s="32"/>
      <c r="V821" s="32"/>
      <c r="W821" s="32"/>
    </row>
    <row r="822">
      <c r="C822" s="32"/>
      <c r="D822" s="32"/>
      <c r="E822" s="32"/>
      <c r="F822" s="32"/>
      <c r="G822" s="32"/>
      <c r="H822" s="32"/>
      <c r="I822" s="32"/>
      <c r="Q822" s="32"/>
      <c r="R822" s="32"/>
      <c r="S822" s="32"/>
      <c r="T822" s="32"/>
      <c r="U822" s="32"/>
      <c r="V822" s="32"/>
      <c r="W822" s="32"/>
    </row>
    <row r="823">
      <c r="C823" s="32"/>
      <c r="D823" s="32"/>
      <c r="E823" s="32"/>
      <c r="F823" s="32"/>
      <c r="G823" s="32"/>
      <c r="H823" s="32"/>
      <c r="I823" s="32"/>
      <c r="Q823" s="32"/>
      <c r="R823" s="32"/>
      <c r="S823" s="32"/>
      <c r="T823" s="32"/>
      <c r="U823" s="32"/>
      <c r="V823" s="32"/>
      <c r="W823" s="32"/>
    </row>
    <row r="824">
      <c r="C824" s="32"/>
      <c r="D824" s="32"/>
      <c r="E824" s="32"/>
      <c r="F824" s="32"/>
      <c r="G824" s="32"/>
      <c r="H824" s="32"/>
      <c r="I824" s="32"/>
      <c r="Q824" s="32"/>
      <c r="R824" s="32"/>
      <c r="S824" s="32"/>
      <c r="T824" s="32"/>
      <c r="U824" s="32"/>
      <c r="V824" s="32"/>
      <c r="W824" s="32"/>
    </row>
    <row r="825">
      <c r="C825" s="32"/>
      <c r="D825" s="32"/>
      <c r="E825" s="32"/>
      <c r="F825" s="32"/>
      <c r="G825" s="32"/>
      <c r="H825" s="32"/>
      <c r="I825" s="32"/>
      <c r="Q825" s="32"/>
      <c r="R825" s="32"/>
      <c r="S825" s="32"/>
      <c r="T825" s="32"/>
      <c r="U825" s="32"/>
      <c r="V825" s="32"/>
      <c r="W825" s="32"/>
    </row>
    <row r="826">
      <c r="C826" s="32"/>
      <c r="D826" s="32"/>
      <c r="E826" s="32"/>
      <c r="F826" s="32"/>
      <c r="G826" s="32"/>
      <c r="H826" s="32"/>
      <c r="I826" s="32"/>
      <c r="Q826" s="32"/>
      <c r="R826" s="32"/>
      <c r="S826" s="32"/>
      <c r="T826" s="32"/>
      <c r="U826" s="32"/>
      <c r="V826" s="32"/>
      <c r="W826" s="32"/>
    </row>
    <row r="827">
      <c r="C827" s="32"/>
      <c r="D827" s="32"/>
      <c r="E827" s="32"/>
      <c r="F827" s="32"/>
      <c r="G827" s="32"/>
      <c r="H827" s="32"/>
      <c r="I827" s="32"/>
      <c r="Q827" s="32"/>
      <c r="R827" s="32"/>
      <c r="S827" s="32"/>
      <c r="T827" s="32"/>
      <c r="U827" s="32"/>
      <c r="V827" s="32"/>
      <c r="W827" s="32"/>
    </row>
    <row r="828">
      <c r="C828" s="32"/>
      <c r="D828" s="32"/>
      <c r="E828" s="32"/>
      <c r="F828" s="32"/>
      <c r="G828" s="32"/>
      <c r="H828" s="32"/>
      <c r="I828" s="32"/>
      <c r="Q828" s="32"/>
      <c r="R828" s="32"/>
      <c r="S828" s="32"/>
      <c r="T828" s="32"/>
      <c r="U828" s="32"/>
      <c r="V828" s="32"/>
      <c r="W828" s="32"/>
    </row>
    <row r="829">
      <c r="C829" s="32"/>
      <c r="D829" s="32"/>
      <c r="E829" s="32"/>
      <c r="F829" s="32"/>
      <c r="G829" s="32"/>
      <c r="H829" s="32"/>
      <c r="I829" s="32"/>
      <c r="Q829" s="32"/>
      <c r="R829" s="32"/>
      <c r="S829" s="32"/>
      <c r="T829" s="32"/>
      <c r="U829" s="32"/>
      <c r="V829" s="32"/>
      <c r="W829" s="32"/>
    </row>
    <row r="830">
      <c r="C830" s="32"/>
      <c r="D830" s="32"/>
      <c r="E830" s="32"/>
      <c r="F830" s="32"/>
      <c r="G830" s="32"/>
      <c r="H830" s="32"/>
      <c r="I830" s="32"/>
      <c r="Q830" s="32"/>
      <c r="R830" s="32"/>
      <c r="S830" s="32"/>
      <c r="T830" s="32"/>
      <c r="U830" s="32"/>
      <c r="V830" s="32"/>
      <c r="W830" s="32"/>
    </row>
    <row r="831">
      <c r="C831" s="32"/>
      <c r="D831" s="32"/>
      <c r="E831" s="32"/>
      <c r="F831" s="32"/>
      <c r="G831" s="32"/>
      <c r="H831" s="32"/>
      <c r="I831" s="32"/>
      <c r="Q831" s="32"/>
      <c r="R831" s="32"/>
      <c r="S831" s="32"/>
      <c r="T831" s="32"/>
      <c r="U831" s="32"/>
      <c r="V831" s="32"/>
      <c r="W831" s="32"/>
    </row>
    <row r="832">
      <c r="C832" s="32"/>
      <c r="D832" s="32"/>
      <c r="E832" s="32"/>
      <c r="F832" s="32"/>
      <c r="G832" s="32"/>
      <c r="H832" s="32"/>
      <c r="I832" s="32"/>
      <c r="Q832" s="32"/>
      <c r="R832" s="32"/>
      <c r="S832" s="32"/>
      <c r="T832" s="32"/>
      <c r="U832" s="32"/>
      <c r="V832" s="32"/>
      <c r="W832" s="32"/>
    </row>
    <row r="833">
      <c r="C833" s="32"/>
      <c r="D833" s="32"/>
      <c r="E833" s="32"/>
      <c r="F833" s="32"/>
      <c r="G833" s="32"/>
      <c r="H833" s="32"/>
      <c r="I833" s="32"/>
      <c r="Q833" s="32"/>
      <c r="R833" s="32"/>
      <c r="S833" s="32"/>
      <c r="T833" s="32"/>
      <c r="U833" s="32"/>
      <c r="V833" s="32"/>
      <c r="W833" s="32"/>
    </row>
    <row r="834">
      <c r="C834" s="32"/>
      <c r="D834" s="32"/>
      <c r="E834" s="32"/>
      <c r="F834" s="32"/>
      <c r="G834" s="32"/>
      <c r="H834" s="32"/>
      <c r="I834" s="32"/>
      <c r="Q834" s="32"/>
      <c r="R834" s="32"/>
      <c r="S834" s="32"/>
      <c r="T834" s="32"/>
      <c r="U834" s="32"/>
      <c r="V834" s="32"/>
      <c r="W834" s="32"/>
    </row>
    <row r="835">
      <c r="C835" s="32"/>
      <c r="D835" s="32"/>
      <c r="E835" s="32"/>
      <c r="F835" s="32"/>
      <c r="G835" s="32"/>
      <c r="H835" s="32"/>
      <c r="I835" s="32"/>
      <c r="Q835" s="32"/>
      <c r="R835" s="32"/>
      <c r="S835" s="32"/>
      <c r="T835" s="32"/>
      <c r="U835" s="32"/>
      <c r="V835" s="32"/>
      <c r="W835" s="32"/>
    </row>
    <row r="836">
      <c r="C836" s="32"/>
      <c r="D836" s="32"/>
      <c r="E836" s="32"/>
      <c r="F836" s="32"/>
      <c r="G836" s="32"/>
      <c r="H836" s="32"/>
      <c r="I836" s="32"/>
      <c r="Q836" s="32"/>
      <c r="R836" s="32"/>
      <c r="S836" s="32"/>
      <c r="T836" s="32"/>
      <c r="U836" s="32"/>
      <c r="V836" s="32"/>
      <c r="W836" s="32"/>
    </row>
    <row r="837">
      <c r="C837" s="32"/>
      <c r="D837" s="32"/>
      <c r="E837" s="32"/>
      <c r="F837" s="32"/>
      <c r="G837" s="32"/>
      <c r="H837" s="32"/>
      <c r="I837" s="32"/>
      <c r="Q837" s="32"/>
      <c r="R837" s="32"/>
      <c r="S837" s="32"/>
      <c r="T837" s="32"/>
      <c r="U837" s="32"/>
      <c r="V837" s="32"/>
      <c r="W837" s="32"/>
    </row>
    <row r="838">
      <c r="C838" s="32"/>
      <c r="D838" s="32"/>
      <c r="E838" s="32"/>
      <c r="F838" s="32"/>
      <c r="G838" s="32"/>
      <c r="H838" s="32"/>
      <c r="I838" s="32"/>
      <c r="Q838" s="32"/>
      <c r="R838" s="32"/>
      <c r="S838" s="32"/>
      <c r="T838" s="32"/>
      <c r="U838" s="32"/>
      <c r="V838" s="32"/>
      <c r="W838" s="32"/>
    </row>
    <row r="839">
      <c r="C839" s="32"/>
      <c r="D839" s="32"/>
      <c r="E839" s="32"/>
      <c r="F839" s="32"/>
      <c r="G839" s="32"/>
      <c r="H839" s="32"/>
      <c r="I839" s="32"/>
      <c r="Q839" s="32"/>
      <c r="R839" s="32"/>
      <c r="S839" s="32"/>
      <c r="T839" s="32"/>
      <c r="U839" s="32"/>
      <c r="V839" s="32"/>
      <c r="W839" s="32"/>
    </row>
    <row r="840">
      <c r="C840" s="32"/>
      <c r="D840" s="32"/>
      <c r="E840" s="32"/>
      <c r="F840" s="32"/>
      <c r="G840" s="32"/>
      <c r="H840" s="32"/>
      <c r="I840" s="32"/>
      <c r="Q840" s="32"/>
      <c r="R840" s="32"/>
      <c r="S840" s="32"/>
      <c r="T840" s="32"/>
      <c r="U840" s="32"/>
      <c r="V840" s="32"/>
      <c r="W840" s="32"/>
    </row>
    <row r="841">
      <c r="C841" s="32"/>
      <c r="D841" s="32"/>
      <c r="E841" s="32"/>
      <c r="F841" s="32"/>
      <c r="G841" s="32"/>
      <c r="H841" s="32"/>
      <c r="I841" s="32"/>
      <c r="Q841" s="32"/>
      <c r="R841" s="32"/>
      <c r="S841" s="32"/>
      <c r="T841" s="32"/>
      <c r="U841" s="32"/>
      <c r="V841" s="32"/>
      <c r="W841" s="32"/>
    </row>
    <row r="842">
      <c r="C842" s="32"/>
      <c r="D842" s="32"/>
      <c r="E842" s="32"/>
      <c r="F842" s="32"/>
      <c r="G842" s="32"/>
      <c r="H842" s="32"/>
      <c r="I842" s="32"/>
      <c r="Q842" s="32"/>
      <c r="R842" s="32"/>
      <c r="S842" s="32"/>
      <c r="T842" s="32"/>
      <c r="U842" s="32"/>
      <c r="V842" s="32"/>
      <c r="W842" s="32"/>
    </row>
    <row r="843">
      <c r="C843" s="32"/>
      <c r="D843" s="32"/>
      <c r="E843" s="32"/>
      <c r="F843" s="32"/>
      <c r="G843" s="32"/>
      <c r="H843" s="32"/>
      <c r="I843" s="32"/>
      <c r="Q843" s="32"/>
      <c r="R843" s="32"/>
      <c r="S843" s="32"/>
      <c r="T843" s="32"/>
      <c r="U843" s="32"/>
      <c r="V843" s="32"/>
      <c r="W843" s="32"/>
    </row>
    <row r="844">
      <c r="C844" s="32"/>
      <c r="D844" s="32"/>
      <c r="E844" s="32"/>
      <c r="F844" s="32"/>
      <c r="G844" s="32"/>
      <c r="H844" s="32"/>
      <c r="I844" s="32"/>
      <c r="Q844" s="32"/>
      <c r="R844" s="32"/>
      <c r="S844" s="32"/>
      <c r="T844" s="32"/>
      <c r="U844" s="32"/>
      <c r="V844" s="32"/>
      <c r="W844" s="32"/>
    </row>
    <row r="845">
      <c r="C845" s="32"/>
      <c r="D845" s="32"/>
      <c r="E845" s="32"/>
      <c r="F845" s="32"/>
      <c r="G845" s="32"/>
      <c r="H845" s="32"/>
      <c r="I845" s="32"/>
      <c r="Q845" s="32"/>
      <c r="R845" s="32"/>
      <c r="S845" s="32"/>
      <c r="T845" s="32"/>
      <c r="U845" s="32"/>
      <c r="V845" s="32"/>
      <c r="W845" s="32"/>
    </row>
    <row r="846">
      <c r="C846" s="32"/>
      <c r="D846" s="32"/>
      <c r="E846" s="32"/>
      <c r="F846" s="32"/>
      <c r="G846" s="32"/>
      <c r="H846" s="32"/>
      <c r="I846" s="32"/>
      <c r="Q846" s="32"/>
      <c r="R846" s="32"/>
      <c r="S846" s="32"/>
      <c r="T846" s="32"/>
      <c r="U846" s="32"/>
      <c r="V846" s="32"/>
      <c r="W846" s="32"/>
    </row>
    <row r="847">
      <c r="C847" s="32"/>
      <c r="D847" s="32"/>
      <c r="E847" s="32"/>
      <c r="F847" s="32"/>
      <c r="G847" s="32"/>
      <c r="H847" s="32"/>
      <c r="I847" s="32"/>
      <c r="Q847" s="32"/>
      <c r="R847" s="32"/>
      <c r="S847" s="32"/>
      <c r="T847" s="32"/>
      <c r="U847" s="32"/>
      <c r="V847" s="32"/>
      <c r="W847" s="32"/>
    </row>
    <row r="848">
      <c r="C848" s="32"/>
      <c r="D848" s="32"/>
      <c r="E848" s="32"/>
      <c r="F848" s="32"/>
      <c r="G848" s="32"/>
      <c r="H848" s="32"/>
      <c r="I848" s="32"/>
      <c r="Q848" s="32"/>
      <c r="R848" s="32"/>
      <c r="S848" s="32"/>
      <c r="T848" s="32"/>
      <c r="U848" s="32"/>
      <c r="V848" s="32"/>
      <c r="W848" s="32"/>
    </row>
    <row r="849">
      <c r="C849" s="32"/>
      <c r="D849" s="32"/>
      <c r="E849" s="32"/>
      <c r="F849" s="32"/>
      <c r="G849" s="32"/>
      <c r="H849" s="32"/>
      <c r="I849" s="32"/>
      <c r="Q849" s="32"/>
      <c r="R849" s="32"/>
      <c r="S849" s="32"/>
      <c r="T849" s="32"/>
      <c r="U849" s="32"/>
      <c r="V849" s="32"/>
      <c r="W849" s="32"/>
    </row>
    <row r="850">
      <c r="C850" s="32"/>
      <c r="D850" s="32"/>
      <c r="E850" s="32"/>
      <c r="F850" s="32"/>
      <c r="G850" s="32"/>
      <c r="H850" s="32"/>
      <c r="I850" s="32"/>
      <c r="Q850" s="32"/>
      <c r="R850" s="32"/>
      <c r="S850" s="32"/>
      <c r="T850" s="32"/>
      <c r="U850" s="32"/>
      <c r="V850" s="32"/>
      <c r="W850" s="32"/>
    </row>
    <row r="851">
      <c r="C851" s="32"/>
      <c r="D851" s="32"/>
      <c r="E851" s="32"/>
      <c r="F851" s="32"/>
      <c r="G851" s="32"/>
      <c r="H851" s="32"/>
      <c r="I851" s="32"/>
      <c r="Q851" s="32"/>
      <c r="R851" s="32"/>
      <c r="S851" s="32"/>
      <c r="T851" s="32"/>
      <c r="U851" s="32"/>
      <c r="V851" s="32"/>
      <c r="W851" s="32"/>
    </row>
    <row r="852">
      <c r="C852" s="32"/>
      <c r="D852" s="32"/>
      <c r="E852" s="32"/>
      <c r="F852" s="32"/>
      <c r="G852" s="32"/>
      <c r="H852" s="32"/>
      <c r="I852" s="32"/>
      <c r="Q852" s="32"/>
      <c r="R852" s="32"/>
      <c r="S852" s="32"/>
      <c r="T852" s="32"/>
      <c r="U852" s="32"/>
      <c r="V852" s="32"/>
      <c r="W852" s="32"/>
    </row>
    <row r="853">
      <c r="C853" s="32"/>
      <c r="D853" s="32"/>
      <c r="E853" s="32"/>
      <c r="F853" s="32"/>
      <c r="G853" s="32"/>
      <c r="H853" s="32"/>
      <c r="I853" s="32"/>
      <c r="Q853" s="32"/>
      <c r="R853" s="32"/>
      <c r="S853" s="32"/>
      <c r="T853" s="32"/>
      <c r="U853" s="32"/>
      <c r="V853" s="32"/>
      <c r="W853" s="32"/>
    </row>
    <row r="854">
      <c r="C854" s="32"/>
      <c r="D854" s="32"/>
      <c r="E854" s="32"/>
      <c r="F854" s="32"/>
      <c r="G854" s="32"/>
      <c r="H854" s="32"/>
      <c r="I854" s="32"/>
      <c r="Q854" s="32"/>
      <c r="R854" s="32"/>
      <c r="S854" s="32"/>
      <c r="T854" s="32"/>
      <c r="U854" s="32"/>
      <c r="V854" s="32"/>
      <c r="W854" s="32"/>
    </row>
    <row r="855">
      <c r="C855" s="32"/>
      <c r="D855" s="32"/>
      <c r="E855" s="32"/>
      <c r="F855" s="32"/>
      <c r="G855" s="32"/>
      <c r="H855" s="32"/>
      <c r="I855" s="32"/>
      <c r="Q855" s="32"/>
      <c r="R855" s="32"/>
      <c r="S855" s="32"/>
      <c r="T855" s="32"/>
      <c r="U855" s="32"/>
      <c r="V855" s="32"/>
      <c r="W855" s="32"/>
    </row>
    <row r="856">
      <c r="C856" s="32"/>
      <c r="D856" s="32"/>
      <c r="E856" s="32"/>
      <c r="F856" s="32"/>
      <c r="G856" s="32"/>
      <c r="H856" s="32"/>
      <c r="I856" s="32"/>
      <c r="Q856" s="32"/>
      <c r="R856" s="32"/>
      <c r="S856" s="32"/>
      <c r="T856" s="32"/>
      <c r="U856" s="32"/>
      <c r="V856" s="32"/>
      <c r="W856" s="32"/>
    </row>
    <row r="857">
      <c r="C857" s="32"/>
      <c r="D857" s="32"/>
      <c r="E857" s="32"/>
      <c r="F857" s="32"/>
      <c r="G857" s="32"/>
      <c r="H857" s="32"/>
      <c r="I857" s="32"/>
      <c r="Q857" s="32"/>
      <c r="R857" s="32"/>
      <c r="S857" s="32"/>
      <c r="T857" s="32"/>
      <c r="U857" s="32"/>
      <c r="V857" s="32"/>
      <c r="W857" s="32"/>
    </row>
    <row r="858">
      <c r="C858" s="32"/>
      <c r="D858" s="32"/>
      <c r="E858" s="32"/>
      <c r="F858" s="32"/>
      <c r="G858" s="32"/>
      <c r="H858" s="32"/>
      <c r="I858" s="32"/>
      <c r="Q858" s="32"/>
      <c r="R858" s="32"/>
      <c r="S858" s="32"/>
      <c r="T858" s="32"/>
      <c r="U858" s="32"/>
      <c r="V858" s="32"/>
      <c r="W858" s="32"/>
    </row>
    <row r="859">
      <c r="C859" s="32"/>
      <c r="D859" s="32"/>
      <c r="E859" s="32"/>
      <c r="F859" s="32"/>
      <c r="G859" s="32"/>
      <c r="H859" s="32"/>
      <c r="I859" s="32"/>
      <c r="Q859" s="32"/>
      <c r="R859" s="32"/>
      <c r="S859" s="32"/>
      <c r="T859" s="32"/>
      <c r="U859" s="32"/>
      <c r="V859" s="32"/>
      <c r="W859" s="32"/>
    </row>
    <row r="860">
      <c r="C860" s="32"/>
      <c r="D860" s="32"/>
      <c r="E860" s="32"/>
      <c r="F860" s="32"/>
      <c r="G860" s="32"/>
      <c r="H860" s="32"/>
      <c r="I860" s="32"/>
      <c r="Q860" s="32"/>
      <c r="R860" s="32"/>
      <c r="S860" s="32"/>
      <c r="T860" s="32"/>
      <c r="U860" s="32"/>
      <c r="V860" s="32"/>
      <c r="W860" s="32"/>
    </row>
    <row r="861">
      <c r="C861" s="32"/>
      <c r="D861" s="32"/>
      <c r="E861" s="32"/>
      <c r="F861" s="32"/>
      <c r="G861" s="32"/>
      <c r="H861" s="32"/>
      <c r="I861" s="32"/>
      <c r="Q861" s="32"/>
      <c r="R861" s="32"/>
      <c r="S861" s="32"/>
      <c r="T861" s="32"/>
      <c r="U861" s="32"/>
      <c r="V861" s="32"/>
      <c r="W861" s="32"/>
    </row>
    <row r="862">
      <c r="C862" s="32"/>
      <c r="D862" s="32"/>
      <c r="E862" s="32"/>
      <c r="F862" s="32"/>
      <c r="G862" s="32"/>
      <c r="H862" s="32"/>
      <c r="I862" s="32"/>
      <c r="Q862" s="32"/>
      <c r="R862" s="32"/>
      <c r="S862" s="32"/>
      <c r="T862" s="32"/>
      <c r="U862" s="32"/>
      <c r="V862" s="32"/>
      <c r="W862" s="32"/>
    </row>
    <row r="863">
      <c r="C863" s="32"/>
      <c r="D863" s="32"/>
      <c r="E863" s="32"/>
      <c r="F863" s="32"/>
      <c r="G863" s="32"/>
      <c r="H863" s="32"/>
      <c r="I863" s="32"/>
      <c r="Q863" s="32"/>
      <c r="R863" s="32"/>
      <c r="S863" s="32"/>
      <c r="T863" s="32"/>
      <c r="U863" s="32"/>
      <c r="V863" s="32"/>
      <c r="W863" s="32"/>
    </row>
    <row r="864">
      <c r="C864" s="32"/>
      <c r="D864" s="32"/>
      <c r="E864" s="32"/>
      <c r="F864" s="32"/>
      <c r="G864" s="32"/>
      <c r="H864" s="32"/>
      <c r="I864" s="32"/>
      <c r="Q864" s="32"/>
      <c r="R864" s="32"/>
      <c r="S864" s="32"/>
      <c r="T864" s="32"/>
      <c r="U864" s="32"/>
      <c r="V864" s="32"/>
      <c r="W864" s="32"/>
    </row>
    <row r="865">
      <c r="C865" s="32"/>
      <c r="D865" s="32"/>
      <c r="E865" s="32"/>
      <c r="F865" s="32"/>
      <c r="G865" s="32"/>
      <c r="H865" s="32"/>
      <c r="I865" s="32"/>
      <c r="Q865" s="32"/>
      <c r="R865" s="32"/>
      <c r="S865" s="32"/>
      <c r="T865" s="32"/>
      <c r="U865" s="32"/>
      <c r="V865" s="32"/>
      <c r="W865" s="32"/>
    </row>
    <row r="866">
      <c r="C866" s="32"/>
      <c r="D866" s="32"/>
      <c r="E866" s="32"/>
      <c r="F866" s="32"/>
      <c r="G866" s="32"/>
      <c r="H866" s="32"/>
      <c r="I866" s="32"/>
      <c r="Q866" s="32"/>
      <c r="R866" s="32"/>
      <c r="S866" s="32"/>
      <c r="T866" s="32"/>
      <c r="U866" s="32"/>
      <c r="V866" s="32"/>
      <c r="W866" s="32"/>
    </row>
    <row r="867">
      <c r="C867" s="32"/>
      <c r="D867" s="32"/>
      <c r="E867" s="32"/>
      <c r="F867" s="32"/>
      <c r="G867" s="32"/>
      <c r="H867" s="32"/>
      <c r="I867" s="32"/>
      <c r="Q867" s="32"/>
      <c r="R867" s="32"/>
      <c r="S867" s="32"/>
      <c r="T867" s="32"/>
      <c r="U867" s="32"/>
      <c r="V867" s="32"/>
      <c r="W867" s="32"/>
    </row>
    <row r="868">
      <c r="C868" s="32"/>
      <c r="D868" s="32"/>
      <c r="E868" s="32"/>
      <c r="F868" s="32"/>
      <c r="G868" s="32"/>
      <c r="H868" s="32"/>
      <c r="I868" s="32"/>
      <c r="Q868" s="32"/>
      <c r="R868" s="32"/>
      <c r="S868" s="32"/>
      <c r="T868" s="32"/>
      <c r="U868" s="32"/>
      <c r="V868" s="32"/>
      <c r="W868" s="32"/>
    </row>
    <row r="869">
      <c r="C869" s="32"/>
      <c r="D869" s="32"/>
      <c r="E869" s="32"/>
      <c r="F869" s="32"/>
      <c r="G869" s="32"/>
      <c r="H869" s="32"/>
      <c r="I869" s="32"/>
      <c r="Q869" s="32"/>
      <c r="R869" s="32"/>
      <c r="S869" s="32"/>
      <c r="T869" s="32"/>
      <c r="U869" s="32"/>
      <c r="V869" s="32"/>
      <c r="W869" s="32"/>
    </row>
    <row r="870">
      <c r="C870" s="32"/>
      <c r="D870" s="32"/>
      <c r="E870" s="32"/>
      <c r="F870" s="32"/>
      <c r="G870" s="32"/>
      <c r="H870" s="32"/>
      <c r="I870" s="32"/>
      <c r="Q870" s="32"/>
      <c r="R870" s="32"/>
      <c r="S870" s="32"/>
      <c r="T870" s="32"/>
      <c r="U870" s="32"/>
      <c r="V870" s="32"/>
      <c r="W870" s="32"/>
    </row>
    <row r="871">
      <c r="C871" s="32"/>
      <c r="D871" s="32"/>
      <c r="E871" s="32"/>
      <c r="F871" s="32"/>
      <c r="G871" s="32"/>
      <c r="H871" s="32"/>
      <c r="I871" s="32"/>
      <c r="Q871" s="32"/>
      <c r="R871" s="32"/>
      <c r="S871" s="32"/>
      <c r="T871" s="32"/>
      <c r="U871" s="32"/>
      <c r="V871" s="32"/>
      <c r="W871" s="32"/>
    </row>
    <row r="872">
      <c r="C872" s="32"/>
      <c r="D872" s="32"/>
      <c r="E872" s="32"/>
      <c r="F872" s="32"/>
      <c r="G872" s="32"/>
      <c r="H872" s="32"/>
      <c r="I872" s="32"/>
      <c r="Q872" s="32"/>
      <c r="R872" s="32"/>
      <c r="S872" s="32"/>
      <c r="T872" s="32"/>
      <c r="U872" s="32"/>
      <c r="V872" s="32"/>
      <c r="W872" s="32"/>
    </row>
    <row r="873">
      <c r="C873" s="32"/>
      <c r="D873" s="32"/>
      <c r="E873" s="32"/>
      <c r="F873" s="32"/>
      <c r="G873" s="32"/>
      <c r="H873" s="32"/>
      <c r="I873" s="32"/>
      <c r="Q873" s="32"/>
      <c r="R873" s="32"/>
      <c r="S873" s="32"/>
      <c r="T873" s="32"/>
      <c r="U873" s="32"/>
      <c r="V873" s="32"/>
      <c r="W873" s="32"/>
    </row>
    <row r="874">
      <c r="C874" s="32"/>
      <c r="D874" s="32"/>
      <c r="E874" s="32"/>
      <c r="F874" s="32"/>
      <c r="G874" s="32"/>
      <c r="H874" s="32"/>
      <c r="I874" s="32"/>
      <c r="Q874" s="32"/>
      <c r="R874" s="32"/>
      <c r="S874" s="32"/>
      <c r="T874" s="32"/>
      <c r="U874" s="32"/>
      <c r="V874" s="32"/>
      <c r="W874" s="32"/>
    </row>
    <row r="875">
      <c r="C875" s="32"/>
      <c r="D875" s="32"/>
      <c r="E875" s="32"/>
      <c r="F875" s="32"/>
      <c r="G875" s="32"/>
      <c r="H875" s="32"/>
      <c r="I875" s="32"/>
      <c r="Q875" s="32"/>
      <c r="R875" s="32"/>
      <c r="S875" s="32"/>
      <c r="T875" s="32"/>
      <c r="U875" s="32"/>
      <c r="V875" s="32"/>
      <c r="W875" s="32"/>
    </row>
    <row r="876">
      <c r="C876" s="32"/>
      <c r="D876" s="32"/>
      <c r="E876" s="32"/>
      <c r="F876" s="32"/>
      <c r="G876" s="32"/>
      <c r="H876" s="32"/>
      <c r="I876" s="32"/>
      <c r="Q876" s="32"/>
      <c r="R876" s="32"/>
      <c r="S876" s="32"/>
      <c r="T876" s="32"/>
      <c r="U876" s="32"/>
      <c r="V876" s="32"/>
      <c r="W876" s="32"/>
    </row>
    <row r="877">
      <c r="C877" s="32"/>
      <c r="D877" s="32"/>
      <c r="E877" s="32"/>
      <c r="F877" s="32"/>
      <c r="G877" s="32"/>
      <c r="H877" s="32"/>
      <c r="I877" s="32"/>
      <c r="Q877" s="32"/>
      <c r="R877" s="32"/>
      <c r="S877" s="32"/>
      <c r="T877" s="32"/>
      <c r="U877" s="32"/>
      <c r="V877" s="32"/>
      <c r="W877" s="32"/>
    </row>
    <row r="878">
      <c r="C878" s="32"/>
      <c r="D878" s="32"/>
      <c r="E878" s="32"/>
      <c r="F878" s="32"/>
      <c r="G878" s="32"/>
      <c r="H878" s="32"/>
      <c r="I878" s="32"/>
      <c r="Q878" s="32"/>
      <c r="R878" s="32"/>
      <c r="S878" s="32"/>
      <c r="T878" s="32"/>
      <c r="U878" s="32"/>
      <c r="V878" s="32"/>
      <c r="W878" s="32"/>
    </row>
    <row r="879">
      <c r="C879" s="32"/>
      <c r="D879" s="32"/>
      <c r="E879" s="32"/>
      <c r="F879" s="32"/>
      <c r="G879" s="32"/>
      <c r="H879" s="32"/>
      <c r="I879" s="32"/>
      <c r="Q879" s="32"/>
      <c r="R879" s="32"/>
      <c r="S879" s="32"/>
      <c r="T879" s="32"/>
      <c r="U879" s="32"/>
      <c r="V879" s="32"/>
      <c r="W879" s="32"/>
    </row>
    <row r="880">
      <c r="C880" s="32"/>
      <c r="D880" s="32"/>
      <c r="E880" s="32"/>
      <c r="F880" s="32"/>
      <c r="G880" s="32"/>
      <c r="H880" s="32"/>
      <c r="I880" s="32"/>
      <c r="Q880" s="32"/>
      <c r="R880" s="32"/>
      <c r="S880" s="32"/>
      <c r="T880" s="32"/>
      <c r="U880" s="32"/>
      <c r="V880" s="32"/>
      <c r="W880" s="32"/>
    </row>
    <row r="881">
      <c r="C881" s="32"/>
      <c r="D881" s="32"/>
      <c r="E881" s="32"/>
      <c r="F881" s="32"/>
      <c r="G881" s="32"/>
      <c r="H881" s="32"/>
      <c r="I881" s="32"/>
      <c r="Q881" s="32"/>
      <c r="R881" s="32"/>
      <c r="S881" s="32"/>
      <c r="T881" s="32"/>
      <c r="U881" s="32"/>
      <c r="V881" s="32"/>
      <c r="W881" s="32"/>
    </row>
    <row r="882">
      <c r="C882" s="32"/>
      <c r="D882" s="32"/>
      <c r="E882" s="32"/>
      <c r="F882" s="32"/>
      <c r="G882" s="32"/>
      <c r="H882" s="32"/>
      <c r="I882" s="32"/>
      <c r="Q882" s="32"/>
      <c r="R882" s="32"/>
      <c r="S882" s="32"/>
      <c r="T882" s="32"/>
      <c r="U882" s="32"/>
      <c r="V882" s="32"/>
      <c r="W882" s="32"/>
    </row>
    <row r="883">
      <c r="C883" s="32"/>
      <c r="D883" s="32"/>
      <c r="E883" s="32"/>
      <c r="F883" s="32"/>
      <c r="G883" s="32"/>
      <c r="H883" s="32"/>
      <c r="I883" s="32"/>
      <c r="Q883" s="32"/>
      <c r="R883" s="32"/>
      <c r="S883" s="32"/>
      <c r="T883" s="32"/>
      <c r="U883" s="32"/>
      <c r="V883" s="32"/>
      <c r="W883" s="32"/>
    </row>
    <row r="884">
      <c r="C884" s="32"/>
      <c r="D884" s="32"/>
      <c r="E884" s="32"/>
      <c r="F884" s="32"/>
      <c r="G884" s="32"/>
      <c r="H884" s="32"/>
      <c r="I884" s="32"/>
      <c r="Q884" s="32"/>
      <c r="R884" s="32"/>
      <c r="S884" s="32"/>
      <c r="T884" s="32"/>
      <c r="U884" s="32"/>
      <c r="V884" s="32"/>
      <c r="W884" s="32"/>
    </row>
    <row r="885">
      <c r="C885" s="32"/>
      <c r="D885" s="32"/>
      <c r="E885" s="32"/>
      <c r="F885" s="32"/>
      <c r="G885" s="32"/>
      <c r="H885" s="32"/>
      <c r="I885" s="32"/>
      <c r="Q885" s="32"/>
      <c r="R885" s="32"/>
      <c r="S885" s="32"/>
      <c r="T885" s="32"/>
      <c r="U885" s="32"/>
      <c r="V885" s="32"/>
      <c r="W885" s="32"/>
    </row>
    <row r="886">
      <c r="C886" s="32"/>
      <c r="D886" s="32"/>
      <c r="E886" s="32"/>
      <c r="F886" s="32"/>
      <c r="G886" s="32"/>
      <c r="H886" s="32"/>
      <c r="I886" s="32"/>
      <c r="Q886" s="32"/>
      <c r="R886" s="32"/>
      <c r="S886" s="32"/>
      <c r="T886" s="32"/>
      <c r="U886" s="32"/>
      <c r="V886" s="32"/>
      <c r="W886" s="32"/>
    </row>
    <row r="887">
      <c r="C887" s="32"/>
      <c r="D887" s="32"/>
      <c r="E887" s="32"/>
      <c r="F887" s="32"/>
      <c r="G887" s="32"/>
      <c r="H887" s="32"/>
      <c r="I887" s="32"/>
      <c r="Q887" s="32"/>
      <c r="R887" s="32"/>
      <c r="S887" s="32"/>
      <c r="T887" s="32"/>
      <c r="U887" s="32"/>
      <c r="V887" s="32"/>
      <c r="W887" s="32"/>
    </row>
    <row r="888">
      <c r="C888" s="32"/>
      <c r="D888" s="32"/>
      <c r="E888" s="32"/>
      <c r="F888" s="32"/>
      <c r="G888" s="32"/>
      <c r="H888" s="32"/>
      <c r="I888" s="32"/>
      <c r="Q888" s="32"/>
      <c r="R888" s="32"/>
      <c r="S888" s="32"/>
      <c r="T888" s="32"/>
      <c r="U888" s="32"/>
      <c r="V888" s="32"/>
      <c r="W888" s="32"/>
    </row>
    <row r="889">
      <c r="C889" s="32"/>
      <c r="D889" s="32"/>
      <c r="E889" s="32"/>
      <c r="F889" s="32"/>
      <c r="G889" s="32"/>
      <c r="H889" s="32"/>
      <c r="I889" s="32"/>
      <c r="Q889" s="32"/>
      <c r="R889" s="32"/>
      <c r="S889" s="32"/>
      <c r="T889" s="32"/>
      <c r="U889" s="32"/>
      <c r="V889" s="32"/>
      <c r="W889" s="32"/>
    </row>
    <row r="890">
      <c r="C890" s="32"/>
      <c r="D890" s="32"/>
      <c r="E890" s="32"/>
      <c r="F890" s="32"/>
      <c r="G890" s="32"/>
      <c r="H890" s="32"/>
      <c r="I890" s="32"/>
      <c r="Q890" s="32"/>
      <c r="R890" s="32"/>
      <c r="S890" s="32"/>
      <c r="T890" s="32"/>
      <c r="U890" s="32"/>
      <c r="V890" s="32"/>
      <c r="W890" s="32"/>
    </row>
    <row r="891">
      <c r="C891" s="32"/>
      <c r="D891" s="32"/>
      <c r="E891" s="32"/>
      <c r="F891" s="32"/>
      <c r="G891" s="32"/>
      <c r="H891" s="32"/>
      <c r="I891" s="32"/>
      <c r="Q891" s="32"/>
      <c r="R891" s="32"/>
      <c r="S891" s="32"/>
      <c r="T891" s="32"/>
      <c r="U891" s="32"/>
      <c r="V891" s="32"/>
      <c r="W891" s="32"/>
    </row>
    <row r="892">
      <c r="C892" s="32"/>
      <c r="D892" s="32"/>
      <c r="E892" s="32"/>
      <c r="F892" s="32"/>
      <c r="G892" s="32"/>
      <c r="H892" s="32"/>
      <c r="I892" s="32"/>
      <c r="Q892" s="32"/>
      <c r="R892" s="32"/>
      <c r="S892" s="32"/>
      <c r="T892" s="32"/>
      <c r="U892" s="32"/>
      <c r="V892" s="32"/>
      <c r="W892" s="32"/>
    </row>
    <row r="893">
      <c r="C893" s="32"/>
      <c r="D893" s="32"/>
      <c r="E893" s="32"/>
      <c r="F893" s="32"/>
      <c r="G893" s="32"/>
      <c r="H893" s="32"/>
      <c r="I893" s="32"/>
      <c r="Q893" s="32"/>
      <c r="R893" s="32"/>
      <c r="S893" s="32"/>
      <c r="T893" s="32"/>
      <c r="U893" s="32"/>
      <c r="V893" s="32"/>
      <c r="W893" s="32"/>
    </row>
    <row r="894">
      <c r="C894" s="32"/>
      <c r="D894" s="32"/>
      <c r="E894" s="32"/>
      <c r="F894" s="32"/>
      <c r="G894" s="32"/>
      <c r="H894" s="32"/>
      <c r="I894" s="32"/>
      <c r="Q894" s="32"/>
      <c r="R894" s="32"/>
      <c r="S894" s="32"/>
      <c r="T894" s="32"/>
      <c r="U894" s="32"/>
      <c r="V894" s="32"/>
      <c r="W894" s="32"/>
    </row>
    <row r="895">
      <c r="C895" s="32"/>
      <c r="D895" s="32"/>
      <c r="E895" s="32"/>
      <c r="F895" s="32"/>
      <c r="G895" s="32"/>
      <c r="H895" s="32"/>
      <c r="I895" s="32"/>
      <c r="Q895" s="32"/>
      <c r="R895" s="32"/>
      <c r="S895" s="32"/>
      <c r="T895" s="32"/>
      <c r="U895" s="32"/>
      <c r="V895" s="32"/>
      <c r="W895" s="32"/>
    </row>
    <row r="896">
      <c r="C896" s="32"/>
      <c r="D896" s="32"/>
      <c r="E896" s="32"/>
      <c r="F896" s="32"/>
      <c r="G896" s="32"/>
      <c r="H896" s="32"/>
      <c r="I896" s="32"/>
      <c r="Q896" s="32"/>
      <c r="R896" s="32"/>
      <c r="S896" s="32"/>
      <c r="T896" s="32"/>
      <c r="U896" s="32"/>
      <c r="V896" s="32"/>
      <c r="W896" s="32"/>
    </row>
    <row r="897">
      <c r="C897" s="32"/>
      <c r="D897" s="32"/>
      <c r="E897" s="32"/>
      <c r="F897" s="32"/>
      <c r="G897" s="32"/>
      <c r="H897" s="32"/>
      <c r="I897" s="32"/>
      <c r="Q897" s="32"/>
      <c r="R897" s="32"/>
      <c r="S897" s="32"/>
      <c r="T897" s="32"/>
      <c r="U897" s="32"/>
      <c r="V897" s="32"/>
      <c r="W897" s="32"/>
    </row>
    <row r="898">
      <c r="C898" s="32"/>
      <c r="D898" s="32"/>
      <c r="E898" s="32"/>
      <c r="F898" s="32"/>
      <c r="G898" s="32"/>
      <c r="H898" s="32"/>
      <c r="I898" s="32"/>
      <c r="Q898" s="32"/>
      <c r="R898" s="32"/>
      <c r="S898" s="32"/>
      <c r="T898" s="32"/>
      <c r="U898" s="32"/>
      <c r="V898" s="32"/>
      <c r="W898" s="32"/>
    </row>
    <row r="899">
      <c r="C899" s="32"/>
      <c r="D899" s="32"/>
      <c r="E899" s="32"/>
      <c r="F899" s="32"/>
      <c r="G899" s="32"/>
      <c r="H899" s="32"/>
      <c r="I899" s="32"/>
      <c r="Q899" s="32"/>
      <c r="R899" s="32"/>
      <c r="S899" s="32"/>
      <c r="T899" s="32"/>
      <c r="U899" s="32"/>
      <c r="V899" s="32"/>
      <c r="W899" s="32"/>
    </row>
    <row r="900">
      <c r="C900" s="32"/>
      <c r="D900" s="32"/>
      <c r="E900" s="32"/>
      <c r="F900" s="32"/>
      <c r="G900" s="32"/>
      <c r="H900" s="32"/>
      <c r="I900" s="32"/>
      <c r="Q900" s="32"/>
      <c r="R900" s="32"/>
      <c r="S900" s="32"/>
      <c r="T900" s="32"/>
      <c r="U900" s="32"/>
      <c r="V900" s="32"/>
      <c r="W900" s="32"/>
    </row>
    <row r="901">
      <c r="C901" s="32"/>
      <c r="D901" s="32"/>
      <c r="E901" s="32"/>
      <c r="F901" s="32"/>
      <c r="G901" s="32"/>
      <c r="H901" s="32"/>
      <c r="I901" s="32"/>
      <c r="Q901" s="32"/>
      <c r="R901" s="32"/>
      <c r="S901" s="32"/>
      <c r="T901" s="32"/>
      <c r="U901" s="32"/>
      <c r="V901" s="32"/>
      <c r="W901" s="32"/>
    </row>
    <row r="902">
      <c r="C902" s="32"/>
      <c r="D902" s="32"/>
      <c r="E902" s="32"/>
      <c r="F902" s="32"/>
      <c r="G902" s="32"/>
      <c r="H902" s="32"/>
      <c r="I902" s="32"/>
      <c r="Q902" s="32"/>
      <c r="R902" s="32"/>
      <c r="S902" s="32"/>
      <c r="T902" s="32"/>
      <c r="U902" s="32"/>
      <c r="V902" s="32"/>
      <c r="W902" s="32"/>
    </row>
    <row r="903">
      <c r="C903" s="32"/>
      <c r="D903" s="32"/>
      <c r="E903" s="32"/>
      <c r="F903" s="32"/>
      <c r="G903" s="32"/>
      <c r="H903" s="32"/>
      <c r="I903" s="32"/>
      <c r="Q903" s="32"/>
      <c r="R903" s="32"/>
      <c r="S903" s="32"/>
      <c r="T903" s="32"/>
      <c r="U903" s="32"/>
      <c r="V903" s="32"/>
      <c r="W903" s="32"/>
    </row>
    <row r="904">
      <c r="C904" s="32"/>
      <c r="D904" s="32"/>
      <c r="E904" s="32"/>
      <c r="F904" s="32"/>
      <c r="G904" s="32"/>
      <c r="H904" s="32"/>
      <c r="I904" s="32"/>
      <c r="Q904" s="32"/>
      <c r="R904" s="32"/>
      <c r="S904" s="32"/>
      <c r="T904" s="32"/>
      <c r="U904" s="32"/>
      <c r="V904" s="32"/>
      <c r="W904" s="32"/>
    </row>
    <row r="905">
      <c r="C905" s="32"/>
      <c r="D905" s="32"/>
      <c r="E905" s="32"/>
      <c r="F905" s="32"/>
      <c r="G905" s="32"/>
      <c r="H905" s="32"/>
      <c r="I905" s="32"/>
      <c r="Q905" s="32"/>
      <c r="R905" s="32"/>
      <c r="S905" s="32"/>
      <c r="T905" s="32"/>
      <c r="U905" s="32"/>
      <c r="V905" s="32"/>
      <c r="W905" s="32"/>
    </row>
    <row r="906">
      <c r="C906" s="32"/>
      <c r="D906" s="32"/>
      <c r="E906" s="32"/>
      <c r="F906" s="32"/>
      <c r="G906" s="32"/>
      <c r="H906" s="32"/>
      <c r="I906" s="32"/>
      <c r="Q906" s="32"/>
      <c r="R906" s="32"/>
      <c r="S906" s="32"/>
      <c r="T906" s="32"/>
      <c r="U906" s="32"/>
      <c r="V906" s="32"/>
      <c r="W906" s="32"/>
    </row>
    <row r="907">
      <c r="C907" s="32"/>
      <c r="D907" s="32"/>
      <c r="E907" s="32"/>
      <c r="F907" s="32"/>
      <c r="G907" s="32"/>
      <c r="H907" s="32"/>
      <c r="I907" s="32"/>
      <c r="Q907" s="32"/>
      <c r="R907" s="32"/>
      <c r="S907" s="32"/>
      <c r="T907" s="32"/>
      <c r="U907" s="32"/>
      <c r="V907" s="32"/>
      <c r="W907" s="32"/>
    </row>
    <row r="908">
      <c r="C908" s="32"/>
      <c r="D908" s="32"/>
      <c r="E908" s="32"/>
      <c r="F908" s="32"/>
      <c r="G908" s="32"/>
      <c r="H908" s="32"/>
      <c r="I908" s="32"/>
      <c r="Q908" s="32"/>
      <c r="R908" s="32"/>
      <c r="S908" s="32"/>
      <c r="T908" s="32"/>
      <c r="U908" s="32"/>
      <c r="V908" s="32"/>
      <c r="W908" s="32"/>
    </row>
    <row r="909">
      <c r="C909" s="32"/>
      <c r="D909" s="32"/>
      <c r="E909" s="32"/>
      <c r="F909" s="32"/>
      <c r="G909" s="32"/>
      <c r="H909" s="32"/>
      <c r="I909" s="32"/>
      <c r="Q909" s="32"/>
      <c r="R909" s="32"/>
      <c r="S909" s="32"/>
      <c r="T909" s="32"/>
      <c r="U909" s="32"/>
      <c r="V909" s="32"/>
      <c r="W909" s="32"/>
    </row>
    <row r="910">
      <c r="C910" s="32"/>
      <c r="D910" s="32"/>
      <c r="E910" s="32"/>
      <c r="F910" s="32"/>
      <c r="G910" s="32"/>
      <c r="H910" s="32"/>
      <c r="I910" s="32"/>
      <c r="Q910" s="32"/>
      <c r="R910" s="32"/>
      <c r="S910" s="32"/>
      <c r="T910" s="32"/>
      <c r="U910" s="32"/>
      <c r="V910" s="32"/>
      <c r="W910" s="32"/>
    </row>
    <row r="911">
      <c r="C911" s="32"/>
      <c r="D911" s="32"/>
      <c r="E911" s="32"/>
      <c r="F911" s="32"/>
      <c r="G911" s="32"/>
      <c r="H911" s="32"/>
      <c r="I911" s="32"/>
      <c r="Q911" s="32"/>
      <c r="R911" s="32"/>
      <c r="S911" s="32"/>
      <c r="T911" s="32"/>
      <c r="U911" s="32"/>
      <c r="V911" s="32"/>
      <c r="W911" s="32"/>
    </row>
    <row r="912">
      <c r="C912" s="32"/>
      <c r="D912" s="32"/>
      <c r="E912" s="32"/>
      <c r="F912" s="32"/>
      <c r="G912" s="32"/>
      <c r="H912" s="32"/>
      <c r="I912" s="32"/>
      <c r="Q912" s="32"/>
      <c r="R912" s="32"/>
      <c r="S912" s="32"/>
      <c r="T912" s="32"/>
      <c r="U912" s="32"/>
      <c r="V912" s="32"/>
      <c r="W912" s="32"/>
    </row>
    <row r="913">
      <c r="C913" s="32"/>
      <c r="D913" s="32"/>
      <c r="E913" s="32"/>
      <c r="F913" s="32"/>
      <c r="G913" s="32"/>
      <c r="H913" s="32"/>
      <c r="I913" s="32"/>
      <c r="Q913" s="32"/>
      <c r="R913" s="32"/>
      <c r="S913" s="32"/>
      <c r="T913" s="32"/>
      <c r="U913" s="32"/>
      <c r="V913" s="32"/>
      <c r="W913" s="32"/>
    </row>
    <row r="914">
      <c r="C914" s="32"/>
      <c r="D914" s="32"/>
      <c r="E914" s="32"/>
      <c r="F914" s="32"/>
      <c r="G914" s="32"/>
      <c r="H914" s="32"/>
      <c r="I914" s="32"/>
      <c r="Q914" s="32"/>
      <c r="R914" s="32"/>
      <c r="S914" s="32"/>
      <c r="T914" s="32"/>
      <c r="U914" s="32"/>
      <c r="V914" s="32"/>
      <c r="W914" s="32"/>
    </row>
    <row r="915">
      <c r="C915" s="32"/>
      <c r="D915" s="32"/>
      <c r="E915" s="32"/>
      <c r="F915" s="32"/>
      <c r="G915" s="32"/>
      <c r="H915" s="32"/>
      <c r="I915" s="32"/>
      <c r="Q915" s="32"/>
      <c r="R915" s="32"/>
      <c r="S915" s="32"/>
      <c r="T915" s="32"/>
      <c r="U915" s="32"/>
      <c r="V915" s="32"/>
      <c r="W915" s="32"/>
    </row>
    <row r="916">
      <c r="C916" s="32"/>
      <c r="D916" s="32"/>
      <c r="E916" s="32"/>
      <c r="F916" s="32"/>
      <c r="G916" s="32"/>
      <c r="H916" s="32"/>
      <c r="I916" s="32"/>
      <c r="Q916" s="32"/>
      <c r="R916" s="32"/>
      <c r="S916" s="32"/>
      <c r="T916" s="32"/>
      <c r="U916" s="32"/>
      <c r="V916" s="32"/>
      <c r="W916" s="32"/>
    </row>
    <row r="917">
      <c r="C917" s="32"/>
      <c r="D917" s="32"/>
      <c r="E917" s="32"/>
      <c r="F917" s="32"/>
      <c r="G917" s="32"/>
      <c r="H917" s="32"/>
      <c r="I917" s="32"/>
      <c r="Q917" s="32"/>
      <c r="R917" s="32"/>
      <c r="S917" s="32"/>
      <c r="T917" s="32"/>
      <c r="U917" s="32"/>
      <c r="V917" s="32"/>
      <c r="W917" s="32"/>
    </row>
    <row r="918">
      <c r="C918" s="32"/>
      <c r="D918" s="32"/>
      <c r="E918" s="32"/>
      <c r="F918" s="32"/>
      <c r="G918" s="32"/>
      <c r="H918" s="32"/>
      <c r="I918" s="32"/>
      <c r="Q918" s="32"/>
      <c r="R918" s="32"/>
      <c r="S918" s="32"/>
      <c r="T918" s="32"/>
      <c r="U918" s="32"/>
      <c r="V918" s="32"/>
      <c r="W918" s="32"/>
    </row>
    <row r="919">
      <c r="C919" s="32"/>
      <c r="D919" s="32"/>
      <c r="E919" s="32"/>
      <c r="F919" s="32"/>
      <c r="G919" s="32"/>
      <c r="H919" s="32"/>
      <c r="I919" s="32"/>
      <c r="Q919" s="32"/>
      <c r="R919" s="32"/>
      <c r="S919" s="32"/>
      <c r="T919" s="32"/>
      <c r="U919" s="32"/>
      <c r="V919" s="32"/>
      <c r="W919" s="32"/>
    </row>
    <row r="920">
      <c r="C920" s="32"/>
      <c r="D920" s="32"/>
      <c r="E920" s="32"/>
      <c r="F920" s="32"/>
      <c r="G920" s="32"/>
      <c r="H920" s="32"/>
      <c r="I920" s="32"/>
      <c r="Q920" s="32"/>
      <c r="R920" s="32"/>
      <c r="S920" s="32"/>
      <c r="T920" s="32"/>
      <c r="U920" s="32"/>
      <c r="V920" s="32"/>
      <c r="W920" s="32"/>
    </row>
    <row r="921">
      <c r="C921" s="32"/>
      <c r="D921" s="32"/>
      <c r="E921" s="32"/>
      <c r="F921" s="32"/>
      <c r="G921" s="32"/>
      <c r="H921" s="32"/>
      <c r="I921" s="32"/>
      <c r="Q921" s="32"/>
      <c r="R921" s="32"/>
      <c r="S921" s="32"/>
      <c r="T921" s="32"/>
      <c r="U921" s="32"/>
      <c r="V921" s="32"/>
      <c r="W921" s="32"/>
    </row>
    <row r="922">
      <c r="C922" s="32"/>
      <c r="D922" s="32"/>
      <c r="E922" s="32"/>
      <c r="F922" s="32"/>
      <c r="G922" s="32"/>
      <c r="H922" s="32"/>
      <c r="I922" s="32"/>
      <c r="Q922" s="32"/>
      <c r="R922" s="32"/>
      <c r="S922" s="32"/>
      <c r="T922" s="32"/>
      <c r="U922" s="32"/>
      <c r="V922" s="32"/>
      <c r="W922" s="32"/>
    </row>
    <row r="923">
      <c r="C923" s="32"/>
      <c r="D923" s="32"/>
      <c r="E923" s="32"/>
      <c r="F923" s="32"/>
      <c r="G923" s="32"/>
      <c r="H923" s="32"/>
      <c r="I923" s="32"/>
      <c r="Q923" s="32"/>
      <c r="R923" s="32"/>
      <c r="S923" s="32"/>
      <c r="T923" s="32"/>
      <c r="U923" s="32"/>
      <c r="V923" s="32"/>
      <c r="W923" s="32"/>
    </row>
    <row r="924">
      <c r="C924" s="32"/>
      <c r="D924" s="32"/>
      <c r="E924" s="32"/>
      <c r="F924" s="32"/>
      <c r="G924" s="32"/>
      <c r="H924" s="32"/>
      <c r="I924" s="32"/>
      <c r="Q924" s="32"/>
      <c r="R924" s="32"/>
      <c r="S924" s="32"/>
      <c r="T924" s="32"/>
      <c r="U924" s="32"/>
      <c r="V924" s="32"/>
      <c r="W924" s="32"/>
    </row>
    <row r="925">
      <c r="C925" s="32"/>
      <c r="D925" s="32"/>
      <c r="E925" s="32"/>
      <c r="F925" s="32"/>
      <c r="G925" s="32"/>
      <c r="H925" s="32"/>
      <c r="I925" s="32"/>
      <c r="Q925" s="32"/>
      <c r="R925" s="32"/>
      <c r="S925" s="32"/>
      <c r="T925" s="32"/>
      <c r="U925" s="32"/>
      <c r="V925" s="32"/>
      <c r="W925" s="32"/>
    </row>
    <row r="926">
      <c r="C926" s="32"/>
      <c r="D926" s="32"/>
      <c r="E926" s="32"/>
      <c r="F926" s="32"/>
      <c r="G926" s="32"/>
      <c r="H926" s="32"/>
      <c r="I926" s="32"/>
      <c r="Q926" s="32"/>
      <c r="R926" s="32"/>
      <c r="S926" s="32"/>
      <c r="T926" s="32"/>
      <c r="U926" s="32"/>
      <c r="V926" s="32"/>
      <c r="W926" s="32"/>
    </row>
    <row r="927">
      <c r="C927" s="32"/>
      <c r="D927" s="32"/>
      <c r="E927" s="32"/>
      <c r="F927" s="32"/>
      <c r="G927" s="32"/>
      <c r="H927" s="32"/>
      <c r="I927" s="32"/>
      <c r="Q927" s="32"/>
      <c r="R927" s="32"/>
      <c r="S927" s="32"/>
      <c r="T927" s="32"/>
      <c r="U927" s="32"/>
      <c r="V927" s="32"/>
      <c r="W927" s="32"/>
    </row>
    <row r="928">
      <c r="C928" s="32"/>
      <c r="D928" s="32"/>
      <c r="E928" s="32"/>
      <c r="F928" s="32"/>
      <c r="G928" s="32"/>
      <c r="H928" s="32"/>
      <c r="I928" s="32"/>
      <c r="Q928" s="32"/>
      <c r="R928" s="32"/>
      <c r="S928" s="32"/>
      <c r="T928" s="32"/>
      <c r="U928" s="32"/>
      <c r="V928" s="32"/>
      <c r="W928" s="32"/>
    </row>
    <row r="929">
      <c r="C929" s="32"/>
      <c r="D929" s="32"/>
      <c r="E929" s="32"/>
      <c r="F929" s="32"/>
      <c r="G929" s="32"/>
      <c r="H929" s="32"/>
      <c r="I929" s="32"/>
      <c r="Q929" s="32"/>
      <c r="R929" s="32"/>
      <c r="S929" s="32"/>
      <c r="T929" s="32"/>
      <c r="U929" s="32"/>
      <c r="V929" s="32"/>
      <c r="W929" s="32"/>
    </row>
    <row r="930">
      <c r="C930" s="32"/>
      <c r="D930" s="32"/>
      <c r="E930" s="32"/>
      <c r="F930" s="32"/>
      <c r="G930" s="32"/>
      <c r="H930" s="32"/>
      <c r="I930" s="32"/>
      <c r="Q930" s="32"/>
      <c r="R930" s="32"/>
      <c r="S930" s="32"/>
      <c r="T930" s="32"/>
      <c r="U930" s="32"/>
      <c r="V930" s="32"/>
      <c r="W930" s="32"/>
    </row>
    <row r="931">
      <c r="C931" s="32"/>
      <c r="D931" s="32"/>
      <c r="E931" s="32"/>
      <c r="F931" s="32"/>
      <c r="G931" s="32"/>
      <c r="H931" s="32"/>
      <c r="I931" s="32"/>
      <c r="Q931" s="32"/>
      <c r="R931" s="32"/>
      <c r="S931" s="32"/>
      <c r="T931" s="32"/>
      <c r="U931" s="32"/>
      <c r="V931" s="32"/>
      <c r="W931" s="32"/>
    </row>
    <row r="932">
      <c r="C932" s="32"/>
      <c r="D932" s="32"/>
      <c r="E932" s="32"/>
      <c r="F932" s="32"/>
      <c r="G932" s="32"/>
      <c r="H932" s="32"/>
      <c r="I932" s="32"/>
      <c r="Q932" s="32"/>
      <c r="R932" s="32"/>
      <c r="S932" s="32"/>
      <c r="T932" s="32"/>
      <c r="U932" s="32"/>
      <c r="V932" s="32"/>
      <c r="W932" s="32"/>
    </row>
    <row r="933">
      <c r="C933" s="32"/>
      <c r="D933" s="32"/>
      <c r="E933" s="32"/>
      <c r="F933" s="32"/>
      <c r="G933" s="32"/>
      <c r="H933" s="32"/>
      <c r="I933" s="32"/>
      <c r="Q933" s="32"/>
      <c r="R933" s="32"/>
      <c r="S933" s="32"/>
      <c r="T933" s="32"/>
      <c r="U933" s="32"/>
      <c r="V933" s="32"/>
      <c r="W933" s="32"/>
    </row>
    <row r="934">
      <c r="C934" s="32"/>
      <c r="D934" s="32"/>
      <c r="E934" s="32"/>
      <c r="F934" s="32"/>
      <c r="G934" s="32"/>
      <c r="H934" s="32"/>
      <c r="I934" s="32"/>
      <c r="Q934" s="32"/>
      <c r="R934" s="32"/>
      <c r="S934" s="32"/>
      <c r="T934" s="32"/>
      <c r="U934" s="32"/>
      <c r="V934" s="32"/>
      <c r="W934" s="32"/>
    </row>
    <row r="935">
      <c r="C935" s="32"/>
      <c r="D935" s="32"/>
      <c r="E935" s="32"/>
      <c r="F935" s="32"/>
      <c r="G935" s="32"/>
      <c r="H935" s="32"/>
      <c r="I935" s="32"/>
      <c r="Q935" s="32"/>
      <c r="R935" s="32"/>
      <c r="S935" s="32"/>
      <c r="T935" s="32"/>
      <c r="U935" s="32"/>
      <c r="V935" s="32"/>
      <c r="W935" s="32"/>
    </row>
    <row r="936">
      <c r="C936" s="32"/>
      <c r="D936" s="32"/>
      <c r="E936" s="32"/>
      <c r="F936" s="32"/>
      <c r="G936" s="32"/>
      <c r="H936" s="32"/>
      <c r="I936" s="32"/>
      <c r="Q936" s="32"/>
      <c r="R936" s="32"/>
      <c r="S936" s="32"/>
      <c r="T936" s="32"/>
      <c r="U936" s="32"/>
      <c r="V936" s="32"/>
      <c r="W936" s="32"/>
    </row>
    <row r="937">
      <c r="C937" s="32"/>
      <c r="D937" s="32"/>
      <c r="E937" s="32"/>
      <c r="F937" s="32"/>
      <c r="G937" s="32"/>
      <c r="H937" s="32"/>
      <c r="I937" s="32"/>
      <c r="Q937" s="32"/>
      <c r="R937" s="32"/>
      <c r="S937" s="32"/>
      <c r="T937" s="32"/>
      <c r="U937" s="32"/>
      <c r="V937" s="32"/>
      <c r="W937" s="32"/>
    </row>
    <row r="938">
      <c r="C938" s="32"/>
      <c r="D938" s="32"/>
      <c r="E938" s="32"/>
      <c r="F938" s="32"/>
      <c r="G938" s="32"/>
      <c r="H938" s="32"/>
      <c r="I938" s="32"/>
      <c r="Q938" s="32"/>
      <c r="R938" s="32"/>
      <c r="S938" s="32"/>
      <c r="T938" s="32"/>
      <c r="U938" s="32"/>
      <c r="V938" s="32"/>
      <c r="W938" s="32"/>
    </row>
    <row r="939">
      <c r="C939" s="32"/>
      <c r="D939" s="32"/>
      <c r="E939" s="32"/>
      <c r="F939" s="32"/>
      <c r="G939" s="32"/>
      <c r="H939" s="32"/>
      <c r="I939" s="32"/>
      <c r="Q939" s="32"/>
      <c r="R939" s="32"/>
      <c r="S939" s="32"/>
      <c r="T939" s="32"/>
      <c r="U939" s="32"/>
      <c r="V939" s="32"/>
      <c r="W939" s="32"/>
    </row>
    <row r="940">
      <c r="C940" s="32"/>
      <c r="D940" s="32"/>
      <c r="E940" s="32"/>
      <c r="F940" s="32"/>
      <c r="G940" s="32"/>
      <c r="H940" s="32"/>
      <c r="I940" s="32"/>
      <c r="Q940" s="32"/>
      <c r="R940" s="32"/>
      <c r="S940" s="32"/>
      <c r="T940" s="32"/>
      <c r="U940" s="32"/>
      <c r="V940" s="32"/>
      <c r="W940" s="32"/>
    </row>
    <row r="941">
      <c r="C941" s="32"/>
      <c r="D941" s="32"/>
      <c r="E941" s="32"/>
      <c r="F941" s="32"/>
      <c r="G941" s="32"/>
      <c r="H941" s="32"/>
      <c r="I941" s="32"/>
      <c r="Q941" s="32"/>
      <c r="R941" s="32"/>
      <c r="S941" s="32"/>
      <c r="T941" s="32"/>
      <c r="U941" s="32"/>
      <c r="V941" s="32"/>
      <c r="W941" s="32"/>
    </row>
    <row r="942">
      <c r="C942" s="32"/>
      <c r="D942" s="32"/>
      <c r="E942" s="32"/>
      <c r="F942" s="32"/>
      <c r="G942" s="32"/>
      <c r="H942" s="32"/>
      <c r="I942" s="32"/>
      <c r="Q942" s="32"/>
      <c r="R942" s="32"/>
      <c r="S942" s="32"/>
      <c r="T942" s="32"/>
      <c r="U942" s="32"/>
      <c r="V942" s="32"/>
      <c r="W942" s="32"/>
    </row>
    <row r="943">
      <c r="C943" s="32"/>
      <c r="D943" s="32"/>
      <c r="E943" s="32"/>
      <c r="F943" s="32"/>
      <c r="G943" s="32"/>
      <c r="H943" s="32"/>
      <c r="I943" s="32"/>
      <c r="Q943" s="32"/>
      <c r="R943" s="32"/>
      <c r="S943" s="32"/>
      <c r="T943" s="32"/>
      <c r="U943" s="32"/>
      <c r="V943" s="32"/>
      <c r="W943" s="32"/>
    </row>
    <row r="944">
      <c r="C944" s="32"/>
      <c r="D944" s="32"/>
      <c r="E944" s="32"/>
      <c r="F944" s="32"/>
      <c r="G944" s="32"/>
      <c r="H944" s="32"/>
      <c r="I944" s="32"/>
      <c r="Q944" s="32"/>
      <c r="R944" s="32"/>
      <c r="S944" s="32"/>
      <c r="T944" s="32"/>
      <c r="U944" s="32"/>
      <c r="V944" s="32"/>
      <c r="W944" s="32"/>
    </row>
    <row r="945">
      <c r="C945" s="32"/>
      <c r="D945" s="32"/>
      <c r="E945" s="32"/>
      <c r="F945" s="32"/>
      <c r="G945" s="32"/>
      <c r="H945" s="32"/>
      <c r="I945" s="32"/>
      <c r="Q945" s="32"/>
      <c r="R945" s="32"/>
      <c r="S945" s="32"/>
      <c r="T945" s="32"/>
      <c r="U945" s="32"/>
      <c r="V945" s="32"/>
      <c r="W945" s="32"/>
    </row>
    <row r="946">
      <c r="C946" s="32"/>
      <c r="D946" s="32"/>
      <c r="E946" s="32"/>
      <c r="F946" s="32"/>
      <c r="G946" s="32"/>
      <c r="H946" s="32"/>
      <c r="I946" s="32"/>
      <c r="Q946" s="32"/>
      <c r="R946" s="32"/>
      <c r="S946" s="32"/>
      <c r="T946" s="32"/>
      <c r="U946" s="32"/>
      <c r="V946" s="32"/>
      <c r="W946" s="32"/>
    </row>
    <row r="947">
      <c r="C947" s="32"/>
      <c r="D947" s="32"/>
      <c r="E947" s="32"/>
      <c r="F947" s="32"/>
      <c r="G947" s="32"/>
      <c r="H947" s="32"/>
      <c r="I947" s="32"/>
      <c r="Q947" s="32"/>
      <c r="R947" s="32"/>
      <c r="S947" s="32"/>
      <c r="T947" s="32"/>
      <c r="U947" s="32"/>
      <c r="V947" s="32"/>
      <c r="W947" s="32"/>
    </row>
    <row r="948">
      <c r="C948" s="32"/>
      <c r="D948" s="32"/>
      <c r="E948" s="32"/>
      <c r="F948" s="32"/>
      <c r="G948" s="32"/>
      <c r="H948" s="32"/>
      <c r="I948" s="32"/>
      <c r="Q948" s="32"/>
      <c r="R948" s="32"/>
      <c r="S948" s="32"/>
      <c r="T948" s="32"/>
      <c r="U948" s="32"/>
      <c r="V948" s="32"/>
      <c r="W948" s="32"/>
    </row>
    <row r="949">
      <c r="C949" s="32"/>
      <c r="D949" s="32"/>
      <c r="E949" s="32"/>
      <c r="F949" s="32"/>
      <c r="G949" s="32"/>
      <c r="H949" s="32"/>
      <c r="I949" s="32"/>
      <c r="Q949" s="32"/>
      <c r="R949" s="32"/>
      <c r="S949" s="32"/>
      <c r="T949" s="32"/>
      <c r="U949" s="32"/>
      <c r="V949" s="32"/>
      <c r="W949" s="32"/>
    </row>
    <row r="950">
      <c r="C950" s="32"/>
      <c r="D950" s="32"/>
      <c r="E950" s="32"/>
      <c r="F950" s="32"/>
      <c r="G950" s="32"/>
      <c r="H950" s="32"/>
      <c r="I950" s="32"/>
      <c r="Q950" s="32"/>
      <c r="R950" s="32"/>
      <c r="S950" s="32"/>
      <c r="T950" s="32"/>
      <c r="U950" s="32"/>
      <c r="V950" s="32"/>
      <c r="W950" s="32"/>
    </row>
    <row r="951">
      <c r="C951" s="32"/>
      <c r="D951" s="32"/>
      <c r="E951" s="32"/>
      <c r="F951" s="32"/>
      <c r="G951" s="32"/>
      <c r="H951" s="32"/>
      <c r="I951" s="32"/>
      <c r="Q951" s="32"/>
      <c r="R951" s="32"/>
      <c r="S951" s="32"/>
      <c r="T951" s="32"/>
      <c r="U951" s="32"/>
      <c r="V951" s="32"/>
      <c r="W951" s="32"/>
    </row>
    <row r="952">
      <c r="C952" s="32"/>
      <c r="D952" s="32"/>
      <c r="E952" s="32"/>
      <c r="F952" s="32"/>
      <c r="G952" s="32"/>
      <c r="H952" s="32"/>
      <c r="I952" s="32"/>
      <c r="Q952" s="32"/>
      <c r="R952" s="32"/>
      <c r="S952" s="32"/>
      <c r="T952" s="32"/>
      <c r="U952" s="32"/>
      <c r="V952" s="32"/>
      <c r="W952" s="32"/>
    </row>
    <row r="953">
      <c r="C953" s="32"/>
      <c r="D953" s="32"/>
      <c r="E953" s="32"/>
      <c r="F953" s="32"/>
      <c r="G953" s="32"/>
      <c r="H953" s="32"/>
      <c r="I953" s="32"/>
      <c r="Q953" s="32"/>
      <c r="R953" s="32"/>
      <c r="S953" s="32"/>
      <c r="T953" s="32"/>
      <c r="U953" s="32"/>
      <c r="V953" s="32"/>
      <c r="W953" s="32"/>
    </row>
    <row r="954">
      <c r="C954" s="32"/>
      <c r="D954" s="32"/>
      <c r="E954" s="32"/>
      <c r="F954" s="32"/>
      <c r="G954" s="32"/>
      <c r="H954" s="32"/>
      <c r="I954" s="32"/>
      <c r="Q954" s="32"/>
      <c r="R954" s="32"/>
      <c r="S954" s="32"/>
      <c r="T954" s="32"/>
      <c r="U954" s="32"/>
      <c r="V954" s="32"/>
      <c r="W954" s="32"/>
    </row>
    <row r="955">
      <c r="C955" s="32"/>
      <c r="D955" s="32"/>
      <c r="E955" s="32"/>
      <c r="F955" s="32"/>
      <c r="G955" s="32"/>
      <c r="H955" s="32"/>
      <c r="I955" s="32"/>
      <c r="Q955" s="32"/>
      <c r="R955" s="32"/>
      <c r="S955" s="32"/>
      <c r="T955" s="32"/>
      <c r="U955" s="32"/>
      <c r="V955" s="32"/>
      <c r="W955" s="32"/>
    </row>
    <row r="956">
      <c r="C956" s="32"/>
      <c r="D956" s="32"/>
      <c r="E956" s="32"/>
      <c r="F956" s="32"/>
      <c r="G956" s="32"/>
      <c r="H956" s="32"/>
      <c r="I956" s="32"/>
      <c r="Q956" s="32"/>
      <c r="R956" s="32"/>
      <c r="S956" s="32"/>
      <c r="T956" s="32"/>
      <c r="U956" s="32"/>
      <c r="V956" s="32"/>
      <c r="W956" s="32"/>
    </row>
    <row r="957">
      <c r="C957" s="32"/>
      <c r="D957" s="32"/>
      <c r="E957" s="32"/>
      <c r="F957" s="32"/>
      <c r="G957" s="32"/>
      <c r="H957" s="32"/>
      <c r="I957" s="32"/>
      <c r="Q957" s="32"/>
      <c r="R957" s="32"/>
      <c r="S957" s="32"/>
      <c r="T957" s="32"/>
      <c r="U957" s="32"/>
      <c r="V957" s="32"/>
      <c r="W957" s="32"/>
    </row>
    <row r="958">
      <c r="C958" s="32"/>
      <c r="D958" s="32"/>
      <c r="E958" s="32"/>
      <c r="F958" s="32"/>
      <c r="G958" s="32"/>
      <c r="H958" s="32"/>
      <c r="I958" s="32"/>
      <c r="Q958" s="32"/>
      <c r="R958" s="32"/>
      <c r="S958" s="32"/>
      <c r="T958" s="32"/>
      <c r="U958" s="32"/>
      <c r="V958" s="32"/>
      <c r="W958" s="32"/>
    </row>
    <row r="959">
      <c r="C959" s="32"/>
      <c r="D959" s="32"/>
      <c r="E959" s="32"/>
      <c r="F959" s="32"/>
      <c r="G959" s="32"/>
      <c r="H959" s="32"/>
      <c r="I959" s="32"/>
      <c r="Q959" s="32"/>
      <c r="R959" s="32"/>
      <c r="S959" s="32"/>
      <c r="T959" s="32"/>
      <c r="U959" s="32"/>
      <c r="V959" s="32"/>
      <c r="W959" s="32"/>
    </row>
    <row r="960">
      <c r="C960" s="32"/>
      <c r="D960" s="32"/>
      <c r="E960" s="32"/>
      <c r="F960" s="32"/>
      <c r="G960" s="32"/>
      <c r="H960" s="32"/>
      <c r="I960" s="32"/>
      <c r="Q960" s="32"/>
      <c r="R960" s="32"/>
      <c r="S960" s="32"/>
      <c r="T960" s="32"/>
      <c r="U960" s="32"/>
      <c r="V960" s="32"/>
      <c r="W960" s="32"/>
    </row>
    <row r="961">
      <c r="C961" s="32"/>
      <c r="D961" s="32"/>
      <c r="E961" s="32"/>
      <c r="F961" s="32"/>
      <c r="G961" s="32"/>
      <c r="H961" s="32"/>
      <c r="I961" s="32"/>
      <c r="Q961" s="32"/>
      <c r="R961" s="32"/>
      <c r="S961" s="32"/>
      <c r="T961" s="32"/>
      <c r="U961" s="32"/>
      <c r="V961" s="32"/>
      <c r="W961" s="32"/>
    </row>
    <row r="962">
      <c r="C962" s="32"/>
      <c r="D962" s="32"/>
      <c r="E962" s="32"/>
      <c r="F962" s="32"/>
      <c r="G962" s="32"/>
      <c r="H962" s="32"/>
      <c r="I962" s="32"/>
      <c r="Q962" s="32"/>
      <c r="R962" s="32"/>
      <c r="S962" s="32"/>
      <c r="T962" s="32"/>
      <c r="U962" s="32"/>
      <c r="V962" s="32"/>
      <c r="W962" s="32"/>
    </row>
    <row r="963">
      <c r="C963" s="32"/>
      <c r="D963" s="32"/>
      <c r="E963" s="32"/>
      <c r="F963" s="32"/>
      <c r="G963" s="32"/>
      <c r="H963" s="32"/>
      <c r="I963" s="32"/>
      <c r="Q963" s="32"/>
      <c r="R963" s="32"/>
      <c r="S963" s="32"/>
      <c r="T963" s="32"/>
      <c r="U963" s="32"/>
      <c r="V963" s="32"/>
      <c r="W963" s="32"/>
    </row>
    <row r="964">
      <c r="C964" s="32"/>
      <c r="D964" s="32"/>
      <c r="E964" s="32"/>
      <c r="F964" s="32"/>
      <c r="G964" s="32"/>
      <c r="H964" s="32"/>
      <c r="I964" s="32"/>
      <c r="Q964" s="32"/>
      <c r="R964" s="32"/>
      <c r="S964" s="32"/>
      <c r="T964" s="32"/>
      <c r="U964" s="32"/>
      <c r="V964" s="32"/>
      <c r="W964" s="32"/>
    </row>
    <row r="965">
      <c r="C965" s="32"/>
      <c r="D965" s="32"/>
      <c r="E965" s="32"/>
      <c r="F965" s="32"/>
      <c r="G965" s="32"/>
      <c r="H965" s="32"/>
      <c r="I965" s="32"/>
      <c r="Q965" s="32"/>
      <c r="R965" s="32"/>
      <c r="S965" s="32"/>
      <c r="T965" s="32"/>
      <c r="U965" s="32"/>
      <c r="V965" s="32"/>
      <c r="W965" s="32"/>
    </row>
    <row r="966">
      <c r="C966" s="32"/>
      <c r="D966" s="32"/>
      <c r="E966" s="32"/>
      <c r="F966" s="32"/>
      <c r="G966" s="32"/>
      <c r="H966" s="32"/>
      <c r="I966" s="32"/>
      <c r="Q966" s="32"/>
      <c r="R966" s="32"/>
      <c r="S966" s="32"/>
      <c r="T966" s="32"/>
      <c r="U966" s="32"/>
      <c r="V966" s="32"/>
      <c r="W966" s="32"/>
    </row>
    <row r="967">
      <c r="C967" s="32"/>
      <c r="D967" s="32"/>
      <c r="E967" s="32"/>
      <c r="F967" s="32"/>
      <c r="G967" s="32"/>
      <c r="H967" s="32"/>
      <c r="I967" s="32"/>
      <c r="Q967" s="32"/>
      <c r="R967" s="32"/>
      <c r="S967" s="32"/>
      <c r="T967" s="32"/>
      <c r="U967" s="32"/>
      <c r="V967" s="32"/>
      <c r="W967" s="32"/>
    </row>
    <row r="968">
      <c r="C968" s="32"/>
      <c r="D968" s="32"/>
      <c r="E968" s="32"/>
      <c r="F968" s="32"/>
      <c r="G968" s="32"/>
      <c r="H968" s="32"/>
      <c r="I968" s="32"/>
      <c r="Q968" s="32"/>
      <c r="R968" s="32"/>
      <c r="S968" s="32"/>
      <c r="T968" s="32"/>
      <c r="U968" s="32"/>
      <c r="V968" s="32"/>
      <c r="W968" s="32"/>
    </row>
    <row r="969">
      <c r="C969" s="32"/>
      <c r="D969" s="32"/>
      <c r="E969" s="32"/>
      <c r="F969" s="32"/>
      <c r="G969" s="32"/>
      <c r="H969" s="32"/>
      <c r="I969" s="32"/>
      <c r="Q969" s="32"/>
      <c r="R969" s="32"/>
      <c r="S969" s="32"/>
      <c r="T969" s="32"/>
      <c r="U969" s="32"/>
      <c r="V969" s="32"/>
      <c r="W969" s="32"/>
    </row>
    <row r="970">
      <c r="C970" s="32"/>
      <c r="D970" s="32"/>
      <c r="E970" s="32"/>
      <c r="F970" s="32"/>
      <c r="G970" s="32"/>
      <c r="H970" s="32"/>
      <c r="I970" s="32"/>
      <c r="Q970" s="32"/>
      <c r="R970" s="32"/>
      <c r="S970" s="32"/>
      <c r="T970" s="32"/>
      <c r="U970" s="32"/>
      <c r="V970" s="32"/>
      <c r="W970" s="32"/>
    </row>
    <row r="971">
      <c r="C971" s="32"/>
      <c r="D971" s="32"/>
      <c r="E971" s="32"/>
      <c r="F971" s="32"/>
      <c r="G971" s="32"/>
      <c r="H971" s="32"/>
      <c r="I971" s="32"/>
      <c r="Q971" s="32"/>
      <c r="R971" s="32"/>
      <c r="S971" s="32"/>
      <c r="T971" s="32"/>
      <c r="U971" s="32"/>
      <c r="V971" s="32"/>
      <c r="W971" s="32"/>
    </row>
    <row r="972">
      <c r="C972" s="32"/>
      <c r="D972" s="32"/>
      <c r="E972" s="32"/>
      <c r="F972" s="32"/>
      <c r="G972" s="32"/>
      <c r="H972" s="32"/>
      <c r="I972" s="32"/>
      <c r="Q972" s="32"/>
      <c r="R972" s="32"/>
      <c r="S972" s="32"/>
      <c r="T972" s="32"/>
      <c r="U972" s="32"/>
      <c r="V972" s="32"/>
      <c r="W972" s="32"/>
    </row>
    <row r="973">
      <c r="C973" s="32"/>
      <c r="D973" s="32"/>
      <c r="E973" s="32"/>
      <c r="F973" s="32"/>
      <c r="G973" s="32"/>
      <c r="H973" s="32"/>
      <c r="I973" s="32"/>
      <c r="Q973" s="32"/>
      <c r="R973" s="32"/>
      <c r="S973" s="32"/>
      <c r="T973" s="32"/>
      <c r="U973" s="32"/>
      <c r="V973" s="32"/>
      <c r="W973" s="32"/>
    </row>
    <row r="974">
      <c r="C974" s="32"/>
      <c r="D974" s="32"/>
      <c r="E974" s="32"/>
      <c r="F974" s="32"/>
      <c r="G974" s="32"/>
      <c r="H974" s="32"/>
      <c r="I974" s="32"/>
      <c r="Q974" s="32"/>
      <c r="R974" s="32"/>
      <c r="S974" s="32"/>
      <c r="T974" s="32"/>
      <c r="U974" s="32"/>
      <c r="V974" s="32"/>
      <c r="W974" s="32"/>
    </row>
    <row r="975">
      <c r="C975" s="32"/>
      <c r="D975" s="32"/>
      <c r="E975" s="32"/>
      <c r="F975" s="32"/>
      <c r="G975" s="32"/>
      <c r="H975" s="32"/>
      <c r="I975" s="32"/>
      <c r="Q975" s="32"/>
      <c r="R975" s="32"/>
      <c r="S975" s="32"/>
      <c r="T975" s="32"/>
      <c r="U975" s="32"/>
      <c r="V975" s="32"/>
      <c r="W975" s="32"/>
    </row>
    <row r="976">
      <c r="C976" s="32"/>
      <c r="D976" s="32"/>
      <c r="E976" s="32"/>
      <c r="F976" s="32"/>
      <c r="G976" s="32"/>
      <c r="H976" s="32"/>
      <c r="I976" s="32"/>
      <c r="Q976" s="32"/>
      <c r="R976" s="32"/>
      <c r="S976" s="32"/>
      <c r="T976" s="32"/>
      <c r="U976" s="32"/>
      <c r="V976" s="32"/>
      <c r="W976" s="32"/>
    </row>
    <row r="977">
      <c r="C977" s="32"/>
      <c r="D977" s="32"/>
      <c r="E977" s="32"/>
      <c r="F977" s="32"/>
      <c r="G977" s="32"/>
      <c r="H977" s="32"/>
      <c r="I977" s="32"/>
      <c r="Q977" s="32"/>
      <c r="R977" s="32"/>
      <c r="S977" s="32"/>
      <c r="T977" s="32"/>
      <c r="U977" s="32"/>
      <c r="V977" s="32"/>
      <c r="W977" s="32"/>
    </row>
    <row r="978">
      <c r="C978" s="32"/>
      <c r="D978" s="32"/>
      <c r="E978" s="32"/>
      <c r="F978" s="32"/>
      <c r="G978" s="32"/>
      <c r="H978" s="32"/>
      <c r="I978" s="32"/>
      <c r="Q978" s="32"/>
      <c r="R978" s="32"/>
      <c r="S978" s="32"/>
      <c r="T978" s="32"/>
      <c r="U978" s="32"/>
      <c r="V978" s="32"/>
      <c r="W978" s="32"/>
    </row>
    <row r="979">
      <c r="C979" s="32"/>
      <c r="D979" s="32"/>
      <c r="E979" s="32"/>
      <c r="F979" s="32"/>
      <c r="G979" s="32"/>
      <c r="H979" s="32"/>
      <c r="I979" s="32"/>
      <c r="Q979" s="32"/>
      <c r="R979" s="32"/>
      <c r="S979" s="32"/>
      <c r="T979" s="32"/>
      <c r="U979" s="32"/>
      <c r="V979" s="32"/>
      <c r="W979" s="32"/>
    </row>
    <row r="980">
      <c r="C980" s="32"/>
      <c r="D980" s="32"/>
      <c r="E980" s="32"/>
      <c r="F980" s="32"/>
      <c r="G980" s="32"/>
      <c r="H980" s="32"/>
      <c r="I980" s="32"/>
      <c r="Q980" s="32"/>
      <c r="R980" s="32"/>
      <c r="S980" s="32"/>
      <c r="T980" s="32"/>
      <c r="U980" s="32"/>
      <c r="V980" s="32"/>
      <c r="W980" s="32"/>
    </row>
    <row r="981">
      <c r="C981" s="32"/>
      <c r="D981" s="32"/>
      <c r="E981" s="32"/>
      <c r="F981" s="32"/>
      <c r="G981" s="32"/>
      <c r="H981" s="32"/>
      <c r="I981" s="32"/>
      <c r="Q981" s="32"/>
      <c r="R981" s="32"/>
      <c r="S981" s="32"/>
      <c r="T981" s="32"/>
      <c r="U981" s="32"/>
      <c r="V981" s="32"/>
      <c r="W981" s="32"/>
    </row>
    <row r="982">
      <c r="C982" s="32"/>
      <c r="D982" s="32"/>
      <c r="E982" s="32"/>
      <c r="F982" s="32"/>
      <c r="G982" s="32"/>
      <c r="H982" s="32"/>
      <c r="I982" s="32"/>
      <c r="Q982" s="32"/>
      <c r="R982" s="32"/>
      <c r="S982" s="32"/>
      <c r="T982" s="32"/>
      <c r="U982" s="32"/>
      <c r="V982" s="32"/>
      <c r="W982" s="32"/>
    </row>
    <row r="983">
      <c r="C983" s="32"/>
      <c r="D983" s="32"/>
      <c r="E983" s="32"/>
      <c r="F983" s="32"/>
      <c r="G983" s="32"/>
      <c r="H983" s="32"/>
      <c r="I983" s="32"/>
      <c r="Q983" s="32"/>
      <c r="R983" s="32"/>
      <c r="S983" s="32"/>
      <c r="T983" s="32"/>
      <c r="U983" s="32"/>
      <c r="V983" s="32"/>
      <c r="W983" s="32"/>
    </row>
    <row r="984">
      <c r="C984" s="32"/>
      <c r="D984" s="32"/>
      <c r="E984" s="32"/>
      <c r="F984" s="32"/>
      <c r="G984" s="32"/>
      <c r="H984" s="32"/>
      <c r="I984" s="32"/>
      <c r="Q984" s="32"/>
      <c r="R984" s="32"/>
      <c r="S984" s="32"/>
      <c r="T984" s="32"/>
      <c r="U984" s="32"/>
      <c r="V984" s="32"/>
      <c r="W984" s="32"/>
    </row>
    <row r="985">
      <c r="C985" s="32"/>
      <c r="D985" s="32"/>
      <c r="E985" s="32"/>
      <c r="F985" s="32"/>
      <c r="G985" s="32"/>
      <c r="H985" s="32"/>
      <c r="I985" s="32"/>
      <c r="Q985" s="32"/>
      <c r="R985" s="32"/>
      <c r="S985" s="32"/>
      <c r="T985" s="32"/>
      <c r="U985" s="32"/>
      <c r="V985" s="32"/>
      <c r="W985" s="32"/>
    </row>
    <row r="986">
      <c r="C986" s="32"/>
      <c r="D986" s="32"/>
      <c r="E986" s="32"/>
      <c r="F986" s="32"/>
      <c r="G986" s="32"/>
      <c r="H986" s="32"/>
      <c r="I986" s="32"/>
      <c r="Q986" s="32"/>
      <c r="R986" s="32"/>
      <c r="S986" s="32"/>
      <c r="T986" s="32"/>
      <c r="U986" s="32"/>
      <c r="V986" s="32"/>
      <c r="W986" s="32"/>
    </row>
    <row r="987">
      <c r="C987" s="32"/>
      <c r="D987" s="32"/>
      <c r="E987" s="32"/>
      <c r="F987" s="32"/>
      <c r="G987" s="32"/>
      <c r="H987" s="32"/>
      <c r="I987" s="32"/>
      <c r="Q987" s="32"/>
      <c r="R987" s="32"/>
      <c r="S987" s="32"/>
      <c r="T987" s="32"/>
      <c r="U987" s="32"/>
      <c r="V987" s="32"/>
      <c r="W987" s="32"/>
    </row>
    <row r="988">
      <c r="C988" s="32"/>
      <c r="D988" s="32"/>
      <c r="E988" s="32"/>
      <c r="F988" s="32"/>
      <c r="G988" s="32"/>
      <c r="H988" s="32"/>
      <c r="I988" s="32"/>
      <c r="Q988" s="32"/>
      <c r="R988" s="32"/>
      <c r="S988" s="32"/>
      <c r="T988" s="32"/>
      <c r="U988" s="32"/>
      <c r="V988" s="32"/>
      <c r="W988" s="32"/>
    </row>
    <row r="989">
      <c r="C989" s="32"/>
      <c r="D989" s="32"/>
      <c r="E989" s="32"/>
      <c r="F989" s="32"/>
      <c r="G989" s="32"/>
      <c r="H989" s="32"/>
      <c r="I989" s="32"/>
      <c r="Q989" s="32"/>
      <c r="R989" s="32"/>
      <c r="S989" s="32"/>
      <c r="T989" s="32"/>
      <c r="U989" s="32"/>
      <c r="V989" s="32"/>
      <c r="W989" s="32"/>
    </row>
    <row r="990">
      <c r="C990" s="32"/>
      <c r="D990" s="32"/>
      <c r="E990" s="32"/>
      <c r="F990" s="32"/>
      <c r="G990" s="32"/>
      <c r="H990" s="32"/>
      <c r="I990" s="32"/>
      <c r="Q990" s="32"/>
      <c r="R990" s="32"/>
      <c r="S990" s="32"/>
      <c r="T990" s="32"/>
      <c r="U990" s="32"/>
      <c r="V990" s="32"/>
      <c r="W990" s="32"/>
    </row>
    <row r="991">
      <c r="C991" s="32"/>
      <c r="D991" s="32"/>
      <c r="E991" s="32"/>
      <c r="F991" s="32"/>
      <c r="G991" s="32"/>
      <c r="H991" s="32"/>
      <c r="I991" s="32"/>
      <c r="Q991" s="32"/>
      <c r="R991" s="32"/>
      <c r="S991" s="32"/>
      <c r="T991" s="32"/>
      <c r="U991" s="32"/>
      <c r="V991" s="32"/>
      <c r="W991" s="32"/>
    </row>
    <row r="992">
      <c r="C992" s="32"/>
      <c r="D992" s="32"/>
      <c r="E992" s="32"/>
      <c r="F992" s="32"/>
      <c r="G992" s="32"/>
      <c r="H992" s="32"/>
      <c r="I992" s="32"/>
      <c r="Q992" s="32"/>
      <c r="R992" s="32"/>
      <c r="S992" s="32"/>
      <c r="T992" s="32"/>
      <c r="U992" s="32"/>
      <c r="V992" s="32"/>
      <c r="W992" s="32"/>
    </row>
    <row r="993">
      <c r="C993" s="32"/>
      <c r="D993" s="32"/>
      <c r="E993" s="32"/>
      <c r="F993" s="32"/>
      <c r="G993" s="32"/>
      <c r="H993" s="32"/>
      <c r="I993" s="32"/>
      <c r="Q993" s="32"/>
      <c r="R993" s="32"/>
      <c r="S993" s="32"/>
      <c r="T993" s="32"/>
      <c r="U993" s="32"/>
      <c r="V993" s="32"/>
      <c r="W993" s="32"/>
    </row>
    <row r="994">
      <c r="C994" s="32"/>
      <c r="D994" s="32"/>
      <c r="E994" s="32"/>
      <c r="F994" s="32"/>
      <c r="G994" s="32"/>
      <c r="H994" s="32"/>
      <c r="I994" s="32"/>
      <c r="Q994" s="32"/>
      <c r="R994" s="32"/>
      <c r="S994" s="32"/>
      <c r="T994" s="32"/>
      <c r="U994" s="32"/>
      <c r="V994" s="32"/>
      <c r="W994" s="32"/>
    </row>
    <row r="995">
      <c r="C995" s="32"/>
      <c r="D995" s="32"/>
      <c r="E995" s="32"/>
      <c r="F995" s="32"/>
      <c r="G995" s="32"/>
      <c r="H995" s="32"/>
      <c r="I995" s="32"/>
      <c r="Q995" s="32"/>
      <c r="R995" s="32"/>
      <c r="S995" s="32"/>
      <c r="T995" s="32"/>
      <c r="U995" s="32"/>
      <c r="V995" s="32"/>
      <c r="W995" s="32"/>
    </row>
    <row r="996">
      <c r="C996" s="32"/>
      <c r="D996" s="32"/>
      <c r="E996" s="32"/>
      <c r="F996" s="32"/>
      <c r="G996" s="32"/>
      <c r="H996" s="32"/>
      <c r="I996" s="32"/>
      <c r="Q996" s="32"/>
      <c r="R996" s="32"/>
      <c r="S996" s="32"/>
      <c r="T996" s="32"/>
      <c r="U996" s="32"/>
      <c r="V996" s="32"/>
      <c r="W996" s="32"/>
    </row>
    <row r="997">
      <c r="C997" s="32"/>
      <c r="D997" s="32"/>
      <c r="E997" s="32"/>
      <c r="F997" s="32"/>
      <c r="G997" s="32"/>
      <c r="H997" s="32"/>
      <c r="I997" s="32"/>
      <c r="Q997" s="32"/>
      <c r="R997" s="32"/>
      <c r="S997" s="32"/>
      <c r="T997" s="32"/>
      <c r="U997" s="32"/>
      <c r="V997" s="32"/>
      <c r="W997" s="32"/>
    </row>
    <row r="998">
      <c r="C998" s="32"/>
      <c r="D998" s="32"/>
      <c r="E998" s="32"/>
      <c r="F998" s="32"/>
      <c r="G998" s="32"/>
      <c r="H998" s="32"/>
      <c r="I998" s="32"/>
      <c r="Q998" s="32"/>
      <c r="R998" s="32"/>
      <c r="S998" s="32"/>
      <c r="T998" s="32"/>
      <c r="U998" s="32"/>
      <c r="V998" s="32"/>
      <c r="W998" s="32"/>
    </row>
    <row r="999">
      <c r="C999" s="32"/>
      <c r="D999" s="32"/>
      <c r="E999" s="32"/>
      <c r="F999" s="32"/>
      <c r="G999" s="32"/>
      <c r="H999" s="32"/>
      <c r="I999" s="32"/>
      <c r="Q999" s="32"/>
      <c r="R999" s="32"/>
      <c r="S999" s="32"/>
      <c r="T999" s="32"/>
      <c r="U999" s="32"/>
      <c r="V999" s="32"/>
      <c r="W999" s="32"/>
    </row>
    <row r="1000">
      <c r="C1000" s="32"/>
      <c r="D1000" s="32"/>
      <c r="E1000" s="32"/>
      <c r="F1000" s="32"/>
      <c r="G1000" s="32"/>
      <c r="H1000" s="32"/>
      <c r="I1000" s="32"/>
      <c r="Q1000" s="32"/>
      <c r="R1000" s="32"/>
      <c r="S1000" s="32"/>
      <c r="T1000" s="32"/>
      <c r="U1000" s="32"/>
      <c r="V1000" s="32"/>
      <c r="W1000" s="32"/>
    </row>
  </sheetData>
  <mergeCells count="5">
    <mergeCell ref="I13:I15"/>
    <mergeCell ref="I7:I9"/>
    <mergeCell ref="E7:E9"/>
    <mergeCell ref="E10:E12"/>
    <mergeCell ref="E13:E15"/>
  </mergeCells>
  <conditionalFormatting sqref="U22:W24">
    <cfRule type="cellIs" dxfId="0" priority="1" operator="greaterThan">
      <formula>0.7</formula>
    </cfRule>
  </conditionalFormatting>
  <conditionalFormatting sqref="E7:E15">
    <cfRule type="cellIs" dxfId="1" priority="2" operator="between">
      <formula>0.1</formula>
      <formula>0.35</formula>
    </cfRule>
  </conditionalFormatting>
  <conditionalFormatting sqref="E7:E15">
    <cfRule type="cellIs" dxfId="2" priority="3" operator="between">
      <formula>0.35</formula>
      <formula>0.5</formula>
    </cfRule>
  </conditionalFormatting>
  <conditionalFormatting sqref="E7:E15">
    <cfRule type="cellIs" dxfId="3" priority="4" operator="greaterThan">
      <formula>0.5</formula>
    </cfRule>
  </conditionalFormatting>
  <conditionalFormatting sqref="I7:I9">
    <cfRule type="containsText" dxfId="4" priority="5" operator="containsText" text="High">
      <formula>NOT(ISERROR(SEARCH(("High"),(I7))))</formula>
    </cfRule>
  </conditionalFormatting>
  <conditionalFormatting sqref="I7:I9">
    <cfRule type="containsText" dxfId="2" priority="6" operator="containsText" text="Average">
      <formula>NOT(ISERROR(SEARCH(("Average"),(I7))))</formula>
    </cfRule>
  </conditionalFormatting>
  <conditionalFormatting sqref="I7:I9">
    <cfRule type="containsText" dxfId="5" priority="7" operator="containsText" text="Low">
      <formula>NOT(ISERROR(SEARCH(("Low"),(I7))))</formula>
    </cfRule>
  </conditionalFormatting>
  <conditionalFormatting sqref="I13:I15">
    <cfRule type="containsText" dxfId="4" priority="8" operator="containsText" text="High">
      <formula>NOT(ISERROR(SEARCH(("High"),(I13))))</formula>
    </cfRule>
  </conditionalFormatting>
  <conditionalFormatting sqref="I13:I15">
    <cfRule type="containsText" dxfId="2" priority="9" operator="containsText" text="Average">
      <formula>NOT(ISERROR(SEARCH(("Average"),(I13))))</formula>
    </cfRule>
  </conditionalFormatting>
  <conditionalFormatting sqref="I13:I15">
    <cfRule type="containsText" dxfId="5" priority="10" operator="containsText" text="Low">
      <formula>NOT(ISERROR(SEARCH(("Low"),(I13))))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cols>
    <col customWidth="1" min="1" max="1" width="8.0"/>
    <col customWidth="1" min="2" max="2" width="15.0"/>
    <col customWidth="1" min="3" max="3" width="1.5"/>
    <col customWidth="1" min="4" max="4" width="5.13"/>
    <col customWidth="1" min="5" max="5" width="1.38"/>
    <col customWidth="1" min="6" max="6" width="25.38"/>
    <col customWidth="1" min="7" max="7" width="1.5"/>
    <col customWidth="1" hidden="1" min="8" max="8" width="5.38"/>
    <col customWidth="1" hidden="1" min="9" max="9" width="1.63"/>
    <col customWidth="1" min="10" max="10" width="6.25"/>
    <col customWidth="1" min="11" max="11" width="1.38"/>
    <col customWidth="1" hidden="1" min="12" max="12" width="5.38"/>
    <col customWidth="1" hidden="1" min="13" max="13" width="1.63"/>
    <col customWidth="1" hidden="1" min="14" max="14" width="6.25"/>
    <col customWidth="1" hidden="1" min="15" max="15" width="1.38"/>
    <col customWidth="1" hidden="1" min="16" max="16" width="5.38"/>
    <col customWidth="1" hidden="1" min="17" max="17" width="1.63"/>
    <col customWidth="1" hidden="1" min="18" max="18" width="8.25"/>
    <col customWidth="1" min="19" max="19" width="1.38"/>
    <col customWidth="1" min="20" max="20" width="23.38"/>
    <col customWidth="1" min="21" max="21" width="1.5"/>
    <col customWidth="1" hidden="1" min="22" max="22" width="5.13"/>
    <col customWidth="1" min="23" max="23" width="1.5"/>
    <col customWidth="1" min="24" max="24" width="9.88"/>
    <col customWidth="1" min="25" max="25" width="1.5"/>
    <col customWidth="1" hidden="1" min="26" max="26" width="5.13"/>
    <col customWidth="1" hidden="1" min="27" max="27" width="1.5"/>
    <col customWidth="1" hidden="1" min="28" max="28" width="9.88"/>
    <col customWidth="1" hidden="1" min="29" max="29" width="1.5"/>
    <col customWidth="1" hidden="1" min="30" max="30" width="5.13"/>
    <col customWidth="1" hidden="1" min="31" max="31" width="1.5"/>
    <col customWidth="1" hidden="1" min="32" max="32" width="9.75"/>
    <col customWidth="1" min="33" max="33" width="2.0"/>
    <col customWidth="1" hidden="1" min="34" max="34" width="36.75"/>
    <col customWidth="1" min="35" max="35" width="13.88"/>
    <col customWidth="1" min="36" max="36" width="3.25"/>
    <col customWidth="1" hidden="1" min="37" max="37" width="5.88"/>
    <col customWidth="1" min="38" max="38" width="1.5"/>
    <col customWidth="1" min="39" max="39" width="5.88"/>
    <col customWidth="1" hidden="1" min="40" max="40" width="1.5"/>
    <col customWidth="1" hidden="1" min="41" max="41" width="3.25"/>
    <col customWidth="1" hidden="1" min="42" max="42" width="5.88"/>
    <col customWidth="1" hidden="1" min="43" max="43" width="1.5"/>
    <col customWidth="1" hidden="1" min="44" max="44" width="5.88"/>
    <col customWidth="1" hidden="1" min="45" max="45" width="1.5"/>
    <col customWidth="1" hidden="1" min="46" max="46" width="3.25"/>
    <col customWidth="1" hidden="1" min="47" max="47" width="5.88"/>
    <col customWidth="1" hidden="1" min="48" max="48" width="1.5"/>
    <col customWidth="1" hidden="1" min="49" max="49" width="5.88"/>
    <col customWidth="1" min="50" max="51" width="8.0"/>
    <col customWidth="1" min="52" max="52" width="9.63"/>
    <col customWidth="1" min="53" max="53" width="19.63"/>
    <col customWidth="1" min="54" max="54" width="9.88"/>
    <col customWidth="1" min="55" max="57" width="4.13"/>
    <col customWidth="1" min="58" max="58" width="10.38"/>
    <col customWidth="1" min="59" max="59" width="10.63"/>
    <col customWidth="1" min="60" max="61" width="14.38"/>
    <col customWidth="1" min="62" max="62" width="8.0"/>
    <col customWidth="1" min="63" max="63" width="10.25"/>
    <col customWidth="1" min="64" max="65" width="8.0"/>
    <col customWidth="1" min="66" max="66" width="20.75"/>
    <col customWidth="1" min="67" max="71" width="8.0"/>
    <col customWidth="1" min="72" max="72" width="6.75"/>
  </cols>
  <sheetData>
    <row r="1" ht="15.0" customHeight="1">
      <c r="A1" s="47"/>
      <c r="B1" s="47"/>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8"/>
      <c r="BD1" s="47"/>
      <c r="BE1" s="47"/>
      <c r="BF1" s="47"/>
      <c r="BG1" s="47"/>
      <c r="BH1" s="47"/>
      <c r="BI1" s="47"/>
      <c r="BJ1" s="47"/>
      <c r="BK1" s="47"/>
      <c r="BL1" s="47"/>
      <c r="BM1" s="47"/>
      <c r="BN1" s="47"/>
      <c r="BO1" s="47"/>
      <c r="BP1" s="47"/>
      <c r="BQ1" s="47"/>
      <c r="BR1" s="47"/>
      <c r="BS1" s="47"/>
      <c r="BT1" s="47"/>
    </row>
    <row r="2" ht="11.25" customHeight="1">
      <c r="A2" s="47"/>
      <c r="B2" s="49" t="s">
        <v>71</v>
      </c>
      <c r="C2" s="49"/>
      <c r="D2" s="49"/>
      <c r="E2" s="47"/>
      <c r="F2" s="49" t="s">
        <v>72</v>
      </c>
      <c r="G2" s="50"/>
      <c r="H2" s="51"/>
      <c r="I2" s="9"/>
      <c r="J2" s="9"/>
      <c r="K2" s="52"/>
      <c r="L2" s="51"/>
      <c r="M2" s="9"/>
      <c r="N2" s="9"/>
      <c r="O2" s="52"/>
      <c r="P2" s="51" t="s">
        <v>73</v>
      </c>
      <c r="Q2" s="9"/>
      <c r="R2" s="9"/>
      <c r="S2" s="52"/>
      <c r="T2" s="49" t="s">
        <v>74</v>
      </c>
      <c r="U2" s="50"/>
      <c r="V2" s="47"/>
      <c r="W2" s="53"/>
      <c r="X2" s="51" t="s">
        <v>75</v>
      </c>
      <c r="Y2" s="51"/>
      <c r="Z2" s="51"/>
      <c r="AA2" s="51"/>
      <c r="AB2" s="51" t="s">
        <v>76</v>
      </c>
      <c r="AC2" s="51"/>
      <c r="AD2" s="51"/>
      <c r="AE2" s="51"/>
      <c r="AF2" s="51" t="s">
        <v>77</v>
      </c>
      <c r="AG2" s="52"/>
      <c r="AH2" s="51" t="s">
        <v>78</v>
      </c>
      <c r="AI2" s="54"/>
      <c r="AJ2" s="49" t="s">
        <v>75</v>
      </c>
      <c r="AK2" s="49"/>
      <c r="AL2" s="54"/>
      <c r="AM2" s="54"/>
      <c r="AN2" s="54"/>
      <c r="AO2" s="49" t="s">
        <v>76</v>
      </c>
      <c r="AP2" s="49"/>
      <c r="AQ2" s="50"/>
      <c r="AR2" s="47"/>
      <c r="AS2" s="55"/>
      <c r="AT2" s="55"/>
      <c r="AU2" s="55"/>
      <c r="AV2" s="55"/>
      <c r="AW2" s="54" t="s">
        <v>77</v>
      </c>
      <c r="AX2" s="56"/>
      <c r="AY2" s="47"/>
      <c r="AZ2" s="47"/>
      <c r="BA2" s="47"/>
      <c r="BB2" s="47"/>
      <c r="BC2" s="47"/>
      <c r="BD2" s="47"/>
      <c r="BE2" s="47"/>
      <c r="BF2" s="47"/>
      <c r="BG2" s="47"/>
      <c r="BH2" s="47"/>
      <c r="BI2" s="47"/>
      <c r="BJ2" s="47"/>
      <c r="BK2" s="47"/>
      <c r="BL2" s="47"/>
      <c r="BM2" s="47"/>
      <c r="BN2" s="47"/>
      <c r="BO2" s="47"/>
      <c r="BP2" s="47"/>
      <c r="BQ2" s="47"/>
      <c r="BR2" s="47"/>
      <c r="BS2" s="47"/>
    </row>
    <row r="3">
      <c r="A3" s="47"/>
      <c r="B3" s="57" t="s">
        <v>79</v>
      </c>
      <c r="C3" s="57"/>
      <c r="D3" s="58" t="s">
        <v>80</v>
      </c>
      <c r="E3" s="47"/>
      <c r="F3" s="57" t="s">
        <v>79</v>
      </c>
      <c r="G3" s="47"/>
      <c r="H3" s="57" t="s">
        <v>81</v>
      </c>
      <c r="I3" s="47"/>
      <c r="J3" s="58" t="s">
        <v>80</v>
      </c>
      <c r="K3" s="58"/>
      <c r="L3" s="57" t="s">
        <v>81</v>
      </c>
      <c r="M3" s="47"/>
      <c r="N3" s="58" t="s">
        <v>82</v>
      </c>
      <c r="O3" s="58"/>
      <c r="P3" s="57" t="s">
        <v>81</v>
      </c>
      <c r="Q3" s="47"/>
      <c r="R3" s="58" t="s">
        <v>82</v>
      </c>
      <c r="S3" s="58"/>
      <c r="T3" s="57" t="s">
        <v>79</v>
      </c>
      <c r="U3" s="47"/>
      <c r="V3" s="57" t="s">
        <v>81</v>
      </c>
      <c r="W3" s="47"/>
      <c r="X3" s="58" t="s">
        <v>80</v>
      </c>
      <c r="Y3" s="58"/>
      <c r="Z3" s="57" t="s">
        <v>81</v>
      </c>
      <c r="AA3" s="47"/>
      <c r="AB3" s="58" t="s">
        <v>82</v>
      </c>
      <c r="AC3" s="58"/>
      <c r="AD3" s="57" t="s">
        <v>81</v>
      </c>
      <c r="AE3" s="47"/>
      <c r="AF3" s="58" t="s">
        <v>82</v>
      </c>
      <c r="AG3" s="58"/>
      <c r="AH3" s="58" t="s">
        <v>79</v>
      </c>
      <c r="AI3" s="58" t="s">
        <v>83</v>
      </c>
      <c r="AJ3" s="58" t="s">
        <v>84</v>
      </c>
      <c r="AK3" s="58" t="s">
        <v>85</v>
      </c>
      <c r="AL3" s="59"/>
      <c r="AM3" s="60" t="s">
        <v>80</v>
      </c>
      <c r="AN3" s="59"/>
      <c r="AO3" s="58" t="s">
        <v>84</v>
      </c>
      <c r="AP3" s="58" t="s">
        <v>85</v>
      </c>
      <c r="AQ3" s="59"/>
      <c r="AR3" s="47"/>
      <c r="AS3" s="47"/>
      <c r="AT3" s="58" t="s">
        <v>86</v>
      </c>
      <c r="AU3" s="47"/>
      <c r="AV3" s="47"/>
      <c r="AW3" s="58" t="s">
        <v>82</v>
      </c>
      <c r="AX3" s="47"/>
      <c r="AY3" s="47"/>
      <c r="AZ3" s="47"/>
      <c r="BA3" s="47"/>
      <c r="BB3" s="47"/>
      <c r="BC3" s="47"/>
      <c r="BD3" s="47"/>
      <c r="BE3" s="47"/>
      <c r="BF3" s="47"/>
      <c r="BG3" s="47"/>
      <c r="BH3" s="47"/>
      <c r="BI3" s="47"/>
      <c r="BJ3" s="47"/>
      <c r="BK3" s="47"/>
      <c r="BL3" s="47"/>
      <c r="BM3" s="47"/>
      <c r="BN3" s="47"/>
      <c r="BO3" s="47"/>
      <c r="BP3" s="47"/>
      <c r="BQ3" s="47"/>
      <c r="BR3" s="47"/>
      <c r="BS3" s="47"/>
    </row>
    <row r="4">
      <c r="A4" s="47"/>
      <c r="B4" s="55"/>
      <c r="C4" s="55"/>
      <c r="D4" s="55"/>
      <c r="E4" s="47"/>
      <c r="F4" s="47"/>
      <c r="G4" s="47"/>
      <c r="H4" s="52"/>
      <c r="I4" s="47"/>
      <c r="J4" s="50"/>
      <c r="K4" s="50"/>
      <c r="L4" s="52"/>
      <c r="M4" s="47"/>
      <c r="N4" s="50"/>
      <c r="O4" s="50"/>
      <c r="P4" s="52"/>
      <c r="Q4" s="47"/>
      <c r="R4" s="50"/>
      <c r="S4" s="50"/>
      <c r="T4" s="50"/>
      <c r="U4" s="50"/>
      <c r="V4" s="50"/>
      <c r="W4" s="50"/>
      <c r="X4" s="50"/>
      <c r="Y4" s="50"/>
      <c r="Z4" s="50"/>
      <c r="AA4" s="50"/>
      <c r="AB4" s="50"/>
      <c r="AC4" s="50"/>
      <c r="AD4" s="50"/>
      <c r="AE4" s="50"/>
      <c r="AF4" s="50"/>
      <c r="AG4" s="50"/>
      <c r="AH4" s="50"/>
      <c r="AI4" s="55"/>
      <c r="AJ4" s="55"/>
      <c r="AK4" s="55"/>
      <c r="AL4" s="61"/>
      <c r="AM4" s="61"/>
      <c r="AN4" s="58"/>
      <c r="AO4" s="47"/>
      <c r="AP4" s="47"/>
      <c r="AQ4" s="58"/>
      <c r="AR4" s="47"/>
      <c r="AS4" s="47"/>
      <c r="AT4" s="55"/>
      <c r="AU4" s="58" t="s">
        <v>85</v>
      </c>
      <c r="AV4" s="55"/>
      <c r="AW4" s="55"/>
      <c r="AX4" s="47"/>
      <c r="AY4" s="47"/>
      <c r="AZ4" s="47"/>
      <c r="BA4" s="47"/>
      <c r="BB4" s="47"/>
      <c r="BC4" s="47"/>
      <c r="BD4" s="47"/>
      <c r="BE4" s="47"/>
      <c r="BF4" s="47"/>
      <c r="BG4" s="47"/>
      <c r="BH4" s="47"/>
      <c r="BI4" s="47"/>
      <c r="BJ4" s="47"/>
      <c r="BK4" s="47"/>
      <c r="BL4" s="47"/>
      <c r="BM4" s="47"/>
      <c r="BN4" s="47"/>
      <c r="BO4" s="47"/>
      <c r="BP4" s="47"/>
      <c r="BQ4" s="47"/>
      <c r="BR4" s="47"/>
      <c r="BS4" s="47"/>
      <c r="BT4" s="47"/>
    </row>
    <row r="5" ht="11.25" hidden="1" customHeight="1">
      <c r="A5" s="47"/>
      <c r="B5" s="47"/>
      <c r="C5" s="47"/>
      <c r="D5" s="47"/>
      <c r="E5" s="47"/>
      <c r="F5" s="47"/>
      <c r="G5" s="47"/>
      <c r="H5" s="47"/>
      <c r="I5" s="47"/>
      <c r="J5" s="62">
        <v>1.0</v>
      </c>
      <c r="K5" s="63"/>
      <c r="L5" s="47"/>
      <c r="M5" s="47"/>
      <c r="N5" s="62">
        <v>1.0</v>
      </c>
      <c r="O5" s="63"/>
      <c r="P5" s="47"/>
      <c r="Q5" s="47"/>
      <c r="R5" s="62">
        <v>1.0</v>
      </c>
      <c r="S5" s="63"/>
      <c r="T5" s="63"/>
      <c r="U5" s="63"/>
      <c r="V5" s="63"/>
      <c r="W5" s="63"/>
      <c r="X5" s="63" t="str">
        <f>MAX($J$6:$J$48)</f>
        <v>70.0%</v>
      </c>
      <c r="Y5" s="63"/>
      <c r="Z5" s="63"/>
      <c r="AA5" s="63"/>
      <c r="AB5" s="63" t="str">
        <f>MAX($J$6:$J$48)</f>
        <v>70.0%</v>
      </c>
      <c r="AC5" s="63"/>
      <c r="AD5" s="63"/>
      <c r="AE5" s="63"/>
      <c r="AF5" s="63" t="str">
        <f>MAX($J$6:$J$48)</f>
        <v>70.0%</v>
      </c>
      <c r="AG5" s="63"/>
      <c r="AH5" s="64"/>
      <c r="AI5" s="47"/>
      <c r="AJ5" s="55"/>
      <c r="AK5" s="55"/>
      <c r="AL5" s="55"/>
      <c r="AM5" s="65">
        <v>0.2</v>
      </c>
      <c r="AN5" s="65"/>
      <c r="AO5" s="66"/>
      <c r="AP5" s="55"/>
      <c r="AQ5" s="55"/>
      <c r="AR5" s="65">
        <v>0.2</v>
      </c>
      <c r="AS5" s="55"/>
      <c r="AT5" s="66"/>
      <c r="AU5" s="55"/>
      <c r="AV5" s="55"/>
      <c r="AW5" s="65">
        <v>0.2</v>
      </c>
      <c r="AX5" s="47"/>
      <c r="AY5" s="47"/>
      <c r="AZ5" s="47"/>
      <c r="BA5" s="47"/>
      <c r="BB5" s="47"/>
      <c r="BC5" s="47"/>
      <c r="BD5" s="47"/>
      <c r="BE5" s="47"/>
      <c r="BF5" s="47"/>
      <c r="BG5" s="47"/>
      <c r="BH5" s="47"/>
      <c r="BI5" s="47"/>
      <c r="BJ5" s="47"/>
      <c r="BK5" s="47"/>
      <c r="BL5" s="47"/>
      <c r="BM5" s="47"/>
      <c r="BN5" s="47"/>
      <c r="BO5" s="47"/>
      <c r="BP5" s="47"/>
      <c r="BQ5" s="47"/>
      <c r="BR5" s="47"/>
      <c r="BS5" s="47"/>
      <c r="BT5" s="47"/>
    </row>
    <row r="6">
      <c r="A6" s="47"/>
      <c r="B6" s="50" t="s">
        <v>87</v>
      </c>
      <c r="C6" s="58"/>
      <c r="D6" s="67">
        <v>0.3</v>
      </c>
      <c r="E6" s="47"/>
      <c r="F6" s="68" t="s">
        <v>88</v>
      </c>
      <c r="G6" s="69"/>
      <c r="H6" s="70">
        <v>5.0</v>
      </c>
      <c r="I6" s="69"/>
      <c r="J6" s="71" t="str">
        <f>$D$6*H$6/SUM(H$6:H$22)</f>
        <v>13%</v>
      </c>
      <c r="K6" s="71"/>
      <c r="L6" s="70">
        <v>10.0</v>
      </c>
      <c r="M6" s="69"/>
      <c r="N6" s="71" t="str">
        <f>$D$6*L$6/SUM(L$6:L$22)</f>
        <v>25%</v>
      </c>
      <c r="O6" s="71"/>
      <c r="P6" s="70">
        <v>5.0</v>
      </c>
      <c r="Q6" s="69"/>
      <c r="R6" s="71" t="str">
        <f>$D$6*P$6/SUM(P$6:P$22)</f>
        <v>15%</v>
      </c>
      <c r="S6" s="71"/>
      <c r="T6" s="68" t="s">
        <v>89</v>
      </c>
      <c r="U6" s="72"/>
      <c r="V6" s="73">
        <v>1.0</v>
      </c>
      <c r="W6" s="72"/>
      <c r="X6" s="74" t="str">
        <f>J$6*V6/SUM(V$6)</f>
        <v>13%</v>
      </c>
      <c r="Y6" s="72"/>
      <c r="Z6" s="70">
        <v>1.0</v>
      </c>
      <c r="AA6" s="72"/>
      <c r="AB6" s="75" t="str">
        <f>N$6*Z6/SUM(Z$6)</f>
        <v>25%</v>
      </c>
      <c r="AC6" s="75"/>
      <c r="AD6" s="70">
        <v>1.0</v>
      </c>
      <c r="AE6" s="72"/>
      <c r="AF6" s="72" t="str">
        <f>R$6*AD6/SUM(AD$6)</f>
        <v>15%</v>
      </c>
      <c r="AG6" s="75"/>
      <c r="AH6" s="76" t="str">
        <f>'3_DataSlave'!D8</f>
        <v>Risk assesment &amp; Contingency planning</v>
      </c>
      <c r="AI6" s="76" t="str">
        <f>'3_DataSlave'!E8</f>
        <v>Contingency Plan</v>
      </c>
      <c r="AJ6" s="77" t="s">
        <v>90</v>
      </c>
      <c r="AK6" s="78">
        <v>11.0</v>
      </c>
      <c r="AL6" s="78"/>
      <c r="AM6" s="79" t="str">
        <f t="shared" ref="AM6:AM11" si="1">X$6*AK6/SUM(AK$6:AK$11)</f>
        <v>5.3%</v>
      </c>
      <c r="AN6" s="80"/>
      <c r="AO6" s="77" t="s">
        <v>90</v>
      </c>
      <c r="AP6" s="78">
        <v>5.0</v>
      </c>
      <c r="AQ6" s="78"/>
      <c r="AR6" s="79" t="str">
        <f t="shared" ref="AR6:AR11" si="2">AB$6*AP6/SUM(AP$6:AP$11)</f>
        <v>5.2%</v>
      </c>
      <c r="AS6" s="81"/>
      <c r="AT6" s="77" t="s">
        <v>90</v>
      </c>
      <c r="AU6" s="78">
        <v>10.0</v>
      </c>
      <c r="AV6" s="78"/>
      <c r="AW6" s="79" t="str">
        <f t="shared" ref="AW6:AW11" si="3">AF$6*AU6/SUM(AU$6:AU$11)</f>
        <v>5.2%</v>
      </c>
      <c r="AX6" s="47"/>
      <c r="AY6" s="47"/>
      <c r="AZ6" s="47"/>
      <c r="BA6" s="47"/>
      <c r="BB6" s="82"/>
      <c r="BC6" s="48"/>
      <c r="BD6" s="48"/>
      <c r="BE6" s="47"/>
      <c r="BF6" s="47"/>
      <c r="BG6" s="83"/>
      <c r="BH6" s="47"/>
      <c r="BI6" s="47"/>
      <c r="BJ6" s="47"/>
      <c r="BK6" s="47"/>
      <c r="BL6" s="47"/>
      <c r="BM6" s="47"/>
      <c r="BN6" s="47"/>
      <c r="BO6" s="47"/>
      <c r="BP6" s="47"/>
      <c r="BQ6" s="47"/>
      <c r="BR6" s="47"/>
      <c r="BS6" s="47"/>
      <c r="BT6" s="47"/>
    </row>
    <row r="7">
      <c r="A7" s="47"/>
      <c r="C7" s="58"/>
      <c r="E7" s="47"/>
      <c r="G7" s="69"/>
      <c r="H7" s="84"/>
      <c r="I7" s="69"/>
      <c r="K7" s="85"/>
      <c r="L7" s="84"/>
      <c r="M7" s="69"/>
      <c r="O7" s="85"/>
      <c r="P7" s="84"/>
      <c r="Q7" s="69"/>
      <c r="S7" s="85"/>
      <c r="U7" s="67"/>
      <c r="V7" s="84"/>
      <c r="W7" s="67"/>
      <c r="Y7" s="67"/>
      <c r="Z7" s="84"/>
      <c r="AA7" s="67"/>
      <c r="AC7" s="67"/>
      <c r="AD7" s="84"/>
      <c r="AE7" s="67"/>
      <c r="AG7" s="67"/>
      <c r="AH7" s="76" t="str">
        <f>'3_DataSlave'!D9</f>
        <v>Identification </v>
      </c>
      <c r="AI7" s="86" t="str">
        <f>'3_DataSlave'!E9</f>
        <v>Identification</v>
      </c>
      <c r="AJ7" s="77" t="s">
        <v>90</v>
      </c>
      <c r="AK7" s="78">
        <v>3.0</v>
      </c>
      <c r="AL7" s="78"/>
      <c r="AM7" s="79" t="str">
        <f t="shared" si="1"/>
        <v>1.4%</v>
      </c>
      <c r="AN7" s="80"/>
      <c r="AO7" s="77" t="s">
        <v>90</v>
      </c>
      <c r="AP7" s="78">
        <v>2.0</v>
      </c>
      <c r="AQ7" s="78"/>
      <c r="AR7" s="79" t="str">
        <f t="shared" si="2"/>
        <v>2.1%</v>
      </c>
      <c r="AS7" s="81"/>
      <c r="AT7" s="77" t="s">
        <v>90</v>
      </c>
      <c r="AU7" s="78">
        <v>1.0</v>
      </c>
      <c r="AV7" s="78"/>
      <c r="AW7" s="79" t="str">
        <f t="shared" si="3"/>
        <v>0.5%</v>
      </c>
      <c r="AX7" s="47"/>
      <c r="AY7" s="47"/>
      <c r="AZ7" s="47"/>
      <c r="BA7" s="47"/>
      <c r="BB7" s="82"/>
      <c r="BC7" s="48"/>
      <c r="BD7" s="48"/>
      <c r="BE7" s="47"/>
      <c r="BF7" s="47"/>
      <c r="BG7" s="83"/>
      <c r="BH7" s="47"/>
      <c r="BI7" s="47"/>
      <c r="BJ7" s="47"/>
      <c r="BK7" s="47"/>
      <c r="BL7" s="47"/>
      <c r="BM7" s="47"/>
      <c r="BN7" s="47"/>
      <c r="BO7" s="47"/>
      <c r="BP7" s="47"/>
      <c r="BQ7" s="47"/>
      <c r="BR7" s="47"/>
      <c r="BS7" s="47"/>
      <c r="BT7" s="47"/>
    </row>
    <row r="8">
      <c r="A8" s="47"/>
      <c r="C8" s="58"/>
      <c r="E8" s="47"/>
      <c r="G8" s="69"/>
      <c r="H8" s="84"/>
      <c r="I8" s="69"/>
      <c r="K8" s="85"/>
      <c r="L8" s="84"/>
      <c r="M8" s="69"/>
      <c r="O8" s="85"/>
      <c r="P8" s="84"/>
      <c r="Q8" s="69"/>
      <c r="S8" s="85"/>
      <c r="U8" s="67"/>
      <c r="V8" s="84"/>
      <c r="W8" s="67"/>
      <c r="Y8" s="67"/>
      <c r="Z8" s="84"/>
      <c r="AA8" s="67"/>
      <c r="AC8" s="67"/>
      <c r="AD8" s="84"/>
      <c r="AE8" s="67"/>
      <c r="AG8" s="67"/>
      <c r="AH8" s="76" t="str">
        <f>'3_DataSlave'!D10</f>
        <v>"No weapons" policy</v>
      </c>
      <c r="AI8" s="86" t="str">
        <f>'3_DataSlave'!E10</f>
        <v>Wo weapons</v>
      </c>
      <c r="AJ8" s="77" t="s">
        <v>90</v>
      </c>
      <c r="AK8" s="78">
        <v>0.0</v>
      </c>
      <c r="AL8" s="78"/>
      <c r="AM8" s="79" t="str">
        <f t="shared" si="1"/>
        <v>0.0%</v>
      </c>
      <c r="AN8" s="80"/>
      <c r="AO8" s="77" t="s">
        <v>90</v>
      </c>
      <c r="AP8" s="78">
        <v>1.0</v>
      </c>
      <c r="AQ8" s="78"/>
      <c r="AR8" s="79" t="str">
        <f t="shared" si="2"/>
        <v>1.0%</v>
      </c>
      <c r="AS8" s="81"/>
      <c r="AT8" s="77" t="s">
        <v>90</v>
      </c>
      <c r="AU8" s="78">
        <v>2.0</v>
      </c>
      <c r="AV8" s="78"/>
      <c r="AW8" s="79" t="str">
        <f t="shared" si="3"/>
        <v>1.0%</v>
      </c>
      <c r="AX8" s="47"/>
      <c r="AY8" s="47"/>
      <c r="AZ8" s="47"/>
      <c r="BA8" s="47"/>
      <c r="BB8" s="82"/>
      <c r="BC8" s="48"/>
      <c r="BD8" s="48"/>
      <c r="BE8" s="47"/>
      <c r="BF8" s="47"/>
      <c r="BG8" s="83"/>
      <c r="BH8" s="47"/>
      <c r="BI8" s="47"/>
      <c r="BJ8" s="47"/>
      <c r="BK8" s="47"/>
      <c r="BL8" s="47"/>
      <c r="BM8" s="47"/>
      <c r="BN8" s="47"/>
      <c r="BO8" s="47"/>
      <c r="BP8" s="47"/>
      <c r="BQ8" s="47"/>
      <c r="BR8" s="47"/>
      <c r="BS8" s="47"/>
      <c r="BT8" s="47"/>
    </row>
    <row r="9">
      <c r="A9" s="47"/>
      <c r="C9" s="58"/>
      <c r="E9" s="47"/>
      <c r="G9" s="69"/>
      <c r="H9" s="84"/>
      <c r="I9" s="69"/>
      <c r="K9" s="85"/>
      <c r="L9" s="84"/>
      <c r="M9" s="69"/>
      <c r="O9" s="85"/>
      <c r="P9" s="84"/>
      <c r="Q9" s="69"/>
      <c r="S9" s="85"/>
      <c r="U9" s="67"/>
      <c r="V9" s="84"/>
      <c r="W9" s="67"/>
      <c r="Y9" s="67"/>
      <c r="Z9" s="84"/>
      <c r="AA9" s="67"/>
      <c r="AC9" s="67"/>
      <c r="AD9" s="84"/>
      <c r="AE9" s="67"/>
      <c r="AG9" s="67"/>
      <c r="AH9" s="76" t="str">
        <f>'3_DataSlave'!D11</f>
        <v>Perception review</v>
      </c>
      <c r="AI9" s="86" t="str">
        <f>'3_DataSlave'!E11</f>
        <v>Perception</v>
      </c>
      <c r="AJ9" s="77" t="s">
        <v>90</v>
      </c>
      <c r="AK9" s="78">
        <v>1.0</v>
      </c>
      <c r="AL9" s="78"/>
      <c r="AM9" s="79" t="str">
        <f t="shared" si="1"/>
        <v>0.5%</v>
      </c>
      <c r="AN9" s="80"/>
      <c r="AO9" s="77" t="s">
        <v>90</v>
      </c>
      <c r="AP9" s="78">
        <v>1.0</v>
      </c>
      <c r="AQ9" s="78"/>
      <c r="AR9" s="79" t="str">
        <f t="shared" si="2"/>
        <v>1.0%</v>
      </c>
      <c r="AS9" s="81"/>
      <c r="AT9" s="77" t="s">
        <v>90</v>
      </c>
      <c r="AU9" s="78">
        <v>2.0</v>
      </c>
      <c r="AV9" s="78"/>
      <c r="AW9" s="79" t="str">
        <f t="shared" si="3"/>
        <v>1.0%</v>
      </c>
      <c r="AX9" s="47"/>
      <c r="AY9" s="47"/>
      <c r="AZ9" s="47"/>
      <c r="BA9" s="47"/>
      <c r="BB9" s="82"/>
      <c r="BC9" s="48"/>
      <c r="BD9" s="48"/>
      <c r="BE9" s="47"/>
      <c r="BF9" s="47"/>
      <c r="BG9" s="83"/>
      <c r="BH9" s="47"/>
      <c r="BI9" s="47"/>
      <c r="BJ9" s="47"/>
      <c r="BK9" s="47"/>
      <c r="BL9" s="47"/>
      <c r="BM9" s="47"/>
      <c r="BN9" s="47"/>
      <c r="BO9" s="47"/>
      <c r="BP9" s="47"/>
      <c r="BQ9" s="47"/>
      <c r="BR9" s="47"/>
      <c r="BS9" s="47"/>
      <c r="BT9" s="47"/>
    </row>
    <row r="10">
      <c r="A10" s="47"/>
      <c r="C10" s="58"/>
      <c r="E10" s="47"/>
      <c r="G10" s="69"/>
      <c r="H10" s="84"/>
      <c r="I10" s="69"/>
      <c r="K10" s="85"/>
      <c r="L10" s="84"/>
      <c r="M10" s="69"/>
      <c r="O10" s="85"/>
      <c r="P10" s="84"/>
      <c r="Q10" s="69"/>
      <c r="S10" s="85"/>
      <c r="U10" s="67"/>
      <c r="V10" s="84"/>
      <c r="W10" s="67"/>
      <c r="Y10" s="67"/>
      <c r="Z10" s="84"/>
      <c r="AA10" s="67"/>
      <c r="AC10" s="67"/>
      <c r="AD10" s="84"/>
      <c r="AE10" s="67"/>
      <c r="AG10" s="67"/>
      <c r="AH10" s="76" t="str">
        <f>'3_DataSlave'!D12</f>
        <v>Fire protection system  </v>
      </c>
      <c r="AI10" s="86" t="str">
        <f>'3_DataSlave'!E12</f>
        <v>Fire</v>
      </c>
      <c r="AJ10" s="77" t="s">
        <v>90</v>
      </c>
      <c r="AK10" s="78">
        <v>10.0</v>
      </c>
      <c r="AL10" s="47"/>
      <c r="AM10" s="79" t="str">
        <f t="shared" si="1"/>
        <v>4.8%</v>
      </c>
      <c r="AN10" s="80"/>
      <c r="AO10" s="77" t="s">
        <v>90</v>
      </c>
      <c r="AP10" s="78">
        <v>5.0</v>
      </c>
      <c r="AQ10" s="47"/>
      <c r="AR10" s="79" t="str">
        <f t="shared" si="2"/>
        <v>5.2%</v>
      </c>
      <c r="AS10" s="47"/>
      <c r="AT10" s="77" t="s">
        <v>90</v>
      </c>
      <c r="AU10" s="78">
        <v>10.0</v>
      </c>
      <c r="AV10" s="47"/>
      <c r="AW10" s="79" t="str">
        <f t="shared" si="3"/>
        <v>5.2%</v>
      </c>
      <c r="AX10" s="47"/>
      <c r="AY10" s="47"/>
      <c r="AZ10" s="47"/>
      <c r="BA10" s="47"/>
      <c r="BB10" s="82"/>
      <c r="BC10" s="48"/>
      <c r="BD10" s="48"/>
      <c r="BE10" s="47"/>
      <c r="BF10" s="47"/>
      <c r="BG10" s="83"/>
      <c r="BH10" s="47"/>
      <c r="BI10" s="47"/>
      <c r="BJ10" s="47"/>
      <c r="BK10" s="47"/>
      <c r="BL10" s="47"/>
      <c r="BM10" s="47"/>
      <c r="BN10" s="47"/>
      <c r="BO10" s="47"/>
      <c r="BP10" s="47"/>
      <c r="BQ10" s="47"/>
      <c r="BR10" s="47"/>
      <c r="BS10" s="47"/>
      <c r="BT10" s="47"/>
    </row>
    <row r="11">
      <c r="A11" s="47"/>
      <c r="C11" s="58"/>
      <c r="E11" s="47"/>
      <c r="G11" s="69"/>
      <c r="H11" s="87"/>
      <c r="I11" s="69"/>
      <c r="K11" s="85"/>
      <c r="L11" s="87"/>
      <c r="M11" s="69"/>
      <c r="O11" s="85"/>
      <c r="P11" s="87"/>
      <c r="Q11" s="69"/>
      <c r="S11" s="85"/>
      <c r="U11" s="67"/>
      <c r="V11" s="87"/>
      <c r="W11" s="67"/>
      <c r="X11" s="9"/>
      <c r="Y11" s="67"/>
      <c r="Z11" s="87"/>
      <c r="AA11" s="67"/>
      <c r="AC11" s="67"/>
      <c r="AD11" s="87"/>
      <c r="AE11" s="67"/>
      <c r="AF11" s="9"/>
      <c r="AG11" s="67"/>
      <c r="AH11" s="88" t="str">
        <f>'3_DataSlave'!D13</f>
        <v>Monitoring of a HC facility HR guards</v>
      </c>
      <c r="AI11" s="89" t="str">
        <f>'3_DataSlave'!E13</f>
        <v>Monitoring</v>
      </c>
      <c r="AJ11" s="90" t="s">
        <v>90</v>
      </c>
      <c r="AK11" s="91">
        <v>1.0</v>
      </c>
      <c r="AL11" s="91"/>
      <c r="AM11" s="92" t="str">
        <f t="shared" si="1"/>
        <v>0.5%</v>
      </c>
      <c r="AN11" s="65"/>
      <c r="AO11" s="90" t="s">
        <v>90</v>
      </c>
      <c r="AP11" s="91">
        <v>10.0</v>
      </c>
      <c r="AQ11" s="91"/>
      <c r="AR11" s="92" t="str">
        <f t="shared" si="2"/>
        <v>10.4%</v>
      </c>
      <c r="AS11" s="93"/>
      <c r="AT11" s="90" t="s">
        <v>90</v>
      </c>
      <c r="AU11" s="91">
        <v>4.0</v>
      </c>
      <c r="AV11" s="91"/>
      <c r="AW11" s="92" t="str">
        <f t="shared" si="3"/>
        <v>2.1%</v>
      </c>
      <c r="AX11" s="47"/>
      <c r="AY11" s="47"/>
      <c r="AZ11" s="47"/>
      <c r="BA11" s="47"/>
      <c r="BB11" s="82"/>
      <c r="BC11" s="48"/>
      <c r="BD11" s="48"/>
      <c r="BE11" s="47"/>
      <c r="BF11" s="47"/>
      <c r="BG11" s="83"/>
      <c r="BH11" s="47"/>
      <c r="BI11" s="47"/>
      <c r="BJ11" s="47"/>
      <c r="BK11" s="47"/>
      <c r="BL11" s="47"/>
      <c r="BM11" s="47"/>
      <c r="BN11" s="47"/>
      <c r="BO11" s="47"/>
      <c r="BP11" s="47"/>
      <c r="BQ11" s="47"/>
      <c r="BR11" s="47"/>
      <c r="BS11" s="47"/>
      <c r="BT11" s="47"/>
    </row>
    <row r="12">
      <c r="A12" s="47"/>
      <c r="C12" s="58"/>
      <c r="E12" s="47"/>
      <c r="F12" s="59" t="s">
        <v>91</v>
      </c>
      <c r="G12" s="47"/>
      <c r="H12" s="94">
        <v>4.0</v>
      </c>
      <c r="I12" s="47"/>
      <c r="J12" s="71" t="str">
        <f>$D$6*H$12/SUM(H$6:H$22)</f>
        <v>10%</v>
      </c>
      <c r="K12" s="85"/>
      <c r="L12" s="94">
        <v>1.0</v>
      </c>
      <c r="M12" s="47"/>
      <c r="N12" s="71" t="str">
        <f>$D$6*L$12/SUM(L$6:L$22)</f>
        <v>3%</v>
      </c>
      <c r="O12" s="85"/>
      <c r="P12" s="94">
        <v>4.0</v>
      </c>
      <c r="Q12" s="47"/>
      <c r="R12" s="71" t="str">
        <f>$D$6*P$12/SUM(P$6:P$22)</f>
        <v>12%</v>
      </c>
      <c r="S12" s="85"/>
      <c r="T12" s="59" t="s">
        <v>92</v>
      </c>
      <c r="U12" s="47"/>
      <c r="V12" s="95">
        <v>0.5</v>
      </c>
      <c r="W12" s="47"/>
      <c r="X12" s="96" t="str">
        <f t="shared" ref="X12:X13" si="4">J$12*V12/SUM(V$12:V$17)</f>
        <v>1%</v>
      </c>
      <c r="Y12" s="47"/>
      <c r="Z12" s="95">
        <v>0.5</v>
      </c>
      <c r="AA12" s="47"/>
      <c r="AB12" s="96" t="str">
        <f t="shared" ref="AB12:AB13" si="5">N$12*Z12/SUM(Z$12:Z$17)</f>
        <v>1%</v>
      </c>
      <c r="AC12" s="47"/>
      <c r="AD12" s="95">
        <v>0.5</v>
      </c>
      <c r="AE12" s="47"/>
      <c r="AF12" s="96" t="str">
        <f t="shared" ref="AF12:AF13" si="6">R$12*AD12/SUM(AD$12:AD$17)</f>
        <v>1%</v>
      </c>
      <c r="AG12" s="47"/>
      <c r="AH12" s="88" t="str">
        <f>'3_DataSlave'!D14</f>
        <v>Media strategy</v>
      </c>
      <c r="AI12" s="89" t="str">
        <f>'3_DataSlave'!E14</f>
        <v>Media</v>
      </c>
      <c r="AJ12" s="90" t="s">
        <v>90</v>
      </c>
      <c r="AK12" s="97">
        <v>1.0</v>
      </c>
      <c r="AL12" s="98"/>
      <c r="AM12" s="99" t="str">
        <f>$X$12*AK12/SUM($AK$12)</f>
        <v>0.8%</v>
      </c>
      <c r="AN12" s="98"/>
      <c r="AO12" s="100" t="s">
        <v>90</v>
      </c>
      <c r="AP12" s="97">
        <v>1.0</v>
      </c>
      <c r="AQ12" s="98"/>
      <c r="AR12" s="99" t="str">
        <f>$AB$12*AP12/SUM($AP$12)</f>
        <v>0.5%</v>
      </c>
      <c r="AS12" s="98"/>
      <c r="AT12" s="100" t="s">
        <v>90</v>
      </c>
      <c r="AU12" s="97">
        <v>1.0</v>
      </c>
      <c r="AV12" s="98"/>
      <c r="AW12" s="99" t="str">
        <f>$AF$12*AU12/SUM($AU$12)</f>
        <v>0.6%</v>
      </c>
      <c r="AX12" s="47"/>
      <c r="AY12" s="47"/>
      <c r="AZ12" s="47"/>
      <c r="BA12" s="47"/>
      <c r="BB12" s="82"/>
      <c r="BC12" s="48"/>
      <c r="BD12" s="48"/>
      <c r="BE12" s="47"/>
      <c r="BF12" s="47"/>
      <c r="BG12" s="83"/>
      <c r="BH12" s="47"/>
      <c r="BI12" s="47"/>
      <c r="BJ12" s="47"/>
      <c r="BK12" s="47"/>
      <c r="BL12" s="47"/>
      <c r="BM12" s="47"/>
      <c r="BN12" s="47"/>
      <c r="BO12" s="47"/>
      <c r="BP12" s="47"/>
      <c r="BQ12" s="47"/>
      <c r="BR12" s="47"/>
      <c r="BS12" s="47"/>
      <c r="BT12" s="47"/>
    </row>
    <row r="13">
      <c r="A13" s="47"/>
      <c r="C13" s="58"/>
      <c r="E13" s="47"/>
      <c r="G13" s="47"/>
      <c r="H13" s="84"/>
      <c r="I13" s="47"/>
      <c r="K13" s="85"/>
      <c r="L13" s="84"/>
      <c r="M13" s="47"/>
      <c r="O13" s="85"/>
      <c r="P13" s="84"/>
      <c r="Q13" s="47"/>
      <c r="S13" s="85"/>
      <c r="T13" s="59" t="s">
        <v>93</v>
      </c>
      <c r="U13" s="47"/>
      <c r="V13" s="101">
        <v>2.0</v>
      </c>
      <c r="W13" s="47"/>
      <c r="X13" s="72" t="str">
        <f t="shared" si="4"/>
        <v>3%</v>
      </c>
      <c r="Y13" s="47"/>
      <c r="Z13" s="101">
        <v>1.0</v>
      </c>
      <c r="AA13" s="47"/>
      <c r="AB13" s="72" t="str">
        <f t="shared" si="5"/>
        <v>1%</v>
      </c>
      <c r="AC13" s="47"/>
      <c r="AD13" s="101">
        <v>3.0</v>
      </c>
      <c r="AE13" s="47"/>
      <c r="AF13" s="72" t="str">
        <f t="shared" si="6"/>
        <v>4%</v>
      </c>
      <c r="AG13" s="47"/>
      <c r="AH13" s="76" t="str">
        <f>'3_DataSlave'!D15</f>
        <v>Accomodating needs of patients' relatives
</v>
      </c>
      <c r="AI13" s="86" t="str">
        <f>'3_DataSlave'!E15</f>
        <v>Relatives</v>
      </c>
      <c r="AJ13" s="102" t="s">
        <v>90</v>
      </c>
      <c r="AK13" s="103">
        <v>1.0</v>
      </c>
      <c r="AL13" s="104"/>
      <c r="AM13" s="105" t="str">
        <f t="shared" ref="AM13:AM14" si="7">$X$13*AK13/SUM($AK$13:$AK$14)</f>
        <v>1.5%</v>
      </c>
      <c r="AN13" s="104"/>
      <c r="AO13" s="102" t="s">
        <v>90</v>
      </c>
      <c r="AP13" s="103">
        <v>1.0</v>
      </c>
      <c r="AQ13" s="104"/>
      <c r="AR13" s="105" t="str">
        <f t="shared" ref="AR13:AR14" si="8">$AB$13*AP13/SUM($AP$13:$AP$14)</f>
        <v>0.5%</v>
      </c>
      <c r="AS13" s="104"/>
      <c r="AT13" s="102" t="s">
        <v>90</v>
      </c>
      <c r="AU13" s="103">
        <v>1.0</v>
      </c>
      <c r="AV13" s="104"/>
      <c r="AW13" s="105" t="str">
        <f t="shared" ref="AW13:AW14" si="9">$AF$13*AU13/SUM($AU$13:$AU$14)</f>
        <v>1.9%</v>
      </c>
      <c r="AX13" s="47"/>
      <c r="AY13" s="47"/>
      <c r="AZ13" s="47"/>
      <c r="BA13" s="47"/>
      <c r="BB13" s="82"/>
      <c r="BC13" s="48"/>
      <c r="BD13" s="48"/>
      <c r="BE13" s="47"/>
      <c r="BF13" s="47"/>
      <c r="BG13" s="83"/>
      <c r="BH13" s="47"/>
      <c r="BI13" s="47"/>
      <c r="BJ13" s="47"/>
      <c r="BK13" s="47"/>
      <c r="BL13" s="47"/>
      <c r="BM13" s="47"/>
      <c r="BN13" s="47"/>
      <c r="BO13" s="47"/>
      <c r="BP13" s="47"/>
      <c r="BQ13" s="47"/>
      <c r="BR13" s="47"/>
      <c r="BS13" s="47"/>
      <c r="BT13" s="47"/>
    </row>
    <row r="14">
      <c r="A14" s="47"/>
      <c r="C14" s="58"/>
      <c r="E14" s="47"/>
      <c r="G14" s="47"/>
      <c r="H14" s="84"/>
      <c r="I14" s="47"/>
      <c r="K14" s="85"/>
      <c r="L14" s="84"/>
      <c r="M14" s="47"/>
      <c r="O14" s="85"/>
      <c r="P14" s="84"/>
      <c r="Q14" s="47"/>
      <c r="S14" s="85"/>
      <c r="T14" s="9"/>
      <c r="U14" s="47"/>
      <c r="V14" s="106"/>
      <c r="W14" s="47"/>
      <c r="X14" s="9"/>
      <c r="Y14" s="47"/>
      <c r="Z14" s="106"/>
      <c r="AA14" s="47"/>
      <c r="AB14" s="9"/>
      <c r="AC14" s="47"/>
      <c r="AD14" s="106"/>
      <c r="AE14" s="47"/>
      <c r="AF14" s="9"/>
      <c r="AG14" s="47"/>
      <c r="AH14" s="88" t="str">
        <f>'3_DataSlave'!D16</f>
        <v>Protection of patients medical records</v>
      </c>
      <c r="AI14" s="89" t="str">
        <f>'3_DataSlave'!E16</f>
        <v>Records</v>
      </c>
      <c r="AJ14" s="90" t="s">
        <v>90</v>
      </c>
      <c r="AK14" s="91">
        <v>1.0</v>
      </c>
      <c r="AL14" s="55"/>
      <c r="AM14" s="92" t="str">
        <f t="shared" si="7"/>
        <v>1.5%</v>
      </c>
      <c r="AN14" s="55"/>
      <c r="AO14" s="90" t="s">
        <v>90</v>
      </c>
      <c r="AP14" s="91">
        <v>1.0</v>
      </c>
      <c r="AQ14" s="55"/>
      <c r="AR14" s="92" t="str">
        <f t="shared" si="8"/>
        <v>0.5%</v>
      </c>
      <c r="AS14" s="55"/>
      <c r="AT14" s="90" t="s">
        <v>90</v>
      </c>
      <c r="AU14" s="91">
        <v>1.0</v>
      </c>
      <c r="AV14" s="55"/>
      <c r="AW14" s="92" t="str">
        <f t="shared" si="9"/>
        <v>1.9%</v>
      </c>
      <c r="AX14" s="47"/>
      <c r="AY14" s="47"/>
      <c r="AZ14" s="47"/>
      <c r="BA14" s="47"/>
      <c r="BB14" s="82"/>
      <c r="BC14" s="48"/>
      <c r="BD14" s="48"/>
      <c r="BE14" s="47"/>
      <c r="BF14" s="47"/>
      <c r="BG14" s="83"/>
      <c r="BH14" s="47"/>
      <c r="BI14" s="47"/>
      <c r="BJ14" s="47"/>
      <c r="BK14" s="47"/>
      <c r="BL14" s="47"/>
      <c r="BM14" s="47"/>
      <c r="BN14" s="47"/>
      <c r="BO14" s="47"/>
      <c r="BP14" s="47"/>
      <c r="BQ14" s="47"/>
      <c r="BR14" s="47"/>
      <c r="BS14" s="47"/>
      <c r="BT14" s="47"/>
    </row>
    <row r="15">
      <c r="A15" s="47"/>
      <c r="C15" s="58"/>
      <c r="E15" s="47"/>
      <c r="G15" s="47"/>
      <c r="H15" s="84"/>
      <c r="I15" s="47"/>
      <c r="K15" s="85"/>
      <c r="L15" s="84"/>
      <c r="M15" s="47"/>
      <c r="O15" s="85"/>
      <c r="P15" s="84"/>
      <c r="Q15" s="47"/>
      <c r="S15" s="85"/>
      <c r="T15" s="59" t="s">
        <v>94</v>
      </c>
      <c r="U15" s="47"/>
      <c r="V15" s="101">
        <v>4.0</v>
      </c>
      <c r="W15" s="47"/>
      <c r="X15" s="72" t="str">
        <f>J$12*V15/SUM(V$12:V$17)</f>
        <v>6%</v>
      </c>
      <c r="Y15" s="47"/>
      <c r="Z15" s="101">
        <v>1.0</v>
      </c>
      <c r="AA15" s="47"/>
      <c r="AB15" s="72" t="str">
        <f>N$12*Z15/SUM(Z$12:Z$17)</f>
        <v>1%</v>
      </c>
      <c r="AC15" s="47"/>
      <c r="AD15" s="101">
        <v>6.0</v>
      </c>
      <c r="AE15" s="47"/>
      <c r="AF15" s="72" t="str">
        <f>R$12*AD15/SUM(AD$12:AD$17)</f>
        <v>8%</v>
      </c>
      <c r="AG15" s="47"/>
      <c r="AH15" s="76" t="str">
        <f>'3_DataSlave'!D17</f>
        <v>Surge capacity</v>
      </c>
      <c r="AI15" s="86" t="str">
        <f>'3_DataSlave'!E17</f>
        <v>Surge</v>
      </c>
      <c r="AJ15" s="102" t="s">
        <v>90</v>
      </c>
      <c r="AK15" s="103">
        <v>1.0</v>
      </c>
      <c r="AL15" s="104"/>
      <c r="AM15" s="105" t="str">
        <f t="shared" ref="AM15:AM17" si="10">$X$15*AK15/SUM($AK$15:$AK$17)</f>
        <v>2.1%</v>
      </c>
      <c r="AN15" s="104"/>
      <c r="AO15" s="102" t="s">
        <v>95</v>
      </c>
      <c r="AP15" s="103">
        <v>1.0</v>
      </c>
      <c r="AQ15" s="104"/>
      <c r="AR15" s="105" t="str">
        <f t="shared" ref="AR15:AR17" si="11">$AB$15*AP15/SUM($AP$15:$AP$17)</f>
        <v>0.3%</v>
      </c>
      <c r="AS15" s="104"/>
      <c r="AT15" s="102" t="s">
        <v>90</v>
      </c>
      <c r="AU15" s="103">
        <v>5.0</v>
      </c>
      <c r="AV15" s="104"/>
      <c r="AW15" s="105" t="str">
        <f t="shared" ref="AW15:AW17" si="12">$AF$15*AU15/SUM($AU$15:$AU$17)</f>
        <v>3.4%</v>
      </c>
      <c r="AX15" s="47"/>
      <c r="AY15" s="47"/>
      <c r="AZ15" s="47"/>
      <c r="BA15" s="47"/>
      <c r="BB15" s="82"/>
      <c r="BC15" s="48"/>
      <c r="BD15" s="48"/>
      <c r="BE15" s="47"/>
      <c r="BF15" s="47"/>
      <c r="BG15" s="83"/>
      <c r="BH15" s="47"/>
      <c r="BI15" s="47"/>
      <c r="BJ15" s="47"/>
      <c r="BK15" s="47"/>
      <c r="BL15" s="47"/>
      <c r="BM15" s="47"/>
      <c r="BN15" s="47"/>
      <c r="BO15" s="47"/>
      <c r="BP15" s="47"/>
      <c r="BQ15" s="47"/>
      <c r="BR15" s="47"/>
      <c r="BS15" s="47"/>
      <c r="BT15" s="47"/>
    </row>
    <row r="16">
      <c r="A16" s="47"/>
      <c r="C16" s="58"/>
      <c r="E16" s="47"/>
      <c r="G16" s="47"/>
      <c r="H16" s="84"/>
      <c r="I16" s="47"/>
      <c r="K16" s="85"/>
      <c r="L16" s="84"/>
      <c r="M16" s="47"/>
      <c r="O16" s="85"/>
      <c r="P16" s="84"/>
      <c r="Q16" s="47"/>
      <c r="S16" s="85"/>
      <c r="U16" s="47"/>
      <c r="V16" s="84"/>
      <c r="W16" s="47"/>
      <c r="Y16" s="47"/>
      <c r="Z16" s="84"/>
      <c r="AA16" s="47"/>
      <c r="AC16" s="47"/>
      <c r="AD16" s="84"/>
      <c r="AE16" s="47"/>
      <c r="AG16" s="47"/>
      <c r="AH16" s="76" t="str">
        <f>'3_DataSlave'!D18</f>
        <v>Stock of medicines, instruments and other items  </v>
      </c>
      <c r="AI16" s="86" t="str">
        <f>'3_DataSlave'!E18</f>
        <v>Pharmacy</v>
      </c>
      <c r="AJ16" s="77" t="s">
        <v>90</v>
      </c>
      <c r="AK16" s="78">
        <v>1.0</v>
      </c>
      <c r="AL16" s="47"/>
      <c r="AM16" s="79" t="str">
        <f t="shared" si="10"/>
        <v>2.1%</v>
      </c>
      <c r="AN16" s="47"/>
      <c r="AO16" s="77" t="s">
        <v>95</v>
      </c>
      <c r="AP16" s="78">
        <v>1.0</v>
      </c>
      <c r="AQ16" s="47"/>
      <c r="AR16" s="79" t="str">
        <f t="shared" si="11"/>
        <v>0.3%</v>
      </c>
      <c r="AS16" s="47"/>
      <c r="AT16" s="77" t="s">
        <v>90</v>
      </c>
      <c r="AU16" s="78">
        <v>3.0</v>
      </c>
      <c r="AV16" s="47"/>
      <c r="AW16" s="79" t="str">
        <f t="shared" si="12"/>
        <v>2.1%</v>
      </c>
      <c r="AX16" s="47"/>
      <c r="AY16" s="47"/>
      <c r="AZ16" s="47"/>
      <c r="BA16" s="47"/>
      <c r="BB16" s="82"/>
      <c r="BC16" s="48"/>
      <c r="BD16" s="48"/>
      <c r="BE16" s="47"/>
      <c r="BF16" s="47"/>
      <c r="BG16" s="83"/>
      <c r="BH16" s="47"/>
      <c r="BI16" s="47"/>
      <c r="BJ16" s="47"/>
      <c r="BK16" s="47"/>
      <c r="BL16" s="47"/>
      <c r="BM16" s="47"/>
      <c r="BN16" s="47"/>
      <c r="BO16" s="47"/>
      <c r="BP16" s="47"/>
      <c r="BQ16" s="47"/>
      <c r="BR16" s="47"/>
      <c r="BS16" s="47"/>
      <c r="BT16" s="47"/>
    </row>
    <row r="17">
      <c r="A17" s="47"/>
      <c r="C17" s="58"/>
      <c r="E17" s="47"/>
      <c r="G17" s="47"/>
      <c r="H17" s="84"/>
      <c r="I17" s="47"/>
      <c r="K17" s="85"/>
      <c r="L17" s="106"/>
      <c r="M17" s="47"/>
      <c r="O17" s="85"/>
      <c r="P17" s="106"/>
      <c r="Q17" s="47"/>
      <c r="S17" s="85"/>
      <c r="T17" s="9"/>
      <c r="U17" s="47"/>
      <c r="V17" s="106"/>
      <c r="W17" s="47"/>
      <c r="X17" s="9"/>
      <c r="Y17" s="47"/>
      <c r="Z17" s="106"/>
      <c r="AA17" s="47"/>
      <c r="AB17" s="9"/>
      <c r="AC17" s="47"/>
      <c r="AD17" s="106"/>
      <c r="AE17" s="47"/>
      <c r="AF17" s="9"/>
      <c r="AG17" s="47"/>
      <c r="AH17" s="88" t="str">
        <f>'3_DataSlave'!D19</f>
        <v>Storage of supplies</v>
      </c>
      <c r="AI17" s="89" t="str">
        <f>'3_DataSlave'!E19</f>
        <v>Supplies</v>
      </c>
      <c r="AJ17" s="77" t="s">
        <v>90</v>
      </c>
      <c r="AK17" s="78">
        <v>1.0</v>
      </c>
      <c r="AL17" s="47"/>
      <c r="AM17" s="79" t="str">
        <f t="shared" si="10"/>
        <v>2.1%</v>
      </c>
      <c r="AN17" s="47"/>
      <c r="AO17" s="77" t="s">
        <v>95</v>
      </c>
      <c r="AP17" s="78">
        <v>1.0</v>
      </c>
      <c r="AQ17" s="47"/>
      <c r="AR17" s="79" t="str">
        <f t="shared" si="11"/>
        <v>0.3%</v>
      </c>
      <c r="AS17" s="47"/>
      <c r="AT17" s="77" t="s">
        <v>90</v>
      </c>
      <c r="AU17" s="78">
        <v>3.0</v>
      </c>
      <c r="AV17" s="47"/>
      <c r="AW17" s="79" t="str">
        <f t="shared" si="12"/>
        <v>2.1%</v>
      </c>
      <c r="AX17" s="47"/>
      <c r="AY17" s="47"/>
      <c r="AZ17" s="47"/>
      <c r="BA17" s="47"/>
      <c r="BB17" s="82"/>
      <c r="BC17" s="48"/>
      <c r="BD17" s="48"/>
      <c r="BE17" s="47"/>
      <c r="BF17" s="47"/>
      <c r="BG17" s="83"/>
      <c r="BH17" s="47"/>
      <c r="BI17" s="47"/>
      <c r="BJ17" s="47"/>
      <c r="BK17" s="47"/>
      <c r="BL17" s="47"/>
      <c r="BM17" s="47"/>
      <c r="BN17" s="47"/>
      <c r="BO17" s="47"/>
      <c r="BP17" s="47"/>
      <c r="BQ17" s="47"/>
      <c r="BR17" s="47"/>
      <c r="BS17" s="47"/>
      <c r="BT17" s="47"/>
    </row>
    <row r="18">
      <c r="A18" s="47"/>
      <c r="C18" s="58"/>
      <c r="E18" s="47"/>
      <c r="F18" s="59" t="s">
        <v>96</v>
      </c>
      <c r="G18" s="47"/>
      <c r="H18" s="94">
        <v>1.0</v>
      </c>
      <c r="I18" s="47"/>
      <c r="J18" s="71" t="str">
        <f>$D$6*H$18/SUM(H$6:H$22)</f>
        <v>3%</v>
      </c>
      <c r="K18" s="85"/>
      <c r="L18" s="94">
        <v>0.0</v>
      </c>
      <c r="M18" s="47"/>
      <c r="N18" s="71" t="str">
        <f>$D$6*L$18/SUM(L$6:L$22)</f>
        <v>0%</v>
      </c>
      <c r="O18" s="85"/>
      <c r="P18" s="94">
        <v>0.0</v>
      </c>
      <c r="Q18" s="47"/>
      <c r="R18" s="71" t="str">
        <f>$D$6*P$18/SUM(P$6:P$22)</f>
        <v>0%</v>
      </c>
      <c r="S18" s="85"/>
      <c r="T18" s="59" t="s">
        <v>97</v>
      </c>
      <c r="U18" s="47"/>
      <c r="V18" s="101">
        <v>1.0</v>
      </c>
      <c r="W18" s="47"/>
      <c r="X18" s="72" t="str">
        <f>J$18*V18/SUM(V$18)</f>
        <v>3%</v>
      </c>
      <c r="Y18" s="47"/>
      <c r="Z18" s="101">
        <v>0.0</v>
      </c>
      <c r="AA18" s="47"/>
      <c r="AB18" s="72" t="str">
        <f>IFERROR(N$18*Z18/SUM(Z$18),0)</f>
        <v>0%</v>
      </c>
      <c r="AC18" s="47"/>
      <c r="AD18" s="101">
        <v>1.0</v>
      </c>
      <c r="AE18" s="47"/>
      <c r="AF18" s="72" t="str">
        <f>R$18*AD18/SUM(AD$18)</f>
        <v>0%</v>
      </c>
      <c r="AG18" s="47"/>
      <c r="AH18" s="76" t="str">
        <f>'3_DataSlave'!D20</f>
        <v>Suitability of new location </v>
      </c>
      <c r="AI18" s="86" t="str">
        <f>'3_DataSlave'!E20</f>
        <v>Relocation</v>
      </c>
      <c r="AJ18" s="102" t="s">
        <v>90</v>
      </c>
      <c r="AK18" s="78">
        <v>2.0</v>
      </c>
      <c r="AL18" s="47"/>
      <c r="AM18" s="79" t="str">
        <f t="shared" ref="AM18:AM19" si="13">$X$18*AK18/SUM($AK$18:$AK$19)</f>
        <v>1.0%</v>
      </c>
      <c r="AN18" s="47"/>
      <c r="AO18" s="77" t="s">
        <v>90</v>
      </c>
      <c r="AP18" s="78">
        <v>0.0</v>
      </c>
      <c r="AQ18" s="47"/>
      <c r="AR18" s="79" t="str">
        <f t="shared" ref="AR18:AR19" si="14">IFERROR($AB$18*AP18/SUM($AP$18:$AP$19),0)</f>
        <v>0.0%</v>
      </c>
      <c r="AS18" s="47"/>
      <c r="AT18" s="77" t="s">
        <v>90</v>
      </c>
      <c r="AU18" s="78">
        <v>1.0</v>
      </c>
      <c r="AV18" s="47"/>
      <c r="AW18" s="79" t="str">
        <f t="shared" ref="AW18:AW19" si="15">$AF$18*AU18/SUM($AU$18:$AU$19)</f>
        <v>0.0%</v>
      </c>
      <c r="AX18" s="47"/>
      <c r="AY18" s="47"/>
      <c r="AZ18" s="47"/>
      <c r="BA18" s="47"/>
      <c r="BB18" s="82"/>
      <c r="BC18" s="48"/>
      <c r="BD18" s="48"/>
      <c r="BE18" s="47"/>
      <c r="BF18" s="47"/>
      <c r="BG18" s="83"/>
      <c r="BH18" s="47"/>
      <c r="BI18" s="47"/>
      <c r="BJ18" s="47"/>
      <c r="BK18" s="47"/>
      <c r="BL18" s="47"/>
      <c r="BM18" s="47"/>
      <c r="BN18" s="47"/>
      <c r="BO18" s="47"/>
      <c r="BP18" s="47"/>
      <c r="BQ18" s="47"/>
      <c r="BR18" s="47"/>
      <c r="BS18" s="47"/>
      <c r="BT18" s="47"/>
    </row>
    <row r="19">
      <c r="A19" s="47"/>
      <c r="C19" s="58"/>
      <c r="E19" s="47"/>
      <c r="F19" s="9"/>
      <c r="G19" s="47"/>
      <c r="H19" s="106"/>
      <c r="I19" s="47"/>
      <c r="K19" s="85"/>
      <c r="L19" s="106"/>
      <c r="M19" s="47"/>
      <c r="O19" s="85"/>
      <c r="P19" s="106"/>
      <c r="Q19" s="55"/>
      <c r="S19" s="85"/>
      <c r="T19" s="9"/>
      <c r="U19" s="47"/>
      <c r="V19" s="106"/>
      <c r="W19" s="47"/>
      <c r="X19" s="9"/>
      <c r="Y19" s="47"/>
      <c r="Z19" s="106"/>
      <c r="AA19" s="47"/>
      <c r="AB19" s="9"/>
      <c r="AC19" s="47"/>
      <c r="AD19" s="106"/>
      <c r="AE19" s="47"/>
      <c r="AF19" s="9"/>
      <c r="AG19" s="47"/>
      <c r="AH19" s="88" t="str">
        <f>'3_DataSlave'!D21</f>
        <v>Evacuation</v>
      </c>
      <c r="AI19" s="89" t="str">
        <f>'3_DataSlave'!E21</f>
        <v>Evacuation</v>
      </c>
      <c r="AJ19" s="77" t="s">
        <v>90</v>
      </c>
      <c r="AK19" s="78">
        <v>3.0</v>
      </c>
      <c r="AL19" s="47"/>
      <c r="AM19" s="79" t="str">
        <f t="shared" si="13"/>
        <v>1.5%</v>
      </c>
      <c r="AN19" s="47"/>
      <c r="AO19" s="77" t="s">
        <v>90</v>
      </c>
      <c r="AP19" s="78">
        <v>0.0</v>
      </c>
      <c r="AQ19" s="47"/>
      <c r="AR19" s="79" t="str">
        <f t="shared" si="14"/>
        <v>0.0%</v>
      </c>
      <c r="AS19" s="47"/>
      <c r="AT19" s="77" t="s">
        <v>90</v>
      </c>
      <c r="AU19" s="78">
        <v>1.0</v>
      </c>
      <c r="AV19" s="47"/>
      <c r="AW19" s="79" t="str">
        <f t="shared" si="15"/>
        <v>0.0%</v>
      </c>
      <c r="AX19" s="47"/>
      <c r="AY19" s="47"/>
      <c r="AZ19" s="47"/>
      <c r="BA19" s="47"/>
      <c r="BB19" s="82"/>
      <c r="BC19" s="48"/>
      <c r="BD19" s="48"/>
      <c r="BE19" s="47"/>
      <c r="BF19" s="47"/>
      <c r="BG19" s="83"/>
      <c r="BH19" s="47"/>
      <c r="BI19" s="47"/>
      <c r="BJ19" s="47"/>
      <c r="BK19" s="47"/>
      <c r="BL19" s="47"/>
      <c r="BM19" s="47"/>
      <c r="BN19" s="47"/>
      <c r="BO19" s="47"/>
      <c r="BP19" s="47"/>
      <c r="BQ19" s="47"/>
      <c r="BR19" s="47"/>
      <c r="BS19" s="47"/>
      <c r="BT19" s="47"/>
    </row>
    <row r="20">
      <c r="A20" s="47"/>
      <c r="C20" s="58"/>
      <c r="E20" s="47"/>
      <c r="F20" s="59" t="s">
        <v>98</v>
      </c>
      <c r="G20" s="47"/>
      <c r="H20" s="94">
        <v>2.0</v>
      </c>
      <c r="I20" s="47"/>
      <c r="J20" s="85" t="str">
        <f>$D$6*H$20/SUM(H$6:H$22)</f>
        <v>5%</v>
      </c>
      <c r="K20" s="85"/>
      <c r="L20" s="94">
        <v>1.0</v>
      </c>
      <c r="M20" s="47"/>
      <c r="N20" s="71" t="str">
        <f>$D$6*L$20/SUM(L$6:L$22)</f>
        <v>3%</v>
      </c>
      <c r="O20" s="85"/>
      <c r="P20" s="94">
        <v>1.0</v>
      </c>
      <c r="Q20" s="47"/>
      <c r="R20" s="71" t="str">
        <f>$D$6*P$20/SUM(P$6:P$22)</f>
        <v>3%</v>
      </c>
      <c r="S20" s="85"/>
      <c r="T20" s="50" t="s">
        <v>99</v>
      </c>
      <c r="U20" s="47"/>
      <c r="V20" s="101">
        <v>2.0</v>
      </c>
      <c r="W20" s="47"/>
      <c r="X20" s="72" t="str">
        <f>J$20*V20/SUM(V$20)</f>
        <v>5%</v>
      </c>
      <c r="Y20" s="47"/>
      <c r="Z20" s="101">
        <v>1.0</v>
      </c>
      <c r="AA20" s="47"/>
      <c r="AB20" s="72" t="str">
        <f>N$20*Z20/SUM(Z$20)</f>
        <v>3%</v>
      </c>
      <c r="AC20" s="47"/>
      <c r="AD20" s="101">
        <v>1.0</v>
      </c>
      <c r="AE20" s="47"/>
      <c r="AF20" s="72" t="str">
        <f>R$20*AD20/SUM(AD$20)</f>
        <v>3%</v>
      </c>
      <c r="AG20" s="47"/>
      <c r="AH20" s="76" t="str">
        <f>'3_DataSlave'!D22</f>
        <v>Access routes</v>
      </c>
      <c r="AI20" s="86" t="str">
        <f>'3_DataSlave'!E22</f>
        <v>Access</v>
      </c>
      <c r="AJ20" s="102" t="s">
        <v>90</v>
      </c>
      <c r="AK20" s="103">
        <v>1.0</v>
      </c>
      <c r="AL20" s="104"/>
      <c r="AM20" s="105" t="str">
        <f t="shared" ref="AM20:AM22" si="16">$X$20*AK20/SUM($AK$20:$AK$22)</f>
        <v>1.7%</v>
      </c>
      <c r="AN20" s="104"/>
      <c r="AO20" s="102" t="s">
        <v>90</v>
      </c>
      <c r="AP20" s="103">
        <v>1.0</v>
      </c>
      <c r="AQ20" s="104"/>
      <c r="AR20" s="105" t="str">
        <f t="shared" ref="AR20:AR22" si="17">IFERROR($AB$20*AP20/SUM(AP$20:AP$22),0)</f>
        <v>2.5%</v>
      </c>
      <c r="AS20" s="104"/>
      <c r="AT20" s="102" t="s">
        <v>90</v>
      </c>
      <c r="AU20" s="103">
        <v>3.0</v>
      </c>
      <c r="AV20" s="104"/>
      <c r="AW20" s="105" t="str">
        <f t="shared" ref="AW20:AW22" si="18">$AF$20*AU20/SUM($AU$20:$AU$22)</f>
        <v>1.5%</v>
      </c>
      <c r="AX20" s="47"/>
      <c r="AY20" s="47"/>
      <c r="AZ20" s="47"/>
      <c r="BA20" s="47"/>
      <c r="BB20" s="82"/>
      <c r="BC20" s="48"/>
      <c r="BD20" s="48"/>
      <c r="BE20" s="47"/>
      <c r="BF20" s="47"/>
      <c r="BG20" s="83"/>
      <c r="BH20" s="47"/>
      <c r="BI20" s="47"/>
      <c r="BJ20" s="47"/>
      <c r="BK20" s="47"/>
      <c r="BL20" s="47"/>
      <c r="BM20" s="47"/>
      <c r="BN20" s="47"/>
      <c r="BO20" s="47"/>
      <c r="BP20" s="47"/>
      <c r="BQ20" s="47"/>
      <c r="BR20" s="47"/>
      <c r="BS20" s="47"/>
      <c r="BT20" s="47"/>
    </row>
    <row r="21">
      <c r="A21" s="47"/>
      <c r="C21" s="58"/>
      <c r="E21" s="47"/>
      <c r="G21" s="47"/>
      <c r="H21" s="84"/>
      <c r="I21" s="47"/>
      <c r="K21" s="85"/>
      <c r="L21" s="84"/>
      <c r="M21" s="47"/>
      <c r="O21" s="85"/>
      <c r="P21" s="84"/>
      <c r="Q21" s="47"/>
      <c r="S21" s="85"/>
      <c r="U21" s="47"/>
      <c r="V21" s="84"/>
      <c r="W21" s="47"/>
      <c r="Y21" s="47"/>
      <c r="Z21" s="84"/>
      <c r="AA21" s="47"/>
      <c r="AC21" s="47"/>
      <c r="AD21" s="84"/>
      <c r="AE21" s="47"/>
      <c r="AG21" s="47"/>
      <c r="AH21" s="76" t="str">
        <f>'3_DataSlave'!D23</f>
        <v>Access of HC personnel and ambulances</v>
      </c>
      <c r="AI21" s="86" t="str">
        <f>'3_DataSlave'!E23</f>
        <v>Ambulances</v>
      </c>
      <c r="AJ21" s="77" t="s">
        <v>90</v>
      </c>
      <c r="AK21" s="78">
        <v>1.0</v>
      </c>
      <c r="AL21" s="47"/>
      <c r="AM21" s="79" t="str">
        <f t="shared" si="16"/>
        <v>1.7%</v>
      </c>
      <c r="AN21" s="47"/>
      <c r="AO21" s="77" t="s">
        <v>90</v>
      </c>
      <c r="AP21" s="78">
        <v>0.0</v>
      </c>
      <c r="AQ21" s="47"/>
      <c r="AR21" s="79" t="str">
        <f t="shared" si="17"/>
        <v>0.0%</v>
      </c>
      <c r="AS21" s="47"/>
      <c r="AT21" s="77" t="s">
        <v>90</v>
      </c>
      <c r="AU21" s="78">
        <v>2.0</v>
      </c>
      <c r="AV21" s="47"/>
      <c r="AW21" s="79" t="str">
        <f t="shared" si="18"/>
        <v>1.0%</v>
      </c>
      <c r="AX21" s="47"/>
      <c r="AY21" s="47"/>
      <c r="AZ21" s="47"/>
      <c r="BA21" s="47"/>
      <c r="BB21" s="82"/>
      <c r="BC21" s="48"/>
      <c r="BD21" s="48"/>
      <c r="BE21" s="47"/>
      <c r="BF21" s="47"/>
      <c r="BG21" s="83"/>
      <c r="BH21" s="47"/>
      <c r="BI21" s="47"/>
      <c r="BJ21" s="47"/>
      <c r="BK21" s="47"/>
      <c r="BL21" s="47"/>
      <c r="BM21" s="47"/>
      <c r="BN21" s="47"/>
      <c r="BO21" s="47"/>
      <c r="BP21" s="47"/>
      <c r="BQ21" s="47"/>
      <c r="BR21" s="47"/>
      <c r="BS21" s="47"/>
      <c r="BT21" s="47"/>
    </row>
    <row r="22">
      <c r="A22" s="47"/>
      <c r="B22" s="9"/>
      <c r="C22" s="61"/>
      <c r="D22" s="9"/>
      <c r="E22" s="47"/>
      <c r="F22" s="9"/>
      <c r="G22" s="47"/>
      <c r="H22" s="106"/>
      <c r="I22" s="47"/>
      <c r="J22" s="9"/>
      <c r="K22" s="85"/>
      <c r="L22" s="106"/>
      <c r="M22" s="47"/>
      <c r="O22" s="85"/>
      <c r="P22" s="106"/>
      <c r="Q22" s="55"/>
      <c r="S22" s="85"/>
      <c r="T22" s="9"/>
      <c r="U22" s="47"/>
      <c r="V22" s="106"/>
      <c r="W22" s="47"/>
      <c r="X22" s="9"/>
      <c r="Y22" s="47"/>
      <c r="Z22" s="106"/>
      <c r="AA22" s="47"/>
      <c r="AB22" s="9"/>
      <c r="AC22" s="47"/>
      <c r="AD22" s="106"/>
      <c r="AE22" s="47"/>
      <c r="AF22" s="9"/>
      <c r="AG22" s="47"/>
      <c r="AH22" s="88" t="str">
        <f>'3_DataSlave'!D24</f>
        <v>Secure supplier resources </v>
      </c>
      <c r="AI22" s="89" t="str">
        <f>'3_DataSlave'!E24</f>
        <v>Supplier</v>
      </c>
      <c r="AJ22" s="90" t="s">
        <v>90</v>
      </c>
      <c r="AK22" s="91">
        <v>1.0</v>
      </c>
      <c r="AL22" s="55"/>
      <c r="AM22" s="92" t="str">
        <f t="shared" si="16"/>
        <v>1.7%</v>
      </c>
      <c r="AN22" s="55"/>
      <c r="AO22" s="90" t="s">
        <v>90</v>
      </c>
      <c r="AP22" s="91">
        <v>0.0</v>
      </c>
      <c r="AQ22" s="55"/>
      <c r="AR22" s="92" t="str">
        <f t="shared" si="17"/>
        <v>0.0%</v>
      </c>
      <c r="AS22" s="55"/>
      <c r="AT22" s="90" t="s">
        <v>90</v>
      </c>
      <c r="AU22" s="91">
        <v>1.0</v>
      </c>
      <c r="AV22" s="55"/>
      <c r="AW22" s="92" t="str">
        <f t="shared" si="18"/>
        <v>0.5%</v>
      </c>
      <c r="AX22" s="47"/>
      <c r="AY22" s="47"/>
      <c r="AZ22" s="47"/>
      <c r="BA22" s="47"/>
      <c r="BB22" s="82"/>
      <c r="BC22" s="48"/>
      <c r="BD22" s="48"/>
      <c r="BE22" s="47"/>
      <c r="BF22" s="47"/>
      <c r="BG22" s="83"/>
      <c r="BH22" s="47"/>
      <c r="BI22" s="47"/>
      <c r="BJ22" s="47"/>
      <c r="BK22" s="47"/>
      <c r="BL22" s="47"/>
      <c r="BM22" s="47"/>
      <c r="BN22" s="47"/>
      <c r="BO22" s="47"/>
      <c r="BP22" s="47"/>
      <c r="BQ22" s="47"/>
      <c r="BR22" s="47"/>
      <c r="BS22" s="47"/>
      <c r="BT22" s="47"/>
    </row>
    <row r="23" ht="11.25" customHeight="1">
      <c r="A23" s="47"/>
      <c r="B23" s="59" t="s">
        <v>100</v>
      </c>
      <c r="C23" s="58"/>
      <c r="D23" s="107">
        <v>0.7</v>
      </c>
      <c r="E23" s="47"/>
      <c r="F23" s="68" t="s">
        <v>100</v>
      </c>
      <c r="G23" s="69"/>
      <c r="H23" s="70">
        <v>1.0</v>
      </c>
      <c r="I23" s="69"/>
      <c r="J23" s="85" t="str">
        <f>D23*$H$23/SUM($H$23)</f>
        <v>70%</v>
      </c>
      <c r="K23" s="85"/>
      <c r="L23" s="70">
        <v>1.0</v>
      </c>
      <c r="M23" s="69"/>
      <c r="N23" s="71" t="str">
        <f>D23*$L$23/SUM($L$23)</f>
        <v>70%</v>
      </c>
      <c r="O23" s="85"/>
      <c r="P23" s="70">
        <v>1.0</v>
      </c>
      <c r="Q23" s="69"/>
      <c r="R23" s="71" t="str">
        <f>D23*$P$23/SUM($P$23)</f>
        <v>70%</v>
      </c>
      <c r="S23" s="85"/>
      <c r="T23" s="68" t="s">
        <v>101</v>
      </c>
      <c r="U23" s="75"/>
      <c r="V23" s="73">
        <v>1.0</v>
      </c>
      <c r="W23" s="75"/>
      <c r="X23" s="72" t="str">
        <f>$J$23*$V$23/SUM($V$23:$V$48)</f>
        <v>3%</v>
      </c>
      <c r="Y23" s="75"/>
      <c r="Z23" s="108">
        <v>9.0</v>
      </c>
      <c r="AA23" s="75"/>
      <c r="AB23" s="72" t="str">
        <f>$J$23*$Z23/SUM($Z$23:$Z$48)</f>
        <v>27%</v>
      </c>
      <c r="AC23" s="75"/>
      <c r="AD23" s="70">
        <v>4.0</v>
      </c>
      <c r="AE23" s="75"/>
      <c r="AF23" s="72" t="str">
        <f>$J$23*$AD$23/SUM($AD$23:$AD$48)</f>
        <v>17%</v>
      </c>
      <c r="AG23" s="75"/>
      <c r="AH23" s="109" t="str">
        <f>'3_DataSlave'!D25</f>
        <v>Lighting systems</v>
      </c>
      <c r="AI23" s="110" t="str">
        <f>'3_DataSlave'!E25</f>
        <v>Lighting</v>
      </c>
      <c r="AJ23" s="102" t="s">
        <v>90</v>
      </c>
      <c r="AK23" s="103">
        <v>2.0</v>
      </c>
      <c r="AL23" s="103"/>
      <c r="AM23" s="105" t="str">
        <f t="shared" ref="AM23:AM25" si="19">$X$23*AK23/SUM($AK$23:$AK$25)</f>
        <v>1.3%</v>
      </c>
      <c r="AN23" s="111"/>
      <c r="AO23" s="102" t="s">
        <v>90</v>
      </c>
      <c r="AP23" s="103">
        <v>2.0</v>
      </c>
      <c r="AQ23" s="103"/>
      <c r="AR23" s="105" t="str">
        <f t="shared" ref="AR23:AR25" si="20">$AB$23*AP23/SUM($AP$23:$AP$25)</f>
        <v>9.1%</v>
      </c>
      <c r="AS23" s="112"/>
      <c r="AT23" s="102" t="s">
        <v>90</v>
      </c>
      <c r="AU23" s="103">
        <v>2.0</v>
      </c>
      <c r="AV23" s="103"/>
      <c r="AW23" s="105" t="str">
        <f t="shared" ref="AW23:AW25" si="21">$AF$23*AU23/SUM($AU$23:$AU$25)</f>
        <v>3.8%</v>
      </c>
      <c r="AX23" s="47"/>
      <c r="AY23" s="47"/>
      <c r="AZ23" s="47"/>
      <c r="BA23" s="47"/>
      <c r="BB23" s="82"/>
      <c r="BC23" s="48"/>
      <c r="BD23" s="48"/>
      <c r="BE23" s="47"/>
      <c r="BF23" s="47"/>
      <c r="BG23" s="83"/>
      <c r="BH23" s="47"/>
      <c r="BI23" s="47"/>
      <c r="BJ23" s="47"/>
      <c r="BK23" s="47"/>
      <c r="BL23" s="47"/>
      <c r="BM23" s="47"/>
      <c r="BN23" s="47"/>
      <c r="BO23" s="47"/>
      <c r="BP23" s="47"/>
      <c r="BQ23" s="47"/>
      <c r="BR23" s="47"/>
      <c r="BS23" s="47"/>
      <c r="BT23" s="47"/>
    </row>
    <row r="24">
      <c r="A24" s="47"/>
      <c r="C24" s="58"/>
      <c r="E24" s="47"/>
      <c r="G24" s="69"/>
      <c r="H24" s="84"/>
      <c r="I24" s="69"/>
      <c r="K24" s="85"/>
      <c r="L24" s="84"/>
      <c r="M24" s="69"/>
      <c r="O24" s="85"/>
      <c r="P24" s="84"/>
      <c r="Q24" s="69"/>
      <c r="S24" s="85"/>
      <c r="U24" s="75"/>
      <c r="V24" s="84"/>
      <c r="W24" s="75"/>
      <c r="Y24" s="75"/>
      <c r="Z24" s="84"/>
      <c r="AA24" s="75"/>
      <c r="AC24" s="75"/>
      <c r="AD24" s="84"/>
      <c r="AE24" s="75"/>
      <c r="AG24" s="75"/>
      <c r="AH24" s="76" t="str">
        <f>'3_DataSlave'!D26</f>
        <v>Safety of the perimeter fence </v>
      </c>
      <c r="AI24" s="86" t="str">
        <f>'3_DataSlave'!E26</f>
        <v>Fence</v>
      </c>
      <c r="AJ24" s="77" t="s">
        <v>90</v>
      </c>
      <c r="AK24" s="78">
        <v>1.0</v>
      </c>
      <c r="AL24" s="78"/>
      <c r="AM24" s="79" t="str">
        <f t="shared" si="19"/>
        <v>0.6%</v>
      </c>
      <c r="AN24" s="80"/>
      <c r="AO24" s="77" t="s">
        <v>90</v>
      </c>
      <c r="AP24" s="78">
        <v>2.0</v>
      </c>
      <c r="AQ24" s="78"/>
      <c r="AR24" s="79" t="str">
        <f t="shared" si="20"/>
        <v>9.1%</v>
      </c>
      <c r="AS24" s="113"/>
      <c r="AT24" s="77" t="s">
        <v>90</v>
      </c>
      <c r="AU24" s="78">
        <v>4.0</v>
      </c>
      <c r="AV24" s="78"/>
      <c r="AW24" s="79" t="str">
        <f t="shared" si="21"/>
        <v>7.7%</v>
      </c>
      <c r="AX24" s="47"/>
      <c r="AY24" s="47"/>
      <c r="AZ24" s="47"/>
      <c r="BA24" s="47"/>
      <c r="BB24" s="82"/>
      <c r="BC24" s="48"/>
      <c r="BD24" s="48"/>
      <c r="BE24" s="47"/>
      <c r="BF24" s="47"/>
      <c r="BG24" s="83"/>
      <c r="BH24" s="47"/>
      <c r="BI24" s="47"/>
      <c r="BJ24" s="47"/>
      <c r="BK24" s="47"/>
      <c r="BL24" s="47"/>
      <c r="BM24" s="47"/>
      <c r="BN24" s="47"/>
      <c r="BO24" s="47"/>
      <c r="BP24" s="47"/>
      <c r="BQ24" s="47"/>
      <c r="BR24" s="47"/>
      <c r="BS24" s="47"/>
      <c r="BT24" s="47"/>
    </row>
    <row r="25">
      <c r="A25" s="47"/>
      <c r="C25" s="58"/>
      <c r="E25" s="47"/>
      <c r="G25" s="69"/>
      <c r="H25" s="84"/>
      <c r="I25" s="69"/>
      <c r="K25" s="85"/>
      <c r="L25" s="84"/>
      <c r="M25" s="69"/>
      <c r="O25" s="85"/>
      <c r="P25" s="84"/>
      <c r="Q25" s="69"/>
      <c r="S25" s="85"/>
      <c r="U25" s="75"/>
      <c r="V25" s="106"/>
      <c r="W25" s="75"/>
      <c r="X25" s="9"/>
      <c r="Y25" s="75"/>
      <c r="Z25" s="106"/>
      <c r="AA25" s="75"/>
      <c r="AB25" s="9"/>
      <c r="AC25" s="75"/>
      <c r="AD25" s="106"/>
      <c r="AE25" s="75"/>
      <c r="AF25" s="9"/>
      <c r="AG25" s="75"/>
      <c r="AH25" s="88" t="str">
        <f>'3_DataSlave'!D27</f>
        <v>Gates and entrances</v>
      </c>
      <c r="AI25" s="89" t="str">
        <f>'3_DataSlave'!E27</f>
        <v>Gates</v>
      </c>
      <c r="AJ25" s="90" t="s">
        <v>90</v>
      </c>
      <c r="AK25" s="91">
        <v>1.0</v>
      </c>
      <c r="AL25" s="91"/>
      <c r="AM25" s="92" t="str">
        <f t="shared" si="19"/>
        <v>0.6%</v>
      </c>
      <c r="AN25" s="65"/>
      <c r="AO25" s="90" t="s">
        <v>90</v>
      </c>
      <c r="AP25" s="91">
        <v>2.0</v>
      </c>
      <c r="AQ25" s="91"/>
      <c r="AR25" s="92" t="str">
        <f t="shared" si="20"/>
        <v>9.1%</v>
      </c>
      <c r="AS25" s="93"/>
      <c r="AT25" s="90" t="s">
        <v>90</v>
      </c>
      <c r="AU25" s="91">
        <v>3.0</v>
      </c>
      <c r="AV25" s="91"/>
      <c r="AW25" s="92" t="str">
        <f t="shared" si="21"/>
        <v>5.8%</v>
      </c>
      <c r="AX25" s="47"/>
      <c r="AY25" s="47"/>
      <c r="AZ25" s="47"/>
      <c r="BA25" s="47"/>
      <c r="BB25" s="82"/>
      <c r="BC25" s="48"/>
      <c r="BD25" s="48"/>
      <c r="BE25" s="47"/>
      <c r="BF25" s="47"/>
      <c r="BG25" s="83"/>
      <c r="BH25" s="47"/>
      <c r="BI25" s="47"/>
      <c r="BJ25" s="47"/>
      <c r="BK25" s="47"/>
      <c r="BL25" s="47"/>
      <c r="BM25" s="47"/>
      <c r="BN25" s="47"/>
      <c r="BO25" s="47"/>
      <c r="BP25" s="47"/>
      <c r="BQ25" s="47"/>
      <c r="BR25" s="47"/>
      <c r="BS25" s="47"/>
      <c r="BT25" s="47"/>
    </row>
    <row r="26">
      <c r="A26" s="47"/>
      <c r="C26" s="58"/>
      <c r="E26" s="47"/>
      <c r="G26" s="69"/>
      <c r="H26" s="84"/>
      <c r="I26" s="69"/>
      <c r="K26" s="85"/>
      <c r="L26" s="84"/>
      <c r="M26" s="69"/>
      <c r="O26" s="85"/>
      <c r="P26" s="84"/>
      <c r="Q26" s="69"/>
      <c r="S26" s="85"/>
      <c r="T26" s="68" t="s">
        <v>102</v>
      </c>
      <c r="U26" s="75"/>
      <c r="V26" s="73">
        <v>6.0</v>
      </c>
      <c r="W26" s="75"/>
      <c r="X26" s="72" t="str">
        <f>$J$23*$V$26/SUM($V$23:$V$48)</f>
        <v>16%</v>
      </c>
      <c r="Y26" s="75"/>
      <c r="Z26" s="108">
        <v>2.0</v>
      </c>
      <c r="AA26" s="75"/>
      <c r="AB26" s="72" t="str">
        <f>$J$23*$Z26/SUM($Z$23:$Z$48)</f>
        <v>6%</v>
      </c>
      <c r="AC26" s="75"/>
      <c r="AD26" s="70">
        <v>0.2</v>
      </c>
      <c r="AE26" s="75"/>
      <c r="AF26" s="72" t="str">
        <f>$J$23*$AD26/SUM($AD$23:$AD$48)</f>
        <v>1%</v>
      </c>
      <c r="AG26" s="75"/>
      <c r="AH26" s="76" t="str">
        <f>'3_DataSlave'!D28</f>
        <v>Conditions</v>
      </c>
      <c r="AI26" s="86" t="str">
        <f>'3_DataSlave'!E28</f>
        <v>Conditions</v>
      </c>
      <c r="AJ26" s="102" t="s">
        <v>90</v>
      </c>
      <c r="AK26" s="103">
        <v>0.0</v>
      </c>
      <c r="AL26" s="103"/>
      <c r="AM26" s="105" t="str">
        <f t="shared" ref="AM26:AM29" si="22">$X$26*AK26/SUM($AK$26:$AK$29)</f>
        <v>0.0%</v>
      </c>
      <c r="AN26" s="111"/>
      <c r="AO26" s="102" t="s">
        <v>90</v>
      </c>
      <c r="AP26" s="103">
        <v>1.0</v>
      </c>
      <c r="AQ26" s="103"/>
      <c r="AR26" s="105" t="str">
        <f t="shared" ref="AR26:AR29" si="23">$AB$26*AP26/SUM($AP$26:$AP$29)</f>
        <v>3.0%</v>
      </c>
      <c r="AS26" s="112"/>
      <c r="AT26" s="102" t="s">
        <v>95</v>
      </c>
      <c r="AU26" s="103">
        <v>1.0</v>
      </c>
      <c r="AV26" s="103"/>
      <c r="AW26" s="105" t="str">
        <f t="shared" ref="AW26:AW29" si="24">$AF$26*AU26/SUM($AU$26:$AU$29)</f>
        <v>0.9%</v>
      </c>
      <c r="AX26" s="47"/>
      <c r="AY26" s="47"/>
      <c r="AZ26" s="47"/>
      <c r="BA26" s="47"/>
      <c r="BB26" s="82"/>
      <c r="BC26" s="48"/>
      <c r="BD26" s="48"/>
      <c r="BE26" s="47"/>
      <c r="BF26" s="47"/>
      <c r="BG26" s="83"/>
      <c r="BH26" s="47"/>
      <c r="BI26" s="47"/>
      <c r="BJ26" s="47"/>
      <c r="BK26" s="47"/>
      <c r="BL26" s="47"/>
      <c r="BM26" s="47"/>
      <c r="BN26" s="47"/>
      <c r="BO26" s="47"/>
      <c r="BP26" s="47"/>
      <c r="BQ26" s="47"/>
      <c r="BR26" s="47"/>
      <c r="BS26" s="47"/>
      <c r="BT26" s="47"/>
    </row>
    <row r="27">
      <c r="A27" s="47"/>
      <c r="C27" s="58"/>
      <c r="E27" s="47"/>
      <c r="G27" s="69"/>
      <c r="H27" s="84"/>
      <c r="I27" s="69"/>
      <c r="K27" s="85"/>
      <c r="L27" s="84"/>
      <c r="M27" s="69"/>
      <c r="O27" s="85"/>
      <c r="P27" s="84"/>
      <c r="Q27" s="69"/>
      <c r="S27" s="85"/>
      <c r="U27" s="75"/>
      <c r="V27" s="84"/>
      <c r="W27" s="75"/>
      <c r="Y27" s="75"/>
      <c r="Z27" s="84"/>
      <c r="AA27" s="75"/>
      <c r="AC27" s="75"/>
      <c r="AD27" s="84"/>
      <c r="AE27" s="75"/>
      <c r="AG27" s="75"/>
      <c r="AH27" s="76" t="str">
        <f>'3_DataSlave'!D29</f>
        <v>Structural Integrity</v>
      </c>
      <c r="AI27" s="86" t="str">
        <f>'3_DataSlave'!E29</f>
        <v>Integrity</v>
      </c>
      <c r="AJ27" s="77" t="s">
        <v>90</v>
      </c>
      <c r="AK27" s="78">
        <v>2.0</v>
      </c>
      <c r="AL27" s="78"/>
      <c r="AM27" s="79" t="str">
        <f t="shared" si="22"/>
        <v>5.2%</v>
      </c>
      <c r="AN27" s="80"/>
      <c r="AO27" s="77" t="s">
        <v>90</v>
      </c>
      <c r="AP27" s="78">
        <v>0.0</v>
      </c>
      <c r="AQ27" s="78"/>
      <c r="AR27" s="79" t="str">
        <f t="shared" si="23"/>
        <v>0.0%</v>
      </c>
      <c r="AS27" s="113"/>
      <c r="AT27" s="77" t="s">
        <v>90</v>
      </c>
      <c r="AU27" s="78">
        <v>0.0</v>
      </c>
      <c r="AV27" s="78"/>
      <c r="AW27" s="79" t="str">
        <f t="shared" si="24"/>
        <v>0.0%</v>
      </c>
      <c r="AX27" s="47"/>
      <c r="AY27" s="47"/>
      <c r="AZ27" s="47"/>
      <c r="BA27" s="47"/>
      <c r="BB27" s="82"/>
      <c r="BC27" s="48"/>
      <c r="BD27" s="48"/>
      <c r="BE27" s="47"/>
      <c r="BF27" s="47"/>
      <c r="BG27" s="83"/>
      <c r="BH27" s="47"/>
      <c r="BI27" s="47"/>
      <c r="BJ27" s="47"/>
      <c r="BK27" s="47"/>
      <c r="BL27" s="47"/>
      <c r="BM27" s="47"/>
      <c r="BN27" s="47"/>
      <c r="BO27" s="47"/>
      <c r="BP27" s="47"/>
      <c r="BQ27" s="47"/>
      <c r="BR27" s="47"/>
      <c r="BS27" s="47"/>
      <c r="BT27" s="47"/>
    </row>
    <row r="28">
      <c r="A28" s="47"/>
      <c r="C28" s="58"/>
      <c r="E28" s="47"/>
      <c r="G28" s="47"/>
      <c r="H28" s="84"/>
      <c r="I28" s="47"/>
      <c r="K28" s="85"/>
      <c r="L28" s="84"/>
      <c r="M28" s="47"/>
      <c r="O28" s="85"/>
      <c r="P28" s="84"/>
      <c r="Q28" s="47"/>
      <c r="S28" s="85"/>
      <c r="U28" s="47"/>
      <c r="V28" s="84"/>
      <c r="W28" s="47"/>
      <c r="Y28" s="47"/>
      <c r="Z28" s="84"/>
      <c r="AA28" s="47"/>
      <c r="AC28" s="47"/>
      <c r="AD28" s="84"/>
      <c r="AE28" s="47"/>
      <c r="AG28" s="47"/>
      <c r="AH28" s="76" t="str">
        <f>'3_DataSlave'!D30</f>
        <v>Reinforce critical structure element</v>
      </c>
      <c r="AI28" s="86" t="str">
        <f>'3_DataSlave'!E30</f>
        <v>Structural measures</v>
      </c>
      <c r="AJ28" s="77" t="s">
        <v>90</v>
      </c>
      <c r="AK28" s="78">
        <v>1.0</v>
      </c>
      <c r="AL28" s="47"/>
      <c r="AM28" s="79" t="str">
        <f t="shared" si="22"/>
        <v>2.6%</v>
      </c>
      <c r="AN28" s="80"/>
      <c r="AO28" s="77" t="s">
        <v>90</v>
      </c>
      <c r="AP28" s="78">
        <v>0.0</v>
      </c>
      <c r="AQ28" s="47"/>
      <c r="AR28" s="79" t="str">
        <f t="shared" si="23"/>
        <v>0.0%</v>
      </c>
      <c r="AS28" s="47"/>
      <c r="AT28" s="77" t="s">
        <v>90</v>
      </c>
      <c r="AU28" s="78">
        <v>0.0</v>
      </c>
      <c r="AV28" s="47"/>
      <c r="AW28" s="79" t="str">
        <f t="shared" si="24"/>
        <v>0.0%</v>
      </c>
      <c r="AX28" s="47"/>
      <c r="AY28" s="47"/>
      <c r="AZ28" s="47"/>
      <c r="BA28" s="47"/>
      <c r="BB28" s="82"/>
      <c r="BC28" s="48"/>
      <c r="BD28" s="48"/>
      <c r="BE28" s="47"/>
      <c r="BF28" s="47"/>
      <c r="BG28" s="83"/>
      <c r="BH28" s="47"/>
      <c r="BI28" s="47"/>
      <c r="BJ28" s="47"/>
      <c r="BK28" s="47"/>
      <c r="BL28" s="47"/>
      <c r="BM28" s="47"/>
      <c r="BN28" s="47"/>
      <c r="BO28" s="47"/>
      <c r="BP28" s="47"/>
      <c r="BQ28" s="47"/>
      <c r="BR28" s="47"/>
      <c r="BS28" s="47"/>
      <c r="BT28" s="47"/>
    </row>
    <row r="29">
      <c r="A29" s="47"/>
      <c r="C29" s="58"/>
      <c r="E29" s="47"/>
      <c r="G29" s="47"/>
      <c r="H29" s="84"/>
      <c r="I29" s="47"/>
      <c r="K29" s="85"/>
      <c r="L29" s="84"/>
      <c r="M29" s="47"/>
      <c r="O29" s="85"/>
      <c r="P29" s="84"/>
      <c r="Q29" s="47"/>
      <c r="S29" s="85"/>
      <c r="U29" s="47"/>
      <c r="V29" s="106"/>
      <c r="W29" s="47"/>
      <c r="X29" s="9"/>
      <c r="Y29" s="47"/>
      <c r="Z29" s="106"/>
      <c r="AA29" s="47"/>
      <c r="AB29" s="9"/>
      <c r="AC29" s="47"/>
      <c r="AD29" s="106"/>
      <c r="AE29" s="47"/>
      <c r="AF29" s="9"/>
      <c r="AG29" s="47"/>
      <c r="AH29" s="88" t="str">
        <f>'3_DataSlave'!D31</f>
        <v>Structure material </v>
      </c>
      <c r="AI29" s="89" t="str">
        <f>'3_DataSlave'!E31</f>
        <v>Material</v>
      </c>
      <c r="AJ29" s="90" t="s">
        <v>90</v>
      </c>
      <c r="AK29" s="91">
        <v>3.0</v>
      </c>
      <c r="AL29" s="55"/>
      <c r="AM29" s="92" t="str">
        <f t="shared" si="22"/>
        <v>7.8%</v>
      </c>
      <c r="AN29" s="65"/>
      <c r="AO29" s="90" t="s">
        <v>90</v>
      </c>
      <c r="AP29" s="91">
        <v>1.0</v>
      </c>
      <c r="AQ29" s="55"/>
      <c r="AR29" s="92" t="str">
        <f t="shared" si="23"/>
        <v>3.0%</v>
      </c>
      <c r="AS29" s="55"/>
      <c r="AT29" s="90" t="s">
        <v>90</v>
      </c>
      <c r="AU29" s="91">
        <v>0.0</v>
      </c>
      <c r="AV29" s="55"/>
      <c r="AW29" s="92" t="str">
        <f t="shared" si="24"/>
        <v>0.0%</v>
      </c>
      <c r="AX29" s="47"/>
      <c r="AY29" s="47"/>
      <c r="AZ29" s="47"/>
      <c r="BA29" s="47"/>
      <c r="BB29" s="82"/>
      <c r="BC29" s="48"/>
      <c r="BD29" s="48"/>
      <c r="BE29" s="47"/>
      <c r="BF29" s="47"/>
      <c r="BG29" s="83"/>
      <c r="BH29" s="47"/>
      <c r="BI29" s="47"/>
      <c r="BJ29" s="47"/>
      <c r="BK29" s="47"/>
      <c r="BL29" s="47"/>
      <c r="BM29" s="47"/>
      <c r="BN29" s="47"/>
      <c r="BO29" s="47"/>
      <c r="BP29" s="47"/>
      <c r="BQ29" s="47"/>
      <c r="BR29" s="47"/>
      <c r="BS29" s="47"/>
      <c r="BT29" s="47"/>
    </row>
    <row r="30">
      <c r="A30" s="47"/>
      <c r="C30" s="58"/>
      <c r="E30" s="47"/>
      <c r="G30" s="47"/>
      <c r="H30" s="84"/>
      <c r="I30" s="47"/>
      <c r="K30" s="85"/>
      <c r="L30" s="84"/>
      <c r="M30" s="47"/>
      <c r="O30" s="85"/>
      <c r="P30" s="84"/>
      <c r="Q30" s="47"/>
      <c r="S30" s="85"/>
      <c r="T30" s="114" t="s">
        <v>103</v>
      </c>
      <c r="U30" s="47"/>
      <c r="V30" s="101">
        <v>8.0</v>
      </c>
      <c r="W30" s="47"/>
      <c r="X30" s="72" t="str">
        <f>$J$23*$V$30/SUM($V$23:$V$48)</f>
        <v>21%</v>
      </c>
      <c r="Y30" s="47"/>
      <c r="Z30" s="94">
        <v>5.0</v>
      </c>
      <c r="AA30" s="47"/>
      <c r="AB30" s="72" t="str">
        <f>$J$23*$Z30/SUM($Z$23:$Z$48)</f>
        <v>15%</v>
      </c>
      <c r="AC30" s="47"/>
      <c r="AD30" s="94">
        <v>4.0</v>
      </c>
      <c r="AE30" s="47"/>
      <c r="AF30" s="72" t="str">
        <f>$J$23*$AD30/SUM($AD$23:$AD$48)</f>
        <v>17%</v>
      </c>
      <c r="AG30" s="47"/>
      <c r="AH30" s="76" t="str">
        <f>'3_DataSlave'!D32</f>
        <v>Distribution operational priority areas</v>
      </c>
      <c r="AI30" s="86" t="str">
        <f>'3_DataSlave'!E32</f>
        <v>Distribution</v>
      </c>
      <c r="AJ30" s="102" t="s">
        <v>90</v>
      </c>
      <c r="AK30" s="103">
        <v>3.0</v>
      </c>
      <c r="AL30" s="104"/>
      <c r="AM30" s="105" t="str">
        <f t="shared" ref="AM30:AM33" si="25">$X$30*AK30/SUM($AK$30:$AK$33)</f>
        <v>5.7%</v>
      </c>
      <c r="AN30" s="104"/>
      <c r="AO30" s="102" t="s">
        <v>90</v>
      </c>
      <c r="AP30" s="103">
        <v>1.0</v>
      </c>
      <c r="AQ30" s="104"/>
      <c r="AR30" s="105" t="str">
        <f t="shared" ref="AR30:AR33" si="26">$AB$30*AP30/SUM($AP$30:$AP$33)</f>
        <v>2.2%</v>
      </c>
      <c r="AS30" s="104"/>
      <c r="AT30" s="102" t="s">
        <v>90</v>
      </c>
      <c r="AU30" s="103">
        <v>2.0</v>
      </c>
      <c r="AV30" s="104"/>
      <c r="AW30" s="105" t="str">
        <f t="shared" ref="AW30:AW33" si="27">$AF$30*AU30/SUM($AU$30:$AU$33)</f>
        <v>4.9%</v>
      </c>
      <c r="AX30" s="47"/>
      <c r="AY30" s="47"/>
      <c r="AZ30" s="47"/>
      <c r="BA30" s="47"/>
      <c r="BB30" s="82"/>
      <c r="BC30" s="48"/>
      <c r="BD30" s="48"/>
      <c r="BE30" s="47"/>
      <c r="BF30" s="47"/>
      <c r="BG30" s="83"/>
      <c r="BH30" s="47"/>
      <c r="BI30" s="47"/>
      <c r="BJ30" s="47"/>
      <c r="BK30" s="47"/>
      <c r="BL30" s="47"/>
      <c r="BM30" s="47"/>
      <c r="BN30" s="47"/>
      <c r="BO30" s="47"/>
      <c r="BP30" s="47"/>
      <c r="BQ30" s="47"/>
      <c r="BR30" s="47"/>
      <c r="BS30" s="47"/>
      <c r="BT30" s="47"/>
    </row>
    <row r="31">
      <c r="A31" s="47"/>
      <c r="C31" s="58"/>
      <c r="E31" s="47"/>
      <c r="G31" s="47"/>
      <c r="H31" s="84"/>
      <c r="I31" s="47"/>
      <c r="K31" s="85"/>
      <c r="L31" s="84"/>
      <c r="M31" s="47"/>
      <c r="O31" s="85"/>
      <c r="P31" s="84"/>
      <c r="Q31" s="47"/>
      <c r="S31" s="85"/>
      <c r="U31" s="47"/>
      <c r="V31" s="84"/>
      <c r="W31" s="47"/>
      <c r="Y31" s="47"/>
      <c r="Z31" s="84"/>
      <c r="AA31" s="47"/>
      <c r="AC31" s="47"/>
      <c r="AD31" s="84"/>
      <c r="AE31" s="47"/>
      <c r="AG31" s="47"/>
      <c r="AH31" s="76" t="str">
        <f>'3_DataSlave'!D33</f>
        <v>Concentrated vs. Spread</v>
      </c>
      <c r="AI31" s="86" t="str">
        <f>'3_DataSlave'!E33</f>
        <v>Spread</v>
      </c>
      <c r="AJ31" s="115" t="s">
        <v>95</v>
      </c>
      <c r="AK31" s="78">
        <v>6.0</v>
      </c>
      <c r="AL31" s="47"/>
      <c r="AM31" s="79" t="str">
        <f t="shared" si="25"/>
        <v>11.3%</v>
      </c>
      <c r="AN31" s="47"/>
      <c r="AO31" s="116" t="s">
        <v>90</v>
      </c>
      <c r="AP31" s="78">
        <v>2.0</v>
      </c>
      <c r="AQ31" s="47"/>
      <c r="AR31" s="79" t="str">
        <f t="shared" si="26"/>
        <v>4.3%</v>
      </c>
      <c r="AS31" s="47"/>
      <c r="AT31" s="116" t="s">
        <v>90</v>
      </c>
      <c r="AU31" s="78">
        <v>0.0</v>
      </c>
      <c r="AV31" s="47"/>
      <c r="AW31" s="79" t="str">
        <f t="shared" si="27"/>
        <v>0.0%</v>
      </c>
      <c r="AX31" s="47"/>
      <c r="AY31" s="47"/>
      <c r="AZ31" s="47"/>
      <c r="BA31" s="47"/>
      <c r="BB31" s="82"/>
      <c r="BC31" s="48"/>
      <c r="BD31" s="48"/>
      <c r="BE31" s="47"/>
      <c r="BF31" s="47"/>
      <c r="BG31" s="83"/>
      <c r="BH31" s="47"/>
      <c r="BI31" s="47"/>
      <c r="BJ31" s="47"/>
      <c r="BK31" s="47"/>
      <c r="BL31" s="47"/>
      <c r="BM31" s="47"/>
      <c r="BN31" s="47"/>
      <c r="BO31" s="47"/>
      <c r="BP31" s="47"/>
      <c r="BQ31" s="47"/>
      <c r="BR31" s="47"/>
      <c r="BS31" s="47"/>
      <c r="BT31" s="47"/>
    </row>
    <row r="32">
      <c r="A32" s="47"/>
      <c r="C32" s="58"/>
      <c r="E32" s="47"/>
      <c r="G32" s="47"/>
      <c r="H32" s="84"/>
      <c r="I32" s="47"/>
      <c r="K32" s="85"/>
      <c r="L32" s="84"/>
      <c r="M32" s="47"/>
      <c r="O32" s="85"/>
      <c r="P32" s="84"/>
      <c r="Q32" s="47"/>
      <c r="S32" s="85"/>
      <c r="U32" s="47"/>
      <c r="V32" s="84"/>
      <c r="W32" s="47"/>
      <c r="Y32" s="47"/>
      <c r="Z32" s="84"/>
      <c r="AA32" s="47"/>
      <c r="AC32" s="47"/>
      <c r="AD32" s="84"/>
      <c r="AE32" s="47"/>
      <c r="AG32" s="47"/>
      <c r="AH32" s="76" t="str">
        <f>'3_DataSlave'!D34</f>
        <v>Existence of free space</v>
      </c>
      <c r="AI32" s="86" t="str">
        <f>'3_DataSlave'!E34</f>
        <v>Breathing</v>
      </c>
      <c r="AJ32" s="77" t="s">
        <v>90</v>
      </c>
      <c r="AK32" s="78">
        <v>2.0</v>
      </c>
      <c r="AL32" s="47"/>
      <c r="AM32" s="79" t="str">
        <f t="shared" si="25"/>
        <v>3.8%</v>
      </c>
      <c r="AN32" s="47"/>
      <c r="AO32" s="77" t="s">
        <v>90</v>
      </c>
      <c r="AP32" s="78">
        <v>0.0</v>
      </c>
      <c r="AQ32" s="47"/>
      <c r="AR32" s="79" t="str">
        <f t="shared" si="26"/>
        <v>0.0%</v>
      </c>
      <c r="AS32" s="47"/>
      <c r="AT32" s="77" t="s">
        <v>90</v>
      </c>
      <c r="AU32" s="78">
        <v>4.0</v>
      </c>
      <c r="AV32" s="47"/>
      <c r="AW32" s="79" t="str">
        <f t="shared" si="27"/>
        <v>9.9%</v>
      </c>
      <c r="AX32" s="47"/>
      <c r="AY32" s="47"/>
      <c r="AZ32" s="47"/>
      <c r="BA32" s="47"/>
      <c r="BB32" s="82"/>
      <c r="BC32" s="48"/>
      <c r="BD32" s="48"/>
      <c r="BE32" s="47"/>
      <c r="BF32" s="47"/>
      <c r="BG32" s="83"/>
      <c r="BH32" s="47"/>
      <c r="BI32" s="47"/>
      <c r="BJ32" s="47"/>
      <c r="BK32" s="47"/>
      <c r="BL32" s="47"/>
      <c r="BM32" s="47"/>
      <c r="BN32" s="47"/>
      <c r="BO32" s="47"/>
      <c r="BP32" s="47"/>
      <c r="BQ32" s="47"/>
      <c r="BR32" s="47"/>
      <c r="BS32" s="47"/>
      <c r="BT32" s="47"/>
    </row>
    <row r="33">
      <c r="A33" s="47"/>
      <c r="C33" s="58"/>
      <c r="E33" s="47"/>
      <c r="G33" s="47"/>
      <c r="H33" s="84"/>
      <c r="I33" s="47"/>
      <c r="K33" s="85"/>
      <c r="L33" s="84"/>
      <c r="M33" s="47"/>
      <c r="O33" s="85"/>
      <c r="P33" s="84"/>
      <c r="Q33" s="47"/>
      <c r="S33" s="85"/>
      <c r="T33" s="9"/>
      <c r="U33" s="47"/>
      <c r="V33" s="106"/>
      <c r="W33" s="47"/>
      <c r="X33" s="9"/>
      <c r="Y33" s="47"/>
      <c r="Z33" s="106"/>
      <c r="AA33" s="47"/>
      <c r="AB33" s="9"/>
      <c r="AC33" s="47"/>
      <c r="AD33" s="106"/>
      <c r="AE33" s="47"/>
      <c r="AF33" s="9"/>
      <c r="AG33" s="47"/>
      <c r="AH33" s="88" t="str">
        <f>'3_DataSlave'!D35</f>
        <v>Location of  valuable assests</v>
      </c>
      <c r="AI33" s="89" t="str">
        <f>'3_DataSlave'!E35</f>
        <v>Valuable</v>
      </c>
      <c r="AJ33" s="90" t="s">
        <v>90</v>
      </c>
      <c r="AK33" s="91">
        <v>0.0</v>
      </c>
      <c r="AL33" s="55"/>
      <c r="AM33" s="92" t="str">
        <f t="shared" si="25"/>
        <v>0.0%</v>
      </c>
      <c r="AN33" s="55"/>
      <c r="AO33" s="90" t="s">
        <v>90</v>
      </c>
      <c r="AP33" s="91">
        <v>4.0</v>
      </c>
      <c r="AQ33" s="55"/>
      <c r="AR33" s="92" t="str">
        <f t="shared" si="26"/>
        <v>8.7%</v>
      </c>
      <c r="AS33" s="55"/>
      <c r="AT33" s="90" t="s">
        <v>90</v>
      </c>
      <c r="AU33" s="91">
        <v>1.0</v>
      </c>
      <c r="AV33" s="55"/>
      <c r="AW33" s="92" t="str">
        <f t="shared" si="27"/>
        <v>2.5%</v>
      </c>
      <c r="AX33" s="47"/>
      <c r="AY33" s="47"/>
      <c r="AZ33" s="47"/>
      <c r="BA33" s="47"/>
      <c r="BB33" s="82"/>
      <c r="BC33" s="48"/>
      <c r="BD33" s="48"/>
      <c r="BE33" s="47"/>
      <c r="BF33" s="47"/>
      <c r="BG33" s="83"/>
      <c r="BH33" s="47"/>
      <c r="BI33" s="47"/>
      <c r="BJ33" s="47"/>
      <c r="BK33" s="47"/>
      <c r="BL33" s="47"/>
      <c r="BM33" s="47"/>
      <c r="BN33" s="47"/>
      <c r="BO33" s="47"/>
      <c r="BP33" s="47"/>
      <c r="BQ33" s="47"/>
      <c r="BR33" s="47"/>
      <c r="BS33" s="47"/>
      <c r="BT33" s="47"/>
    </row>
    <row r="34" ht="15.0" customHeight="1">
      <c r="A34" s="47"/>
      <c r="C34" s="58"/>
      <c r="E34" s="47"/>
      <c r="G34" s="47"/>
      <c r="H34" s="84"/>
      <c r="I34" s="47"/>
      <c r="K34" s="85"/>
      <c r="L34" s="84"/>
      <c r="M34" s="47"/>
      <c r="O34" s="85"/>
      <c r="P34" s="84"/>
      <c r="Q34" s="47"/>
      <c r="S34" s="85"/>
      <c r="T34" s="114" t="s">
        <v>104</v>
      </c>
      <c r="U34" s="47"/>
      <c r="V34" s="101">
        <v>4.0</v>
      </c>
      <c r="W34" s="47"/>
      <c r="X34" s="72" t="str">
        <f>$J$23*$V$34/SUM($V$23:$V$48)</f>
        <v>10%</v>
      </c>
      <c r="Y34" s="47"/>
      <c r="Z34" s="94">
        <v>4.0</v>
      </c>
      <c r="AA34" s="47"/>
      <c r="AB34" s="72" t="str">
        <f>$J$23*$Z34/SUM($Z$23:$Z$48)</f>
        <v>12%</v>
      </c>
      <c r="AC34" s="47"/>
      <c r="AD34" s="94">
        <v>1.0</v>
      </c>
      <c r="AE34" s="47"/>
      <c r="AF34" s="72" t="str">
        <f>$J$23*$AD34/SUM($AD$23:$AD$48)</f>
        <v>4%</v>
      </c>
      <c r="AG34" s="47"/>
      <c r="AH34" s="76" t="str">
        <f>'3_DataSlave'!D36</f>
        <v>Opening:  windows</v>
      </c>
      <c r="AI34" s="86" t="str">
        <f>'3_DataSlave'!E36</f>
        <v>Windows</v>
      </c>
      <c r="AJ34" s="102" t="s">
        <v>90</v>
      </c>
      <c r="AK34" s="103">
        <v>2.0</v>
      </c>
      <c r="AL34" s="104"/>
      <c r="AM34" s="105" t="str">
        <f t="shared" ref="AM34:AM38" si="28">$X$34*AK34/SUM($AK$34:$AK$38)</f>
        <v>2.6%</v>
      </c>
      <c r="AN34" s="104"/>
      <c r="AO34" s="102" t="s">
        <v>90</v>
      </c>
      <c r="AP34" s="103">
        <v>4.0</v>
      </c>
      <c r="AQ34" s="104"/>
      <c r="AR34" s="105" t="str">
        <f t="shared" ref="AR34:AR38" si="29">$AB$34*AP34/SUM($AP$34:$AP$38)</f>
        <v>5.4%</v>
      </c>
      <c r="AS34" s="104"/>
      <c r="AT34" s="102" t="s">
        <v>90</v>
      </c>
      <c r="AU34" s="103">
        <v>1.0</v>
      </c>
      <c r="AV34" s="104"/>
      <c r="AW34" s="105" t="str">
        <f t="shared" ref="AW34:AW38" si="30">$AF$34*AU34/SUM($AU$34:$AU$38)</f>
        <v>0.7%</v>
      </c>
      <c r="AX34" s="47"/>
      <c r="AY34" s="47"/>
      <c r="AZ34" s="47"/>
      <c r="BA34" s="47"/>
      <c r="BB34" s="82"/>
      <c r="BC34" s="48"/>
      <c r="BD34" s="48"/>
      <c r="BE34" s="47"/>
      <c r="BF34" s="47"/>
      <c r="BG34" s="83"/>
      <c r="BH34" s="47"/>
      <c r="BI34" s="47"/>
      <c r="BJ34" s="47"/>
      <c r="BK34" s="47"/>
      <c r="BL34" s="47"/>
      <c r="BM34" s="47"/>
      <c r="BN34" s="47"/>
      <c r="BO34" s="47"/>
      <c r="BP34" s="47"/>
      <c r="BQ34" s="47"/>
      <c r="BR34" s="47"/>
      <c r="BS34" s="47"/>
      <c r="BT34" s="47"/>
    </row>
    <row r="35">
      <c r="A35" s="47"/>
      <c r="C35" s="58"/>
      <c r="E35" s="47"/>
      <c r="G35" s="47"/>
      <c r="H35" s="84"/>
      <c r="I35" s="47"/>
      <c r="K35" s="85"/>
      <c r="L35" s="84"/>
      <c r="M35" s="47"/>
      <c r="O35" s="85"/>
      <c r="P35" s="84"/>
      <c r="Q35" s="47"/>
      <c r="S35" s="85"/>
      <c r="U35" s="47"/>
      <c r="V35" s="84"/>
      <c r="W35" s="47"/>
      <c r="Y35" s="47"/>
      <c r="Z35" s="84"/>
      <c r="AA35" s="47"/>
      <c r="AC35" s="47"/>
      <c r="AD35" s="84"/>
      <c r="AE35" s="47"/>
      <c r="AG35" s="47"/>
      <c r="AH35" s="76" t="str">
        <f>'3_DataSlave'!D37</f>
        <v>Opening: doors</v>
      </c>
      <c r="AI35" s="86" t="str">
        <f>'3_DataSlave'!E37</f>
        <v>Doors</v>
      </c>
      <c r="AJ35" s="77" t="s">
        <v>90</v>
      </c>
      <c r="AK35" s="78">
        <v>3.0</v>
      </c>
      <c r="AL35" s="47"/>
      <c r="AM35" s="79" t="str">
        <f t="shared" si="28"/>
        <v>3.9%</v>
      </c>
      <c r="AN35" s="47"/>
      <c r="AO35" s="77" t="s">
        <v>90</v>
      </c>
      <c r="AP35" s="78">
        <v>2.0</v>
      </c>
      <c r="AQ35" s="47"/>
      <c r="AR35" s="79" t="str">
        <f t="shared" si="29"/>
        <v>2.7%</v>
      </c>
      <c r="AS35" s="47"/>
      <c r="AT35" s="77" t="s">
        <v>90</v>
      </c>
      <c r="AU35" s="78">
        <v>2.0</v>
      </c>
      <c r="AV35" s="47"/>
      <c r="AW35" s="79" t="str">
        <f t="shared" si="30"/>
        <v>1.4%</v>
      </c>
      <c r="AX35" s="47"/>
      <c r="AY35" s="47"/>
      <c r="AZ35" s="47"/>
      <c r="BA35" s="47"/>
      <c r="BB35" s="82"/>
      <c r="BC35" s="48"/>
      <c r="BD35" s="48"/>
      <c r="BE35" s="47"/>
      <c r="BF35" s="47"/>
      <c r="BG35" s="83"/>
      <c r="BH35" s="47"/>
      <c r="BI35" s="47"/>
      <c r="BJ35" s="47"/>
      <c r="BK35" s="47"/>
      <c r="BL35" s="47"/>
      <c r="BM35" s="47"/>
      <c r="BN35" s="47"/>
      <c r="BO35" s="47"/>
      <c r="BP35" s="47"/>
      <c r="BQ35" s="47"/>
      <c r="BR35" s="47"/>
      <c r="BS35" s="47"/>
      <c r="BT35" s="47"/>
    </row>
    <row r="36">
      <c r="A36" s="47"/>
      <c r="C36" s="58"/>
      <c r="E36" s="47"/>
      <c r="G36" s="47"/>
      <c r="H36" s="84"/>
      <c r="I36" s="47"/>
      <c r="K36" s="85"/>
      <c r="L36" s="84"/>
      <c r="M36" s="47"/>
      <c r="O36" s="85"/>
      <c r="P36" s="84"/>
      <c r="Q36" s="47"/>
      <c r="S36" s="85"/>
      <c r="U36" s="47"/>
      <c r="V36" s="84"/>
      <c r="W36" s="47"/>
      <c r="Y36" s="47"/>
      <c r="Z36" s="84"/>
      <c r="AA36" s="47"/>
      <c r="AC36" s="47"/>
      <c r="AD36" s="84"/>
      <c r="AE36" s="47"/>
      <c r="AG36" s="47"/>
      <c r="AH36" s="76" t="str">
        <f>'3_DataSlave'!D38</f>
        <v>Opening exposure</v>
      </c>
      <c r="AI36" s="86" t="str">
        <f>'3_DataSlave'!E38</f>
        <v>Exposure</v>
      </c>
      <c r="AJ36" s="77" t="s">
        <v>90</v>
      </c>
      <c r="AK36" s="78">
        <v>1.0</v>
      </c>
      <c r="AL36" s="47"/>
      <c r="AM36" s="79" t="str">
        <f t="shared" si="28"/>
        <v>1.3%</v>
      </c>
      <c r="AN36" s="47"/>
      <c r="AO36" s="77" t="s">
        <v>90</v>
      </c>
      <c r="AP36" s="78">
        <v>2.0</v>
      </c>
      <c r="AQ36" s="47"/>
      <c r="AR36" s="79" t="str">
        <f t="shared" si="29"/>
        <v>2.7%</v>
      </c>
      <c r="AS36" s="47"/>
      <c r="AT36" s="77" t="s">
        <v>90</v>
      </c>
      <c r="AU36" s="78">
        <v>2.0</v>
      </c>
      <c r="AV36" s="47"/>
      <c r="AW36" s="79" t="str">
        <f t="shared" si="30"/>
        <v>1.4%</v>
      </c>
      <c r="AX36" s="47"/>
      <c r="AY36" s="47"/>
      <c r="AZ36" s="47"/>
      <c r="BA36" s="47"/>
      <c r="BB36" s="82"/>
      <c r="BC36" s="48"/>
      <c r="BD36" s="48"/>
      <c r="BE36" s="47"/>
      <c r="BF36" s="47"/>
      <c r="BG36" s="83"/>
      <c r="BH36" s="47"/>
      <c r="BI36" s="47"/>
      <c r="BJ36" s="47"/>
      <c r="BK36" s="47"/>
      <c r="BL36" s="47"/>
      <c r="BM36" s="47"/>
      <c r="BN36" s="47"/>
      <c r="BO36" s="47"/>
      <c r="BP36" s="47"/>
      <c r="BQ36" s="47"/>
      <c r="BR36" s="47"/>
      <c r="BS36" s="47"/>
      <c r="BT36" s="47"/>
    </row>
    <row r="37">
      <c r="A37" s="47"/>
      <c r="C37" s="58"/>
      <c r="E37" s="47"/>
      <c r="G37" s="47"/>
      <c r="H37" s="84"/>
      <c r="I37" s="47"/>
      <c r="K37" s="85"/>
      <c r="L37" s="84"/>
      <c r="M37" s="47"/>
      <c r="O37" s="85"/>
      <c r="P37" s="84"/>
      <c r="Q37" s="47"/>
      <c r="S37" s="85"/>
      <c r="U37" s="47"/>
      <c r="V37" s="84"/>
      <c r="W37" s="47"/>
      <c r="Y37" s="47"/>
      <c r="Z37" s="84"/>
      <c r="AA37" s="47"/>
      <c r="AC37" s="47"/>
      <c r="AD37" s="84"/>
      <c r="AE37" s="47"/>
      <c r="AG37" s="47"/>
      <c r="AH37" s="76" t="str">
        <f>'3_DataSlave'!D39</f>
        <v>Standoff distance</v>
      </c>
      <c r="AI37" s="86" t="str">
        <f>'3_DataSlave'!E39</f>
        <v>Standoff</v>
      </c>
      <c r="AJ37" s="77" t="s">
        <v>90</v>
      </c>
      <c r="AK37" s="78">
        <v>2.0</v>
      </c>
      <c r="AL37" s="47"/>
      <c r="AM37" s="79" t="str">
        <f t="shared" si="28"/>
        <v>2.6%</v>
      </c>
      <c r="AN37" s="47"/>
      <c r="AO37" s="77" t="s">
        <v>90</v>
      </c>
      <c r="AP37" s="78">
        <v>0.0</v>
      </c>
      <c r="AQ37" s="47"/>
      <c r="AR37" s="79" t="str">
        <f t="shared" si="29"/>
        <v>0.0%</v>
      </c>
      <c r="AS37" s="47"/>
      <c r="AT37" s="77" t="s">
        <v>90</v>
      </c>
      <c r="AU37" s="78">
        <v>0.0</v>
      </c>
      <c r="AV37" s="47"/>
      <c r="AW37" s="79" t="str">
        <f t="shared" si="30"/>
        <v>0.0%</v>
      </c>
      <c r="AX37" s="47"/>
      <c r="AY37" s="47"/>
      <c r="AZ37" s="47"/>
      <c r="BA37" s="47"/>
      <c r="BB37" s="82"/>
      <c r="BC37" s="48"/>
      <c r="BD37" s="48"/>
      <c r="BE37" s="47"/>
      <c r="BF37" s="47"/>
      <c r="BG37" s="83"/>
      <c r="BH37" s="47"/>
      <c r="BI37" s="47"/>
      <c r="BJ37" s="47"/>
      <c r="BK37" s="47"/>
      <c r="BL37" s="47"/>
      <c r="BM37" s="47"/>
      <c r="BN37" s="47"/>
      <c r="BO37" s="47"/>
      <c r="BP37" s="47"/>
      <c r="BQ37" s="47"/>
      <c r="BR37" s="47"/>
      <c r="BS37" s="47"/>
      <c r="BT37" s="47"/>
    </row>
    <row r="38">
      <c r="A38" s="47"/>
      <c r="C38" s="58"/>
      <c r="E38" s="47"/>
      <c r="G38" s="47"/>
      <c r="H38" s="84"/>
      <c r="I38" s="47"/>
      <c r="K38" s="85"/>
      <c r="L38" s="84"/>
      <c r="M38" s="47"/>
      <c r="O38" s="85"/>
      <c r="P38" s="84"/>
      <c r="Q38" s="47"/>
      <c r="S38" s="85"/>
      <c r="T38" s="9"/>
      <c r="U38" s="47"/>
      <c r="V38" s="106"/>
      <c r="W38" s="47"/>
      <c r="X38" s="9"/>
      <c r="Y38" s="47"/>
      <c r="Z38" s="106"/>
      <c r="AA38" s="47"/>
      <c r="AB38" s="9"/>
      <c r="AC38" s="47"/>
      <c r="AD38" s="106"/>
      <c r="AE38" s="47"/>
      <c r="AF38" s="9"/>
      <c r="AG38" s="47"/>
      <c r="AH38" s="88" t="str">
        <f>'3_DataSlave'!D40</f>
        <v>Internal fencing</v>
      </c>
      <c r="AI38" s="89" t="str">
        <f>'3_DataSlave'!E40</f>
        <v>Int_fence</v>
      </c>
      <c r="AJ38" s="90" t="s">
        <v>90</v>
      </c>
      <c r="AK38" s="91">
        <v>0.0</v>
      </c>
      <c r="AL38" s="55"/>
      <c r="AM38" s="92" t="str">
        <f t="shared" si="28"/>
        <v>0.0%</v>
      </c>
      <c r="AN38" s="55"/>
      <c r="AO38" s="90" t="s">
        <v>90</v>
      </c>
      <c r="AP38" s="91">
        <v>1.0</v>
      </c>
      <c r="AQ38" s="55"/>
      <c r="AR38" s="92" t="str">
        <f t="shared" si="29"/>
        <v>1.4%</v>
      </c>
      <c r="AS38" s="55"/>
      <c r="AT38" s="90" t="s">
        <v>90</v>
      </c>
      <c r="AU38" s="91">
        <v>1.0</v>
      </c>
      <c r="AV38" s="55"/>
      <c r="AW38" s="92" t="str">
        <f t="shared" si="30"/>
        <v>0.7%</v>
      </c>
      <c r="AX38" s="47"/>
      <c r="AY38" s="47"/>
      <c r="AZ38" s="47"/>
      <c r="BA38" s="47"/>
      <c r="BB38" s="82"/>
      <c r="BC38" s="48"/>
      <c r="BD38" s="48"/>
      <c r="BE38" s="47"/>
      <c r="BF38" s="47"/>
      <c r="BG38" s="83"/>
      <c r="BH38" s="47"/>
      <c r="BI38" s="47"/>
      <c r="BJ38" s="47"/>
      <c r="BK38" s="47"/>
      <c r="BL38" s="47"/>
      <c r="BM38" s="47"/>
      <c r="BN38" s="47"/>
      <c r="BO38" s="47"/>
      <c r="BP38" s="47"/>
      <c r="BQ38" s="47"/>
      <c r="BR38" s="47"/>
      <c r="BS38" s="47"/>
      <c r="BT38" s="47"/>
    </row>
    <row r="39">
      <c r="A39" s="47"/>
      <c r="C39" s="58"/>
      <c r="E39" s="47"/>
      <c r="G39" s="47"/>
      <c r="H39" s="84"/>
      <c r="I39" s="47"/>
      <c r="K39" s="85"/>
      <c r="L39" s="84"/>
      <c r="M39" s="47"/>
      <c r="O39" s="85"/>
      <c r="P39" s="84"/>
      <c r="Q39" s="47"/>
      <c r="S39" s="85"/>
      <c r="T39" s="114" t="s">
        <v>105</v>
      </c>
      <c r="U39" s="47"/>
      <c r="V39" s="101">
        <v>2.0</v>
      </c>
      <c r="W39" s="47"/>
      <c r="X39" s="72" t="str">
        <f>$J$23*$V$39/SUM($V$23:$V$48)</f>
        <v>5%</v>
      </c>
      <c r="Y39" s="47"/>
      <c r="Z39" s="94">
        <v>2.0</v>
      </c>
      <c r="AA39" s="47"/>
      <c r="AB39" s="72" t="str">
        <f>$J$23*$Z$39/SUM($Z$23:$Z$48)</f>
        <v>6%</v>
      </c>
      <c r="AC39" s="47"/>
      <c r="AD39" s="94">
        <v>4.0</v>
      </c>
      <c r="AE39" s="47"/>
      <c r="AF39" s="72" t="str">
        <f>$J$23*$AD$39/SUM($AD$23:$AD$48)</f>
        <v>17%</v>
      </c>
      <c r="AG39" s="47"/>
      <c r="AH39" s="76" t="str">
        <f>'3_DataSlave'!D41</f>
        <v>Safety of mouvements</v>
      </c>
      <c r="AI39" s="86" t="str">
        <f>'3_DataSlave'!E41</f>
        <v>Mouvements</v>
      </c>
      <c r="AJ39" s="102" t="s">
        <v>90</v>
      </c>
      <c r="AK39" s="103">
        <v>2.0</v>
      </c>
      <c r="AL39" s="104"/>
      <c r="AM39" s="105" t="str">
        <f t="shared" ref="AM39:AM42" si="31">$X$39*AK39/SUM($AK$39:$AK$42)</f>
        <v>1.5%</v>
      </c>
      <c r="AN39" s="104"/>
      <c r="AO39" s="102" t="s">
        <v>95</v>
      </c>
      <c r="AP39" s="103">
        <v>1.0</v>
      </c>
      <c r="AQ39" s="104"/>
      <c r="AR39" s="105" t="str">
        <f t="shared" ref="AR39:AR42" si="32">$AB$39*AP39/SUM($AP$39:$AP$42)</f>
        <v>1.5%</v>
      </c>
      <c r="AS39" s="104"/>
      <c r="AT39" s="102" t="s">
        <v>90</v>
      </c>
      <c r="AU39" s="103">
        <v>2.0</v>
      </c>
      <c r="AV39" s="104"/>
      <c r="AW39" s="105" t="str">
        <f t="shared" ref="AW39:AW42" si="33">$AF$39*AU39/SUM($AU$39:$AU$42)</f>
        <v>6.9%</v>
      </c>
      <c r="AX39" s="47"/>
      <c r="AY39" s="47"/>
      <c r="AZ39" s="47"/>
      <c r="BA39" s="47"/>
      <c r="BB39" s="82"/>
      <c r="BC39" s="48"/>
      <c r="BD39" s="48"/>
      <c r="BE39" s="47"/>
      <c r="BF39" s="47"/>
      <c r="BG39" s="83"/>
      <c r="BH39" s="47"/>
      <c r="BI39" s="47"/>
      <c r="BJ39" s="47"/>
      <c r="BK39" s="47"/>
      <c r="BL39" s="47"/>
      <c r="BM39" s="47"/>
      <c r="BN39" s="47"/>
      <c r="BO39" s="47"/>
      <c r="BP39" s="47"/>
      <c r="BQ39" s="47"/>
      <c r="BR39" s="47"/>
      <c r="BS39" s="47"/>
      <c r="BT39" s="47"/>
    </row>
    <row r="40">
      <c r="A40" s="47"/>
      <c r="C40" s="58"/>
      <c r="E40" s="47"/>
      <c r="G40" s="47"/>
      <c r="H40" s="84"/>
      <c r="I40" s="47"/>
      <c r="K40" s="85"/>
      <c r="L40" s="84"/>
      <c r="M40" s="47"/>
      <c r="O40" s="85"/>
      <c r="P40" s="84"/>
      <c r="Q40" s="47"/>
      <c r="S40" s="85"/>
      <c r="U40" s="47"/>
      <c r="V40" s="84"/>
      <c r="W40" s="47"/>
      <c r="Y40" s="47"/>
      <c r="Z40" s="84"/>
      <c r="AA40" s="47"/>
      <c r="AC40" s="47"/>
      <c r="AD40" s="84"/>
      <c r="AE40" s="47"/>
      <c r="AG40" s="47"/>
      <c r="AH40" s="76" t="str">
        <f>'3_DataSlave'!D42</f>
        <v>Safety of stairways</v>
      </c>
      <c r="AI40" s="86" t="str">
        <f>'3_DataSlave'!E42</f>
        <v>Stairs</v>
      </c>
      <c r="AJ40" s="77" t="s">
        <v>90</v>
      </c>
      <c r="AK40" s="78">
        <v>2.0</v>
      </c>
      <c r="AL40" s="47"/>
      <c r="AM40" s="79" t="str">
        <f t="shared" si="31"/>
        <v>1.5%</v>
      </c>
      <c r="AN40" s="47"/>
      <c r="AO40" s="77" t="s">
        <v>90</v>
      </c>
      <c r="AP40" s="78">
        <v>0.0</v>
      </c>
      <c r="AQ40" s="47"/>
      <c r="AR40" s="79" t="str">
        <f t="shared" si="32"/>
        <v>0.0%</v>
      </c>
      <c r="AS40" s="47"/>
      <c r="AT40" s="77" t="s">
        <v>90</v>
      </c>
      <c r="AU40" s="78">
        <v>1.0</v>
      </c>
      <c r="AV40" s="47"/>
      <c r="AW40" s="79" t="str">
        <f t="shared" si="33"/>
        <v>3.5%</v>
      </c>
      <c r="AX40" s="47"/>
      <c r="AY40" s="47"/>
      <c r="AZ40" s="47"/>
      <c r="BA40" s="47"/>
      <c r="BB40" s="82"/>
      <c r="BC40" s="48"/>
      <c r="BD40" s="48"/>
      <c r="BE40" s="47"/>
      <c r="BF40" s="47"/>
      <c r="BG40" s="83"/>
      <c r="BH40" s="47"/>
      <c r="BI40" s="47"/>
      <c r="BJ40" s="47"/>
      <c r="BK40" s="47"/>
      <c r="BL40" s="47"/>
      <c r="BM40" s="47"/>
      <c r="BN40" s="47"/>
      <c r="BO40" s="47"/>
      <c r="BP40" s="47"/>
      <c r="BQ40" s="47"/>
      <c r="BR40" s="47"/>
      <c r="BS40" s="47"/>
      <c r="BT40" s="47"/>
    </row>
    <row r="41">
      <c r="A41" s="47"/>
      <c r="C41" s="58"/>
      <c r="E41" s="47"/>
      <c r="G41" s="47"/>
      <c r="H41" s="84"/>
      <c r="I41" s="47"/>
      <c r="K41" s="85"/>
      <c r="L41" s="84"/>
      <c r="M41" s="47"/>
      <c r="O41" s="85"/>
      <c r="P41" s="84"/>
      <c r="Q41" s="47"/>
      <c r="S41" s="85"/>
      <c r="U41" s="47"/>
      <c r="V41" s="84"/>
      <c r="W41" s="47"/>
      <c r="Y41" s="47"/>
      <c r="Z41" s="84"/>
      <c r="AA41" s="47"/>
      <c r="AC41" s="47"/>
      <c r="AD41" s="84"/>
      <c r="AE41" s="47"/>
      <c r="AG41" s="47"/>
      <c r="AH41" s="76" t="str">
        <f>'3_DataSlave'!D43</f>
        <v>Safety of elevator system</v>
      </c>
      <c r="AI41" s="86" t="str">
        <f>'3_DataSlave'!E43</f>
        <v>Elevator</v>
      </c>
      <c r="AJ41" s="77" t="s">
        <v>90</v>
      </c>
      <c r="AK41" s="78">
        <v>1.0</v>
      </c>
      <c r="AL41" s="47"/>
      <c r="AM41" s="79" t="str">
        <f t="shared" si="31"/>
        <v>0.7%</v>
      </c>
      <c r="AN41" s="47"/>
      <c r="AO41" s="77" t="s">
        <v>90</v>
      </c>
      <c r="AP41" s="78">
        <v>0.0</v>
      </c>
      <c r="AQ41" s="47"/>
      <c r="AR41" s="79" t="str">
        <f t="shared" si="32"/>
        <v>0.0%</v>
      </c>
      <c r="AS41" s="47"/>
      <c r="AT41" s="77" t="s">
        <v>90</v>
      </c>
      <c r="AU41" s="78">
        <v>1.0</v>
      </c>
      <c r="AV41" s="47"/>
      <c r="AW41" s="79" t="str">
        <f t="shared" si="33"/>
        <v>3.5%</v>
      </c>
      <c r="AX41" s="47"/>
      <c r="AY41" s="47"/>
      <c r="AZ41" s="47"/>
      <c r="BA41" s="47"/>
      <c r="BB41" s="82"/>
      <c r="BC41" s="48"/>
      <c r="BD41" s="48"/>
      <c r="BE41" s="47"/>
      <c r="BF41" s="47"/>
      <c r="BG41" s="83"/>
      <c r="BH41" s="47"/>
      <c r="BI41" s="47"/>
      <c r="BJ41" s="47"/>
      <c r="BK41" s="47"/>
      <c r="BL41" s="47"/>
      <c r="BM41" s="47"/>
      <c r="BN41" s="47"/>
      <c r="BO41" s="47"/>
      <c r="BP41" s="47"/>
      <c r="BQ41" s="47"/>
      <c r="BR41" s="47"/>
      <c r="BS41" s="47"/>
      <c r="BT41" s="47"/>
    </row>
    <row r="42" ht="13.5" customHeight="1">
      <c r="A42" s="47"/>
      <c r="C42" s="58"/>
      <c r="E42" s="47"/>
      <c r="G42" s="47"/>
      <c r="H42" s="84"/>
      <c r="I42" s="47"/>
      <c r="K42" s="85"/>
      <c r="L42" s="84"/>
      <c r="M42" s="47"/>
      <c r="O42" s="85"/>
      <c r="P42" s="84"/>
      <c r="Q42" s="47"/>
      <c r="S42" s="85"/>
      <c r="T42" s="9"/>
      <c r="U42" s="47"/>
      <c r="V42" s="106"/>
      <c r="W42" s="47"/>
      <c r="X42" s="9"/>
      <c r="Y42" s="47"/>
      <c r="Z42" s="106"/>
      <c r="AA42" s="47"/>
      <c r="AB42" s="9"/>
      <c r="AC42" s="47"/>
      <c r="AD42" s="106"/>
      <c r="AE42" s="47"/>
      <c r="AF42" s="9"/>
      <c r="AG42" s="47"/>
      <c r="AH42" s="88" t="str">
        <f>'3_DataSlave'!D44</f>
        <v>Evacuation routes</v>
      </c>
      <c r="AI42" s="89" t="str">
        <f>'3_DataSlave'!E44</f>
        <v>Exits</v>
      </c>
      <c r="AJ42" s="90" t="s">
        <v>90</v>
      </c>
      <c r="AK42" s="91">
        <v>2.0</v>
      </c>
      <c r="AL42" s="55"/>
      <c r="AM42" s="92" t="str">
        <f t="shared" si="31"/>
        <v>1.5%</v>
      </c>
      <c r="AN42" s="55"/>
      <c r="AO42" s="90" t="s">
        <v>90</v>
      </c>
      <c r="AP42" s="91">
        <v>3.0</v>
      </c>
      <c r="AQ42" s="55"/>
      <c r="AR42" s="92" t="str">
        <f t="shared" si="32"/>
        <v>4.6%</v>
      </c>
      <c r="AS42" s="55"/>
      <c r="AT42" s="90" t="s">
        <v>90</v>
      </c>
      <c r="AU42" s="91">
        <v>1.0</v>
      </c>
      <c r="AV42" s="55"/>
      <c r="AW42" s="92" t="str">
        <f t="shared" si="33"/>
        <v>3.5%</v>
      </c>
      <c r="AX42" s="47"/>
      <c r="AY42" s="47"/>
      <c r="AZ42" s="47"/>
      <c r="BA42" s="47"/>
      <c r="BB42" s="82"/>
      <c r="BC42" s="48"/>
      <c r="BD42" s="48"/>
      <c r="BE42" s="47"/>
      <c r="BF42" s="47"/>
      <c r="BG42" s="83"/>
      <c r="BH42" s="47"/>
      <c r="BI42" s="47"/>
      <c r="BJ42" s="47"/>
      <c r="BK42" s="47"/>
      <c r="BL42" s="47"/>
      <c r="BM42" s="47"/>
      <c r="BN42" s="47"/>
      <c r="BO42" s="47"/>
      <c r="BP42" s="47"/>
      <c r="BQ42" s="47"/>
      <c r="BR42" s="47"/>
      <c r="BS42" s="47"/>
      <c r="BT42" s="47"/>
    </row>
    <row r="43" ht="11.25" customHeight="1">
      <c r="A43" s="47"/>
      <c r="C43" s="58"/>
      <c r="E43" s="47"/>
      <c r="G43" s="47"/>
      <c r="H43" s="84"/>
      <c r="I43" s="47"/>
      <c r="K43" s="85"/>
      <c r="L43" s="84"/>
      <c r="M43" s="47"/>
      <c r="O43" s="85"/>
      <c r="P43" s="84"/>
      <c r="Q43" s="47"/>
      <c r="S43" s="85"/>
      <c r="T43" s="114" t="s">
        <v>106</v>
      </c>
      <c r="U43" s="47"/>
      <c r="V43" s="101">
        <v>6.0</v>
      </c>
      <c r="W43" s="47"/>
      <c r="X43" s="72" t="str">
        <f>$J$23*$V$43/SUM($V$23:$V$48)</f>
        <v>16%</v>
      </c>
      <c r="Y43" s="47"/>
      <c r="Z43" s="94">
        <v>1.0</v>
      </c>
      <c r="AA43" s="47"/>
      <c r="AB43" s="72" t="str">
        <f>$J$23*$Z$43/SUM($Z$23:$Z$48)</f>
        <v>3%</v>
      </c>
      <c r="AC43" s="47"/>
      <c r="AD43" s="94">
        <v>3.0</v>
      </c>
      <c r="AE43" s="47"/>
      <c r="AF43" s="72" t="str">
        <f>$J$23*$AD$43/SUM($AD$23:$AD$48)</f>
        <v>13%</v>
      </c>
      <c r="AG43" s="47"/>
      <c r="AH43" s="76" t="str">
        <f>'3_DataSlave'!D45</f>
        <v>Safety of telecommmunication system</v>
      </c>
      <c r="AI43" s="86" t="str">
        <f>'3_DataSlave'!E45</f>
        <v>Telecom</v>
      </c>
      <c r="AJ43" s="102" t="s">
        <v>90</v>
      </c>
      <c r="AK43" s="103">
        <v>3.0</v>
      </c>
      <c r="AL43" s="104"/>
      <c r="AM43" s="105" t="str">
        <f t="shared" ref="AM43:AM48" si="34">$X$43*AK43/SUM($AK$43:$AK$48)</f>
        <v>3.1%</v>
      </c>
      <c r="AN43" s="104"/>
      <c r="AO43" s="102" t="s">
        <v>90</v>
      </c>
      <c r="AP43" s="103">
        <v>1.0</v>
      </c>
      <c r="AQ43" s="104"/>
      <c r="AR43" s="105" t="str">
        <f t="shared" ref="AR43:AR48" si="35">$AB$43*AP43/SUM($AP$43:$AP$48)</f>
        <v>3.0%</v>
      </c>
      <c r="AS43" s="104"/>
      <c r="AT43" s="102" t="s">
        <v>90</v>
      </c>
      <c r="AU43" s="103">
        <v>2.0</v>
      </c>
      <c r="AV43" s="104"/>
      <c r="AW43" s="105" t="str">
        <f t="shared" ref="AW43:AW48" si="36">$AF$43*AU43/SUM($AU$43:$AU$48)</f>
        <v>2.2%</v>
      </c>
      <c r="AX43" s="47"/>
      <c r="AY43" s="47"/>
      <c r="AZ43" s="47"/>
      <c r="BA43" s="47"/>
      <c r="BB43" s="82"/>
      <c r="BC43" s="48"/>
      <c r="BD43" s="48"/>
      <c r="BE43" s="47"/>
      <c r="BF43" s="47"/>
      <c r="BG43" s="83"/>
      <c r="BH43" s="47"/>
      <c r="BI43" s="47"/>
      <c r="BJ43" s="47"/>
      <c r="BK43" s="47"/>
      <c r="BL43" s="47"/>
      <c r="BM43" s="47"/>
      <c r="BN43" s="47"/>
      <c r="BO43" s="47"/>
      <c r="BP43" s="47"/>
      <c r="BQ43" s="47"/>
      <c r="BR43" s="47"/>
      <c r="BS43" s="47"/>
      <c r="BT43" s="47"/>
    </row>
    <row r="44">
      <c r="A44" s="47"/>
      <c r="C44" s="58"/>
      <c r="E44" s="47"/>
      <c r="G44" s="47"/>
      <c r="H44" s="84"/>
      <c r="I44" s="47"/>
      <c r="K44" s="85"/>
      <c r="L44" s="84"/>
      <c r="M44" s="47"/>
      <c r="O44" s="85"/>
      <c r="P44" s="84"/>
      <c r="Q44" s="47"/>
      <c r="S44" s="85"/>
      <c r="U44" s="47"/>
      <c r="V44" s="84"/>
      <c r="W44" s="47"/>
      <c r="Y44" s="47"/>
      <c r="Z44" s="84"/>
      <c r="AA44" s="47"/>
      <c r="AC44" s="47"/>
      <c r="AD44" s="84"/>
      <c r="AE44" s="47"/>
      <c r="AG44" s="47"/>
      <c r="AH44" s="76" t="str">
        <f>'3_DataSlave'!D46</f>
        <v>Safety of water  system  </v>
      </c>
      <c r="AI44" s="86" t="str">
        <f>'3_DataSlave'!E46</f>
        <v>Water</v>
      </c>
      <c r="AJ44" s="77" t="s">
        <v>90</v>
      </c>
      <c r="AK44" s="78">
        <v>2.0</v>
      </c>
      <c r="AL44" s="47"/>
      <c r="AM44" s="79" t="str">
        <f t="shared" si="34"/>
        <v>2.1%</v>
      </c>
      <c r="AN44" s="47"/>
      <c r="AO44" s="77" t="s">
        <v>90</v>
      </c>
      <c r="AP44" s="78">
        <v>0.0</v>
      </c>
      <c r="AQ44" s="47"/>
      <c r="AR44" s="79" t="str">
        <f t="shared" si="35"/>
        <v>0.0%</v>
      </c>
      <c r="AS44" s="47"/>
      <c r="AT44" s="77" t="s">
        <v>90</v>
      </c>
      <c r="AU44" s="78">
        <v>1.0</v>
      </c>
      <c r="AV44" s="47"/>
      <c r="AW44" s="79" t="str">
        <f t="shared" si="36"/>
        <v>1.1%</v>
      </c>
      <c r="AX44" s="47"/>
      <c r="AY44" s="47"/>
      <c r="AZ44" s="47"/>
      <c r="BA44" s="47"/>
      <c r="BB44" s="82"/>
      <c r="BC44" s="48"/>
      <c r="BD44" s="48"/>
      <c r="BE44" s="47"/>
      <c r="BF44" s="47"/>
      <c r="BG44" s="83"/>
      <c r="BH44" s="47"/>
      <c r="BI44" s="47"/>
      <c r="BJ44" s="47"/>
      <c r="BK44" s="47"/>
      <c r="BL44" s="47"/>
      <c r="BM44" s="47"/>
      <c r="BN44" s="47"/>
      <c r="BO44" s="47"/>
      <c r="BP44" s="47"/>
      <c r="BQ44" s="47"/>
      <c r="BR44" s="47"/>
      <c r="BS44" s="47"/>
      <c r="BT44" s="47"/>
    </row>
    <row r="45">
      <c r="A45" s="47"/>
      <c r="C45" s="58"/>
      <c r="E45" s="47"/>
      <c r="G45" s="47"/>
      <c r="H45" s="84"/>
      <c r="I45" s="47"/>
      <c r="K45" s="85"/>
      <c r="L45" s="84"/>
      <c r="M45" s="47"/>
      <c r="O45" s="85"/>
      <c r="P45" s="84"/>
      <c r="Q45" s="47"/>
      <c r="S45" s="85"/>
      <c r="U45" s="47"/>
      <c r="V45" s="84"/>
      <c r="W45" s="47"/>
      <c r="Y45" s="47"/>
      <c r="Z45" s="84"/>
      <c r="AA45" s="47"/>
      <c r="AC45" s="47"/>
      <c r="AD45" s="84"/>
      <c r="AE45" s="47"/>
      <c r="AG45" s="47"/>
      <c r="AH45" s="76" t="str">
        <f>'3_DataSlave'!D47</f>
        <v>Safety of electrical system</v>
      </c>
      <c r="AI45" s="86" t="str">
        <f>'3_DataSlave'!E47</f>
        <v>Electrical</v>
      </c>
      <c r="AJ45" s="77" t="s">
        <v>90</v>
      </c>
      <c r="AK45" s="78">
        <v>4.0</v>
      </c>
      <c r="AL45" s="47"/>
      <c r="AM45" s="79" t="str">
        <f t="shared" si="34"/>
        <v>4.1%</v>
      </c>
      <c r="AN45" s="47"/>
      <c r="AO45" s="77" t="s">
        <v>90</v>
      </c>
      <c r="AP45" s="78">
        <v>0.0</v>
      </c>
      <c r="AQ45" s="47"/>
      <c r="AR45" s="79" t="str">
        <f t="shared" si="35"/>
        <v>0.0%</v>
      </c>
      <c r="AS45" s="47"/>
      <c r="AT45" s="77" t="s">
        <v>90</v>
      </c>
      <c r="AU45" s="78">
        <v>3.0</v>
      </c>
      <c r="AV45" s="47"/>
      <c r="AW45" s="79" t="str">
        <f t="shared" si="36"/>
        <v>3.2%</v>
      </c>
      <c r="AX45" s="47"/>
      <c r="AY45" s="47"/>
      <c r="AZ45" s="47"/>
      <c r="BA45" s="47"/>
      <c r="BB45" s="82"/>
      <c r="BC45" s="48"/>
      <c r="BD45" s="48"/>
      <c r="BE45" s="47"/>
      <c r="BF45" s="47"/>
      <c r="BG45" s="83"/>
      <c r="BH45" s="47"/>
      <c r="BI45" s="47"/>
      <c r="BJ45" s="47"/>
      <c r="BK45" s="47"/>
      <c r="BL45" s="47"/>
      <c r="BM45" s="47"/>
      <c r="BN45" s="47"/>
      <c r="BO45" s="47"/>
      <c r="BP45" s="47"/>
      <c r="BQ45" s="47"/>
      <c r="BR45" s="47"/>
      <c r="BS45" s="47"/>
      <c r="BT45" s="47"/>
    </row>
    <row r="46">
      <c r="A46" s="47"/>
      <c r="C46" s="58"/>
      <c r="E46" s="47"/>
      <c r="G46" s="47"/>
      <c r="H46" s="84"/>
      <c r="I46" s="47"/>
      <c r="K46" s="85"/>
      <c r="L46" s="84"/>
      <c r="M46" s="47"/>
      <c r="O46" s="85"/>
      <c r="P46" s="84"/>
      <c r="Q46" s="47"/>
      <c r="S46" s="85"/>
      <c r="U46" s="47"/>
      <c r="V46" s="84"/>
      <c r="W46" s="47"/>
      <c r="Y46" s="47"/>
      <c r="Z46" s="84"/>
      <c r="AA46" s="47"/>
      <c r="AC46" s="47"/>
      <c r="AD46" s="84"/>
      <c r="AE46" s="47"/>
      <c r="AG46" s="47"/>
      <c r="AH46" s="76" t="str">
        <f>'3_DataSlave'!D48</f>
        <v>Safe disposal of medical waste</v>
      </c>
      <c r="AI46" s="86" t="str">
        <f>'3_DataSlave'!E48</f>
        <v>Waste</v>
      </c>
      <c r="AJ46" s="77" t="s">
        <v>90</v>
      </c>
      <c r="AK46" s="78">
        <v>4.0</v>
      </c>
      <c r="AL46" s="47"/>
      <c r="AM46" s="79" t="str">
        <f t="shared" si="34"/>
        <v>4.1%</v>
      </c>
      <c r="AN46" s="47"/>
      <c r="AO46" s="77" t="s">
        <v>90</v>
      </c>
      <c r="AP46" s="78">
        <v>0.0</v>
      </c>
      <c r="AQ46" s="47"/>
      <c r="AR46" s="79" t="str">
        <f t="shared" si="35"/>
        <v>0.0%</v>
      </c>
      <c r="AS46" s="47"/>
      <c r="AT46" s="77" t="s">
        <v>90</v>
      </c>
      <c r="AU46" s="78">
        <v>3.0</v>
      </c>
      <c r="AV46" s="47"/>
      <c r="AW46" s="79" t="str">
        <f t="shared" si="36"/>
        <v>3.2%</v>
      </c>
      <c r="AX46" s="47"/>
      <c r="AY46" s="47"/>
      <c r="AZ46" s="47"/>
      <c r="BA46" s="47"/>
      <c r="BB46" s="82"/>
      <c r="BC46" s="48"/>
      <c r="BD46" s="48"/>
      <c r="BE46" s="47"/>
      <c r="BF46" s="47"/>
      <c r="BG46" s="83"/>
      <c r="BH46" s="47"/>
      <c r="BI46" s="47"/>
      <c r="BJ46" s="47"/>
      <c r="BK46" s="47"/>
      <c r="BL46" s="47"/>
      <c r="BM46" s="47"/>
      <c r="BN46" s="47"/>
      <c r="BO46" s="47"/>
      <c r="BP46" s="47"/>
      <c r="BQ46" s="47"/>
      <c r="BR46" s="47"/>
      <c r="BS46" s="47"/>
      <c r="BT46" s="47"/>
    </row>
    <row r="47">
      <c r="A47" s="47"/>
      <c r="C47" s="58"/>
      <c r="E47" s="47"/>
      <c r="G47" s="47"/>
      <c r="H47" s="84"/>
      <c r="I47" s="47"/>
      <c r="K47" s="85"/>
      <c r="L47" s="84"/>
      <c r="M47" s="47"/>
      <c r="O47" s="85"/>
      <c r="P47" s="84"/>
      <c r="Q47" s="47"/>
      <c r="S47" s="85"/>
      <c r="U47" s="47"/>
      <c r="V47" s="84"/>
      <c r="W47" s="47"/>
      <c r="Y47" s="47"/>
      <c r="Z47" s="84"/>
      <c r="AA47" s="47"/>
      <c r="AC47" s="47"/>
      <c r="AD47" s="84"/>
      <c r="AE47" s="47"/>
      <c r="AG47" s="47"/>
      <c r="AH47" s="76" t="str">
        <f>'3_DataSlave'!D49</f>
        <v>Safety of sewage disposal</v>
      </c>
      <c r="AI47" s="86" t="str">
        <f>'3_DataSlave'!E49</f>
        <v>Sewage</v>
      </c>
      <c r="AJ47" s="77" t="s">
        <v>90</v>
      </c>
      <c r="AK47" s="78">
        <v>1.0</v>
      </c>
      <c r="AL47" s="47"/>
      <c r="AM47" s="79" t="str">
        <f t="shared" si="34"/>
        <v>1.0%</v>
      </c>
      <c r="AN47" s="47"/>
      <c r="AO47" s="77" t="s">
        <v>90</v>
      </c>
      <c r="AP47" s="78">
        <v>0.0</v>
      </c>
      <c r="AQ47" s="47"/>
      <c r="AR47" s="79" t="str">
        <f t="shared" si="35"/>
        <v>0.0%</v>
      </c>
      <c r="AS47" s="47"/>
      <c r="AT47" s="77" t="s">
        <v>90</v>
      </c>
      <c r="AU47" s="78">
        <v>1.0</v>
      </c>
      <c r="AV47" s="47"/>
      <c r="AW47" s="79" t="str">
        <f t="shared" si="36"/>
        <v>1.1%</v>
      </c>
      <c r="AX47" s="47"/>
      <c r="AY47" s="47"/>
      <c r="AZ47" s="47"/>
      <c r="BA47" s="47"/>
      <c r="BB47" s="82"/>
      <c r="BC47" s="48"/>
      <c r="BD47" s="48"/>
      <c r="BE47" s="47"/>
      <c r="BF47" s="47"/>
      <c r="BG47" s="83"/>
      <c r="BH47" s="47"/>
      <c r="BI47" s="47"/>
      <c r="BJ47" s="47"/>
      <c r="BK47" s="47"/>
      <c r="BL47" s="47"/>
      <c r="BM47" s="47"/>
      <c r="BN47" s="47"/>
      <c r="BO47" s="47"/>
      <c r="BP47" s="47"/>
      <c r="BQ47" s="47"/>
      <c r="BR47" s="47"/>
      <c r="BS47" s="47"/>
      <c r="BT47" s="47"/>
    </row>
    <row r="48">
      <c r="A48" s="47"/>
      <c r="B48" s="9"/>
      <c r="C48" s="61"/>
      <c r="D48" s="9"/>
      <c r="E48" s="47"/>
      <c r="F48" s="9"/>
      <c r="G48" s="47"/>
      <c r="H48" s="106"/>
      <c r="I48" s="47"/>
      <c r="J48" s="9"/>
      <c r="K48" s="85"/>
      <c r="L48" s="106"/>
      <c r="M48" s="47"/>
      <c r="O48" s="85"/>
      <c r="P48" s="106"/>
      <c r="Q48" s="55"/>
      <c r="R48" s="9"/>
      <c r="S48" s="85"/>
      <c r="T48" s="9"/>
      <c r="U48" s="47"/>
      <c r="V48" s="106"/>
      <c r="W48" s="47"/>
      <c r="X48" s="9"/>
      <c r="Y48" s="47"/>
      <c r="Z48" s="106"/>
      <c r="AA48" s="47"/>
      <c r="AB48" s="9"/>
      <c r="AC48" s="47"/>
      <c r="AD48" s="106"/>
      <c r="AE48" s="47"/>
      <c r="AF48" s="9"/>
      <c r="AG48" s="47"/>
      <c r="AH48" s="88" t="str">
        <f>'3_DataSlave'!D50</f>
        <v>Safety of dead body evacuation</v>
      </c>
      <c r="AI48" s="89" t="str">
        <f>'3_DataSlave'!E50</f>
        <v>Dead</v>
      </c>
      <c r="AJ48" s="90" t="s">
        <v>90</v>
      </c>
      <c r="AK48" s="91">
        <v>1.0</v>
      </c>
      <c r="AL48" s="55"/>
      <c r="AM48" s="92" t="str">
        <f t="shared" si="34"/>
        <v>1.0%</v>
      </c>
      <c r="AN48" s="55"/>
      <c r="AO48" s="90" t="s">
        <v>90</v>
      </c>
      <c r="AP48" s="91">
        <v>0.0</v>
      </c>
      <c r="AQ48" s="55"/>
      <c r="AR48" s="92" t="str">
        <f t="shared" si="35"/>
        <v>0.0%</v>
      </c>
      <c r="AS48" s="55"/>
      <c r="AT48" s="90" t="s">
        <v>90</v>
      </c>
      <c r="AU48" s="91">
        <v>2.0</v>
      </c>
      <c r="AV48" s="55"/>
      <c r="AW48" s="92" t="str">
        <f t="shared" si="36"/>
        <v>2.2%</v>
      </c>
      <c r="AX48" s="47"/>
      <c r="AY48" s="47"/>
      <c r="AZ48" s="47"/>
      <c r="BA48" s="47"/>
      <c r="BB48" s="82"/>
      <c r="BC48" s="48"/>
      <c r="BD48" s="48"/>
      <c r="BE48" s="47"/>
      <c r="BF48" s="47"/>
      <c r="BG48" s="83"/>
      <c r="BH48" s="47"/>
      <c r="BI48" s="47"/>
      <c r="BJ48" s="47"/>
      <c r="BK48" s="47"/>
      <c r="BL48" s="47"/>
      <c r="BM48" s="47"/>
      <c r="BN48" s="47"/>
      <c r="BO48" s="47"/>
      <c r="BP48" s="47"/>
      <c r="BQ48" s="47"/>
      <c r="BR48" s="47"/>
      <c r="BS48" s="47"/>
      <c r="BT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row>
    <row r="50" hidden="1">
      <c r="A50" s="47"/>
      <c r="B50" s="47"/>
      <c r="C50" s="47"/>
      <c r="D50" s="48" t="str">
        <f>SUM(D6:D48)</f>
        <v>100%</v>
      </c>
      <c r="E50" s="47"/>
      <c r="F50" s="47"/>
      <c r="G50" s="47"/>
      <c r="H50" s="47"/>
      <c r="I50" s="47"/>
      <c r="J50" s="48" t="str">
        <f>SUM(J6:J48)</f>
        <v>100%</v>
      </c>
      <c r="K50" s="47"/>
      <c r="L50" s="47"/>
      <c r="M50" s="47"/>
      <c r="N50" s="48" t="str">
        <f>SUM(N6:N48)</f>
        <v>100%</v>
      </c>
      <c r="O50" s="47"/>
      <c r="P50" s="47"/>
      <c r="Q50" s="47"/>
      <c r="R50" s="48" t="str">
        <f>SUM(R6:R48)</f>
        <v>100%</v>
      </c>
      <c r="S50" s="47"/>
      <c r="T50" s="47"/>
      <c r="U50" s="47"/>
      <c r="V50" s="47"/>
      <c r="W50" s="47"/>
      <c r="X50" s="48" t="str">
        <f>SUM(X6:X48)</f>
        <v>100%</v>
      </c>
      <c r="Y50" s="47"/>
      <c r="Z50" s="47"/>
      <c r="AA50" s="47"/>
      <c r="AB50" s="48" t="str">
        <f>SUM(AB6:AB48)</f>
        <v>100%</v>
      </c>
      <c r="AC50" s="47"/>
      <c r="AD50" s="47"/>
      <c r="AE50" s="47"/>
      <c r="AF50" s="48" t="str">
        <f>SUM(AF6:AF48)</f>
        <v>100%</v>
      </c>
      <c r="AG50" s="47"/>
      <c r="AH50" s="47"/>
      <c r="AI50" s="47"/>
      <c r="AJ50" s="47"/>
      <c r="AK50" s="47"/>
      <c r="AL50" s="47"/>
      <c r="AM50" s="48" t="str">
        <f>SUM(AM6:AM48)</f>
        <v>100%</v>
      </c>
      <c r="AN50" s="47"/>
      <c r="AO50" s="47"/>
      <c r="AP50" s="47"/>
      <c r="AQ50" s="47"/>
      <c r="AR50" s="48" t="str">
        <f>SUM(AR6:AR48)</f>
        <v>100%</v>
      </c>
      <c r="AS50" s="47"/>
      <c r="AT50" s="47"/>
      <c r="AU50" s="47"/>
      <c r="AV50" s="47"/>
      <c r="AW50" s="48" t="str">
        <f>SUM(AW6:AW48)</f>
        <v>100%</v>
      </c>
      <c r="AX50" s="47"/>
      <c r="AY50" s="47"/>
      <c r="AZ50" s="47"/>
      <c r="BA50" s="47"/>
      <c r="BB50" s="47"/>
      <c r="BC50" s="47"/>
      <c r="BD50" s="47"/>
      <c r="BE50" s="47"/>
      <c r="BF50" s="47"/>
      <c r="BG50" s="47"/>
      <c r="BH50" s="47"/>
      <c r="BI50" s="47"/>
      <c r="BJ50" s="47"/>
      <c r="BK50" s="47"/>
      <c r="BL50" s="47"/>
      <c r="BM50" s="47"/>
      <c r="BN50" s="47"/>
      <c r="BO50" s="47"/>
      <c r="BP50" s="47"/>
      <c r="BQ50" s="47"/>
      <c r="BR50" s="47"/>
      <c r="BS50" s="47"/>
      <c r="BT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c r="BM110" s="47"/>
      <c r="BN110" s="47"/>
      <c r="BO110" s="47"/>
      <c r="BP110" s="47"/>
      <c r="BQ110" s="47"/>
      <c r="BR110" s="47"/>
      <c r="BS110" s="47"/>
      <c r="BT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c r="BM112" s="47"/>
      <c r="BN112" s="47"/>
      <c r="BO112" s="47"/>
      <c r="BP112" s="47"/>
      <c r="BQ112" s="47"/>
      <c r="BR112" s="47"/>
      <c r="BS112" s="47"/>
      <c r="BT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c r="BM113" s="47"/>
      <c r="BN113" s="47"/>
      <c r="BO113" s="47"/>
      <c r="BP113" s="47"/>
      <c r="BQ113" s="47"/>
      <c r="BR113" s="47"/>
      <c r="BS113" s="47"/>
      <c r="BT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c r="BM114" s="47"/>
      <c r="BN114" s="47"/>
      <c r="BO114" s="47"/>
      <c r="BP114" s="47"/>
      <c r="BQ114" s="47"/>
      <c r="BR114" s="47"/>
      <c r="BS114" s="47"/>
      <c r="BT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c r="BM115" s="47"/>
      <c r="BN115" s="47"/>
      <c r="BO115" s="47"/>
      <c r="BP115" s="47"/>
      <c r="BQ115" s="47"/>
      <c r="BR115" s="47"/>
      <c r="BS115" s="47"/>
      <c r="BT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c r="BM117" s="47"/>
      <c r="BN117" s="47"/>
      <c r="BO117" s="47"/>
      <c r="BP117" s="47"/>
      <c r="BQ117" s="47"/>
      <c r="BR117" s="47"/>
      <c r="BS117" s="47"/>
      <c r="BT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c r="BM118" s="47"/>
      <c r="BN118" s="47"/>
      <c r="BO118" s="47"/>
      <c r="BP118" s="47"/>
      <c r="BQ118" s="47"/>
      <c r="BR118" s="47"/>
      <c r="BS118" s="47"/>
      <c r="BT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c r="BM119" s="47"/>
      <c r="BN119" s="47"/>
      <c r="BO119" s="47"/>
      <c r="BP119" s="47"/>
      <c r="BQ119" s="47"/>
      <c r="BR119" s="47"/>
      <c r="BS119" s="47"/>
      <c r="BT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c r="BM120" s="47"/>
      <c r="BN120" s="47"/>
      <c r="BO120" s="47"/>
      <c r="BP120" s="47"/>
      <c r="BQ120" s="47"/>
      <c r="BR120" s="47"/>
      <c r="BS120" s="47"/>
      <c r="BT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c r="BM121" s="47"/>
      <c r="BN121" s="47"/>
      <c r="BO121" s="47"/>
      <c r="BP121" s="47"/>
      <c r="BQ121" s="47"/>
      <c r="BR121" s="47"/>
      <c r="BS121" s="47"/>
      <c r="BT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c r="BM122" s="47"/>
      <c r="BN122" s="47"/>
      <c r="BO122" s="47"/>
      <c r="BP122" s="47"/>
      <c r="BQ122" s="47"/>
      <c r="BR122" s="47"/>
      <c r="BS122" s="47"/>
      <c r="BT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c r="BM123" s="47"/>
      <c r="BN123" s="47"/>
      <c r="BO123" s="47"/>
      <c r="BP123" s="47"/>
      <c r="BQ123" s="47"/>
      <c r="BR123" s="47"/>
      <c r="BS123" s="47"/>
      <c r="BT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c r="BM124" s="47"/>
      <c r="BN124" s="47"/>
      <c r="BO124" s="47"/>
      <c r="BP124" s="47"/>
      <c r="BQ124" s="47"/>
      <c r="BR124" s="47"/>
      <c r="BS124" s="47"/>
      <c r="BT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c r="BM125" s="47"/>
      <c r="BN125" s="47"/>
      <c r="BO125" s="47"/>
      <c r="BP125" s="47"/>
      <c r="BQ125" s="47"/>
      <c r="BR125" s="47"/>
      <c r="BS125" s="47"/>
      <c r="BT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c r="BM127" s="47"/>
      <c r="BN127" s="47"/>
      <c r="BO127" s="47"/>
      <c r="BP127" s="47"/>
      <c r="BQ127" s="47"/>
      <c r="BR127" s="47"/>
      <c r="BS127" s="47"/>
      <c r="BT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c r="BM128" s="47"/>
      <c r="BN128" s="47"/>
      <c r="BO128" s="47"/>
      <c r="BP128" s="47"/>
      <c r="BQ128" s="47"/>
      <c r="BR128" s="47"/>
      <c r="BS128" s="47"/>
      <c r="BT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c r="BM129" s="47"/>
      <c r="BN129" s="47"/>
      <c r="BO129" s="47"/>
      <c r="BP129" s="47"/>
      <c r="BQ129" s="47"/>
      <c r="BR129" s="47"/>
      <c r="BS129" s="47"/>
      <c r="BT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c r="BM130" s="47"/>
      <c r="BN130" s="47"/>
      <c r="BO130" s="47"/>
      <c r="BP130" s="47"/>
      <c r="BQ130" s="47"/>
      <c r="BR130" s="47"/>
      <c r="BS130" s="47"/>
      <c r="BT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c r="BM131" s="47"/>
      <c r="BN131" s="47"/>
      <c r="BO131" s="47"/>
      <c r="BP131" s="47"/>
      <c r="BQ131" s="47"/>
      <c r="BR131" s="47"/>
      <c r="BS131" s="47"/>
      <c r="BT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c r="BM132" s="47"/>
      <c r="BN132" s="47"/>
      <c r="BO132" s="47"/>
      <c r="BP132" s="47"/>
      <c r="BQ132" s="47"/>
      <c r="BR132" s="47"/>
      <c r="BS132" s="47"/>
      <c r="BT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c r="BM133" s="47"/>
      <c r="BN133" s="47"/>
      <c r="BO133" s="47"/>
      <c r="BP133" s="47"/>
      <c r="BQ133" s="47"/>
      <c r="BR133" s="47"/>
      <c r="BS133" s="47"/>
      <c r="BT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c r="BM134" s="47"/>
      <c r="BN134" s="47"/>
      <c r="BO134" s="47"/>
      <c r="BP134" s="47"/>
      <c r="BQ134" s="47"/>
      <c r="BR134" s="47"/>
      <c r="BS134" s="47"/>
      <c r="BT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c r="BM135" s="47"/>
      <c r="BN135" s="47"/>
      <c r="BO135" s="47"/>
      <c r="BP135" s="47"/>
      <c r="BQ135" s="47"/>
      <c r="BR135" s="47"/>
      <c r="BS135" s="47"/>
      <c r="BT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c r="BM138" s="47"/>
      <c r="BN138" s="47"/>
      <c r="BO138" s="47"/>
      <c r="BP138" s="47"/>
      <c r="BQ138" s="47"/>
      <c r="BR138" s="47"/>
      <c r="BS138" s="47"/>
      <c r="BT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c r="BM139" s="47"/>
      <c r="BN139" s="47"/>
      <c r="BO139" s="47"/>
      <c r="BP139" s="47"/>
      <c r="BQ139" s="47"/>
      <c r="BR139" s="47"/>
      <c r="BS139" s="47"/>
      <c r="BT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c r="BM142" s="47"/>
      <c r="BN142" s="47"/>
      <c r="BO142" s="47"/>
      <c r="BP142" s="47"/>
      <c r="BQ142" s="47"/>
      <c r="BR142" s="47"/>
      <c r="BS142" s="47"/>
      <c r="BT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c r="BM143" s="47"/>
      <c r="BN143" s="47"/>
      <c r="BO143" s="47"/>
      <c r="BP143" s="47"/>
      <c r="BQ143" s="47"/>
      <c r="BR143" s="47"/>
      <c r="BS143" s="47"/>
      <c r="BT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c r="BM144" s="47"/>
      <c r="BN144" s="47"/>
      <c r="BO144" s="47"/>
      <c r="BP144" s="47"/>
      <c r="BQ144" s="47"/>
      <c r="BR144" s="47"/>
      <c r="BS144" s="47"/>
      <c r="BT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c r="BM148" s="47"/>
      <c r="BN148" s="47"/>
      <c r="BO148" s="47"/>
      <c r="BP148" s="47"/>
      <c r="BQ148" s="47"/>
      <c r="BR148" s="47"/>
      <c r="BS148" s="47"/>
      <c r="BT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c r="BM149" s="47"/>
      <c r="BN149" s="47"/>
      <c r="BO149" s="47"/>
      <c r="BP149" s="47"/>
      <c r="BQ149" s="47"/>
      <c r="BR149" s="47"/>
      <c r="BS149" s="47"/>
      <c r="BT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c r="BM150" s="47"/>
      <c r="BN150" s="47"/>
      <c r="BO150" s="47"/>
      <c r="BP150" s="47"/>
      <c r="BQ150" s="47"/>
      <c r="BR150" s="47"/>
      <c r="BS150" s="47"/>
      <c r="BT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c r="BM151" s="47"/>
      <c r="BN151" s="47"/>
      <c r="BO151" s="47"/>
      <c r="BP151" s="47"/>
      <c r="BQ151" s="47"/>
      <c r="BR151" s="47"/>
      <c r="BS151" s="47"/>
      <c r="BT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c r="BM152" s="47"/>
      <c r="BN152" s="47"/>
      <c r="BO152" s="47"/>
      <c r="BP152" s="47"/>
      <c r="BQ152" s="47"/>
      <c r="BR152" s="47"/>
      <c r="BS152" s="47"/>
      <c r="BT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c r="BM153" s="47"/>
      <c r="BN153" s="47"/>
      <c r="BO153" s="47"/>
      <c r="BP153" s="47"/>
      <c r="BQ153" s="47"/>
      <c r="BR153" s="47"/>
      <c r="BS153" s="47"/>
      <c r="BT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c r="BM154" s="47"/>
      <c r="BN154" s="47"/>
      <c r="BO154" s="47"/>
      <c r="BP154" s="47"/>
      <c r="BQ154" s="47"/>
      <c r="BR154" s="47"/>
      <c r="BS154" s="47"/>
      <c r="BT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c r="BM155" s="47"/>
      <c r="BN155" s="47"/>
      <c r="BO155" s="47"/>
      <c r="BP155" s="47"/>
      <c r="BQ155" s="47"/>
      <c r="BR155" s="47"/>
      <c r="BS155" s="47"/>
      <c r="BT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c r="BM157" s="47"/>
      <c r="BN157" s="47"/>
      <c r="BO157" s="47"/>
      <c r="BP157" s="47"/>
      <c r="BQ157" s="47"/>
      <c r="BR157" s="47"/>
      <c r="BS157" s="47"/>
      <c r="BT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c r="BM158" s="47"/>
      <c r="BN158" s="47"/>
      <c r="BO158" s="47"/>
      <c r="BP158" s="47"/>
      <c r="BQ158" s="47"/>
      <c r="BR158" s="47"/>
      <c r="BS158" s="47"/>
      <c r="BT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c r="BM159" s="47"/>
      <c r="BN159" s="47"/>
      <c r="BO159" s="47"/>
      <c r="BP159" s="47"/>
      <c r="BQ159" s="47"/>
      <c r="BR159" s="47"/>
      <c r="BS159" s="47"/>
      <c r="BT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c r="BM160" s="47"/>
      <c r="BN160" s="47"/>
      <c r="BO160" s="47"/>
      <c r="BP160" s="47"/>
      <c r="BQ160" s="47"/>
      <c r="BR160" s="47"/>
      <c r="BS160" s="47"/>
      <c r="BT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c r="BM163" s="47"/>
      <c r="BN163" s="47"/>
      <c r="BO163" s="47"/>
      <c r="BP163" s="47"/>
      <c r="BQ163" s="47"/>
      <c r="BR163" s="47"/>
      <c r="BS163" s="47"/>
      <c r="BT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c r="BM164" s="47"/>
      <c r="BN164" s="47"/>
      <c r="BO164" s="47"/>
      <c r="BP164" s="47"/>
      <c r="BQ164" s="47"/>
      <c r="BR164" s="47"/>
      <c r="BS164" s="47"/>
      <c r="BT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c r="BM165" s="47"/>
      <c r="BN165" s="47"/>
      <c r="BO165" s="47"/>
      <c r="BP165" s="47"/>
      <c r="BQ165" s="47"/>
      <c r="BR165" s="47"/>
      <c r="BS165" s="47"/>
      <c r="BT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c r="BM167" s="47"/>
      <c r="BN167" s="47"/>
      <c r="BO167" s="47"/>
      <c r="BP167" s="47"/>
      <c r="BQ167" s="47"/>
      <c r="BR167" s="47"/>
      <c r="BS167" s="47"/>
      <c r="BT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c r="BM168" s="47"/>
      <c r="BN168" s="47"/>
      <c r="BO168" s="47"/>
      <c r="BP168" s="47"/>
      <c r="BQ168" s="47"/>
      <c r="BR168" s="47"/>
      <c r="BS168" s="47"/>
      <c r="BT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c r="BM169" s="47"/>
      <c r="BN169" s="47"/>
      <c r="BO169" s="47"/>
      <c r="BP169" s="47"/>
      <c r="BQ169" s="47"/>
      <c r="BR169" s="47"/>
      <c r="BS169" s="47"/>
      <c r="BT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c r="BM170" s="47"/>
      <c r="BN170" s="47"/>
      <c r="BO170" s="47"/>
      <c r="BP170" s="47"/>
      <c r="BQ170" s="47"/>
      <c r="BR170" s="47"/>
      <c r="BS170" s="47"/>
      <c r="BT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47"/>
      <c r="BQ172" s="47"/>
      <c r="BR172" s="47"/>
      <c r="BS172" s="47"/>
      <c r="BT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c r="BM173" s="47"/>
      <c r="BN173" s="47"/>
      <c r="BO173" s="47"/>
      <c r="BP173" s="47"/>
      <c r="BQ173" s="47"/>
      <c r="BR173" s="47"/>
      <c r="BS173" s="47"/>
      <c r="BT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c r="BM174" s="47"/>
      <c r="BN174" s="47"/>
      <c r="BO174" s="47"/>
      <c r="BP174" s="47"/>
      <c r="BQ174" s="47"/>
      <c r="BR174" s="47"/>
      <c r="BS174" s="47"/>
      <c r="BT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c r="BM175" s="47"/>
      <c r="BN175" s="47"/>
      <c r="BO175" s="47"/>
      <c r="BP175" s="47"/>
      <c r="BQ175" s="47"/>
      <c r="BR175" s="47"/>
      <c r="BS175" s="47"/>
      <c r="BT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c r="BM177" s="47"/>
      <c r="BN177" s="47"/>
      <c r="BO177" s="47"/>
      <c r="BP177" s="47"/>
      <c r="BQ177" s="47"/>
      <c r="BR177" s="47"/>
      <c r="BS177" s="47"/>
      <c r="BT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c r="BM178" s="47"/>
      <c r="BN178" s="47"/>
      <c r="BO178" s="47"/>
      <c r="BP178" s="47"/>
      <c r="BQ178" s="47"/>
      <c r="BR178" s="47"/>
      <c r="BS178" s="47"/>
      <c r="BT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c r="BM179" s="47"/>
      <c r="BN179" s="47"/>
      <c r="BO179" s="47"/>
      <c r="BP179" s="47"/>
      <c r="BQ179" s="47"/>
      <c r="BR179" s="47"/>
      <c r="BS179" s="47"/>
      <c r="BT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c r="BM180" s="47"/>
      <c r="BN180" s="47"/>
      <c r="BO180" s="47"/>
      <c r="BP180" s="47"/>
      <c r="BQ180" s="47"/>
      <c r="BR180" s="47"/>
      <c r="BS180" s="47"/>
      <c r="BT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c r="BM181" s="47"/>
      <c r="BN181" s="47"/>
      <c r="BO181" s="47"/>
      <c r="BP181" s="47"/>
      <c r="BQ181" s="47"/>
      <c r="BR181" s="47"/>
      <c r="BS181" s="47"/>
      <c r="BT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c r="BM182" s="47"/>
      <c r="BN182" s="47"/>
      <c r="BO182" s="47"/>
      <c r="BP182" s="47"/>
      <c r="BQ182" s="47"/>
      <c r="BR182" s="47"/>
      <c r="BS182" s="47"/>
      <c r="BT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c r="BM183" s="47"/>
      <c r="BN183" s="47"/>
      <c r="BO183" s="47"/>
      <c r="BP183" s="47"/>
      <c r="BQ183" s="47"/>
      <c r="BR183" s="47"/>
      <c r="BS183" s="47"/>
      <c r="BT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c r="BM184" s="47"/>
      <c r="BN184" s="47"/>
      <c r="BO184" s="47"/>
      <c r="BP184" s="47"/>
      <c r="BQ184" s="47"/>
      <c r="BR184" s="47"/>
      <c r="BS184" s="47"/>
      <c r="BT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c r="AZ185" s="47"/>
      <c r="BA185" s="47"/>
      <c r="BB185" s="47"/>
      <c r="BC185" s="47"/>
      <c r="BD185" s="47"/>
      <c r="BE185" s="47"/>
      <c r="BF185" s="47"/>
      <c r="BG185" s="47"/>
      <c r="BH185" s="47"/>
      <c r="BI185" s="47"/>
      <c r="BJ185" s="47"/>
      <c r="BK185" s="47"/>
      <c r="BL185" s="47"/>
      <c r="BM185" s="47"/>
      <c r="BN185" s="47"/>
      <c r="BO185" s="47"/>
      <c r="BP185" s="47"/>
      <c r="BQ185" s="47"/>
      <c r="BR185" s="47"/>
      <c r="BS185" s="47"/>
      <c r="BT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c r="AZ187" s="47"/>
      <c r="BA187" s="47"/>
      <c r="BB187" s="47"/>
      <c r="BC187" s="47"/>
      <c r="BD187" s="47"/>
      <c r="BE187" s="47"/>
      <c r="BF187" s="47"/>
      <c r="BG187" s="47"/>
      <c r="BH187" s="47"/>
      <c r="BI187" s="47"/>
      <c r="BJ187" s="47"/>
      <c r="BK187" s="47"/>
      <c r="BL187" s="47"/>
      <c r="BM187" s="47"/>
      <c r="BN187" s="47"/>
      <c r="BO187" s="47"/>
      <c r="BP187" s="47"/>
      <c r="BQ187" s="47"/>
      <c r="BR187" s="47"/>
      <c r="BS187" s="47"/>
      <c r="BT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c r="AZ188" s="47"/>
      <c r="BA188" s="47"/>
      <c r="BB188" s="47"/>
      <c r="BC188" s="47"/>
      <c r="BD188" s="47"/>
      <c r="BE188" s="47"/>
      <c r="BF188" s="47"/>
      <c r="BG188" s="47"/>
      <c r="BH188" s="47"/>
      <c r="BI188" s="47"/>
      <c r="BJ188" s="47"/>
      <c r="BK188" s="47"/>
      <c r="BL188" s="47"/>
      <c r="BM188" s="47"/>
      <c r="BN188" s="47"/>
      <c r="BO188" s="47"/>
      <c r="BP188" s="47"/>
      <c r="BQ188" s="47"/>
      <c r="BR188" s="47"/>
      <c r="BS188" s="47"/>
      <c r="BT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c r="AZ189" s="47"/>
      <c r="BA189" s="47"/>
      <c r="BB189" s="47"/>
      <c r="BC189" s="47"/>
      <c r="BD189" s="47"/>
      <c r="BE189" s="47"/>
      <c r="BF189" s="47"/>
      <c r="BG189" s="47"/>
      <c r="BH189" s="47"/>
      <c r="BI189" s="47"/>
      <c r="BJ189" s="47"/>
      <c r="BK189" s="47"/>
      <c r="BL189" s="47"/>
      <c r="BM189" s="47"/>
      <c r="BN189" s="47"/>
      <c r="BO189" s="47"/>
      <c r="BP189" s="47"/>
      <c r="BQ189" s="47"/>
      <c r="BR189" s="47"/>
      <c r="BS189" s="47"/>
      <c r="BT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c r="AZ190" s="47"/>
      <c r="BA190" s="47"/>
      <c r="BB190" s="47"/>
      <c r="BC190" s="47"/>
      <c r="BD190" s="47"/>
      <c r="BE190" s="47"/>
      <c r="BF190" s="47"/>
      <c r="BG190" s="47"/>
      <c r="BH190" s="47"/>
      <c r="BI190" s="47"/>
      <c r="BJ190" s="47"/>
      <c r="BK190" s="47"/>
      <c r="BL190" s="47"/>
      <c r="BM190" s="47"/>
      <c r="BN190" s="47"/>
      <c r="BO190" s="47"/>
      <c r="BP190" s="47"/>
      <c r="BQ190" s="47"/>
      <c r="BR190" s="47"/>
      <c r="BS190" s="47"/>
      <c r="BT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c r="AZ191" s="47"/>
      <c r="BA191" s="47"/>
      <c r="BB191" s="47"/>
      <c r="BC191" s="47"/>
      <c r="BD191" s="47"/>
      <c r="BE191" s="47"/>
      <c r="BF191" s="47"/>
      <c r="BG191" s="47"/>
      <c r="BH191" s="47"/>
      <c r="BI191" s="47"/>
      <c r="BJ191" s="47"/>
      <c r="BK191" s="47"/>
      <c r="BL191" s="47"/>
      <c r="BM191" s="47"/>
      <c r="BN191" s="47"/>
      <c r="BO191" s="47"/>
      <c r="BP191" s="47"/>
      <c r="BQ191" s="47"/>
      <c r="BR191" s="47"/>
      <c r="BS191" s="47"/>
      <c r="BT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c r="AZ192" s="47"/>
      <c r="BA192" s="47"/>
      <c r="BB192" s="47"/>
      <c r="BC192" s="47"/>
      <c r="BD192" s="47"/>
      <c r="BE192" s="47"/>
      <c r="BF192" s="47"/>
      <c r="BG192" s="47"/>
      <c r="BH192" s="47"/>
      <c r="BI192" s="47"/>
      <c r="BJ192" s="47"/>
      <c r="BK192" s="47"/>
      <c r="BL192" s="47"/>
      <c r="BM192" s="47"/>
      <c r="BN192" s="47"/>
      <c r="BO192" s="47"/>
      <c r="BP192" s="47"/>
      <c r="BQ192" s="47"/>
      <c r="BR192" s="47"/>
      <c r="BS192" s="47"/>
      <c r="BT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c r="AZ193" s="47"/>
      <c r="BA193" s="47"/>
      <c r="BB193" s="47"/>
      <c r="BC193" s="47"/>
      <c r="BD193" s="47"/>
      <c r="BE193" s="47"/>
      <c r="BF193" s="47"/>
      <c r="BG193" s="47"/>
      <c r="BH193" s="47"/>
      <c r="BI193" s="47"/>
      <c r="BJ193" s="47"/>
      <c r="BK193" s="47"/>
      <c r="BL193" s="47"/>
      <c r="BM193" s="47"/>
      <c r="BN193" s="47"/>
      <c r="BO193" s="47"/>
      <c r="BP193" s="47"/>
      <c r="BQ193" s="47"/>
      <c r="BR193" s="47"/>
      <c r="BS193" s="47"/>
      <c r="BT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c r="AZ194" s="47"/>
      <c r="BA194" s="47"/>
      <c r="BB194" s="47"/>
      <c r="BC194" s="47"/>
      <c r="BD194" s="47"/>
      <c r="BE194" s="47"/>
      <c r="BF194" s="47"/>
      <c r="BG194" s="47"/>
      <c r="BH194" s="47"/>
      <c r="BI194" s="47"/>
      <c r="BJ194" s="47"/>
      <c r="BK194" s="47"/>
      <c r="BL194" s="47"/>
      <c r="BM194" s="47"/>
      <c r="BN194" s="47"/>
      <c r="BO194" s="47"/>
      <c r="BP194" s="47"/>
      <c r="BQ194" s="47"/>
      <c r="BR194" s="47"/>
      <c r="BS194" s="47"/>
      <c r="BT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c r="AZ195" s="47"/>
      <c r="BA195" s="47"/>
      <c r="BB195" s="47"/>
      <c r="BC195" s="47"/>
      <c r="BD195" s="47"/>
      <c r="BE195" s="47"/>
      <c r="BF195" s="47"/>
      <c r="BG195" s="47"/>
      <c r="BH195" s="47"/>
      <c r="BI195" s="47"/>
      <c r="BJ195" s="47"/>
      <c r="BK195" s="47"/>
      <c r="BL195" s="47"/>
      <c r="BM195" s="47"/>
      <c r="BN195" s="47"/>
      <c r="BO195" s="47"/>
      <c r="BP195" s="47"/>
      <c r="BQ195" s="47"/>
      <c r="BR195" s="47"/>
      <c r="BS195" s="47"/>
      <c r="BT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c r="AZ197" s="47"/>
      <c r="BA197" s="47"/>
      <c r="BB197" s="47"/>
      <c r="BC197" s="47"/>
      <c r="BD197" s="47"/>
      <c r="BE197" s="47"/>
      <c r="BF197" s="47"/>
      <c r="BG197" s="47"/>
      <c r="BH197" s="47"/>
      <c r="BI197" s="47"/>
      <c r="BJ197" s="47"/>
      <c r="BK197" s="47"/>
      <c r="BL197" s="47"/>
      <c r="BM197" s="47"/>
      <c r="BN197" s="47"/>
      <c r="BO197" s="47"/>
      <c r="BP197" s="47"/>
      <c r="BQ197" s="47"/>
      <c r="BR197" s="47"/>
      <c r="BS197" s="47"/>
      <c r="BT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c r="BM201" s="47"/>
      <c r="BN201" s="47"/>
      <c r="BO201" s="47"/>
      <c r="BP201" s="47"/>
      <c r="BQ201" s="47"/>
      <c r="BR201" s="47"/>
      <c r="BS201" s="47"/>
      <c r="BT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c r="BM202" s="47"/>
      <c r="BN202" s="47"/>
      <c r="BO202" s="47"/>
      <c r="BP202" s="47"/>
      <c r="BQ202" s="47"/>
      <c r="BR202" s="47"/>
      <c r="BS202" s="47"/>
      <c r="BT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c r="BM203" s="47"/>
      <c r="BN203" s="47"/>
      <c r="BO203" s="47"/>
      <c r="BP203" s="47"/>
      <c r="BQ203" s="47"/>
      <c r="BR203" s="47"/>
      <c r="BS203" s="47"/>
      <c r="BT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c r="BM204" s="47"/>
      <c r="BN204" s="47"/>
      <c r="BO204" s="47"/>
      <c r="BP204" s="47"/>
      <c r="BQ204" s="47"/>
      <c r="BR204" s="47"/>
      <c r="BS204" s="47"/>
      <c r="BT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c r="BM207" s="47"/>
      <c r="BN207" s="47"/>
      <c r="BO207" s="47"/>
      <c r="BP207" s="47"/>
      <c r="BQ207" s="47"/>
      <c r="BR207" s="47"/>
      <c r="BS207" s="47"/>
      <c r="BT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c r="BM208" s="47"/>
      <c r="BN208" s="47"/>
      <c r="BO208" s="47"/>
      <c r="BP208" s="47"/>
      <c r="BQ208" s="47"/>
      <c r="BR208" s="47"/>
      <c r="BS208" s="47"/>
      <c r="BT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c r="BM209" s="47"/>
      <c r="BN209" s="47"/>
      <c r="BO209" s="47"/>
      <c r="BP209" s="47"/>
      <c r="BQ209" s="47"/>
      <c r="BR209" s="47"/>
      <c r="BS209" s="47"/>
      <c r="BT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c r="BM210" s="47"/>
      <c r="BN210" s="47"/>
      <c r="BO210" s="47"/>
      <c r="BP210" s="47"/>
      <c r="BQ210" s="47"/>
      <c r="BR210" s="47"/>
      <c r="BS210" s="47"/>
      <c r="BT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c r="BM211" s="47"/>
      <c r="BN211" s="47"/>
      <c r="BO211" s="47"/>
      <c r="BP211" s="47"/>
      <c r="BQ211" s="47"/>
      <c r="BR211" s="47"/>
      <c r="BS211" s="47"/>
      <c r="BT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c r="BM212" s="47"/>
      <c r="BN212" s="47"/>
      <c r="BO212" s="47"/>
      <c r="BP212" s="47"/>
      <c r="BQ212" s="47"/>
      <c r="BR212" s="47"/>
      <c r="BS212" s="47"/>
      <c r="BT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c r="BM214" s="47"/>
      <c r="BN214" s="47"/>
      <c r="BO214" s="47"/>
      <c r="BP214" s="47"/>
      <c r="BQ214" s="47"/>
      <c r="BR214" s="47"/>
      <c r="BS214" s="47"/>
      <c r="BT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c r="BM215" s="47"/>
      <c r="BN215" s="47"/>
      <c r="BO215" s="47"/>
      <c r="BP215" s="47"/>
      <c r="BQ215" s="47"/>
      <c r="BR215" s="47"/>
      <c r="BS215" s="47"/>
      <c r="BT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c r="BM217" s="47"/>
      <c r="BN217" s="47"/>
      <c r="BO217" s="47"/>
      <c r="BP217" s="47"/>
      <c r="BQ217" s="47"/>
      <c r="BR217" s="47"/>
      <c r="BS217" s="47"/>
      <c r="BT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c r="BM220" s="47"/>
      <c r="BN220" s="47"/>
      <c r="BO220" s="47"/>
      <c r="BP220" s="47"/>
      <c r="BQ220" s="47"/>
      <c r="BR220" s="47"/>
      <c r="BS220" s="47"/>
      <c r="BT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c r="BM222" s="47"/>
      <c r="BN222" s="47"/>
      <c r="BO222" s="47"/>
      <c r="BP222" s="47"/>
      <c r="BQ222" s="47"/>
      <c r="BR222" s="47"/>
      <c r="BS222" s="47"/>
      <c r="BT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c r="BM223" s="47"/>
      <c r="BN223" s="47"/>
      <c r="BO223" s="47"/>
      <c r="BP223" s="47"/>
      <c r="BQ223" s="47"/>
      <c r="BR223" s="47"/>
      <c r="BS223" s="47"/>
      <c r="BT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c r="BM224" s="47"/>
      <c r="BN224" s="47"/>
      <c r="BO224" s="47"/>
      <c r="BP224" s="47"/>
      <c r="BQ224" s="47"/>
      <c r="BR224" s="47"/>
      <c r="BS224" s="47"/>
      <c r="BT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c r="BM225" s="47"/>
      <c r="BN225" s="47"/>
      <c r="BO225" s="47"/>
      <c r="BP225" s="47"/>
      <c r="BQ225" s="47"/>
      <c r="BR225" s="47"/>
      <c r="BS225" s="47"/>
      <c r="BT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c r="BM227" s="47"/>
      <c r="BN227" s="47"/>
      <c r="BO227" s="47"/>
      <c r="BP227" s="47"/>
      <c r="BQ227" s="47"/>
      <c r="BR227" s="47"/>
      <c r="BS227" s="47"/>
      <c r="BT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c r="BM228" s="47"/>
      <c r="BN228" s="47"/>
      <c r="BO228" s="47"/>
      <c r="BP228" s="47"/>
      <c r="BQ228" s="47"/>
      <c r="BR228" s="47"/>
      <c r="BS228" s="47"/>
      <c r="BT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c r="BM229" s="47"/>
      <c r="BN229" s="47"/>
      <c r="BO229" s="47"/>
      <c r="BP229" s="47"/>
      <c r="BQ229" s="47"/>
      <c r="BR229" s="47"/>
      <c r="BS229" s="47"/>
      <c r="BT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c r="BM230" s="47"/>
      <c r="BN230" s="47"/>
      <c r="BO230" s="47"/>
      <c r="BP230" s="47"/>
      <c r="BQ230" s="47"/>
      <c r="BR230" s="47"/>
      <c r="BS230" s="47"/>
      <c r="BT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c r="BM231" s="47"/>
      <c r="BN231" s="47"/>
      <c r="BO231" s="47"/>
      <c r="BP231" s="47"/>
      <c r="BQ231" s="47"/>
      <c r="BR231" s="47"/>
      <c r="BS231" s="47"/>
      <c r="BT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c r="BM232" s="47"/>
      <c r="BN232" s="47"/>
      <c r="BO232" s="47"/>
      <c r="BP232" s="47"/>
      <c r="BQ232" s="47"/>
      <c r="BR232" s="47"/>
      <c r="BS232" s="47"/>
      <c r="BT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c r="BM233" s="47"/>
      <c r="BN233" s="47"/>
      <c r="BO233" s="47"/>
      <c r="BP233" s="47"/>
      <c r="BQ233" s="47"/>
      <c r="BR233" s="47"/>
      <c r="BS233" s="47"/>
      <c r="BT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c r="BM234" s="47"/>
      <c r="BN234" s="47"/>
      <c r="BO234" s="47"/>
      <c r="BP234" s="47"/>
      <c r="BQ234" s="47"/>
      <c r="BR234" s="47"/>
      <c r="BS234" s="47"/>
      <c r="BT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c r="BM235" s="47"/>
      <c r="BN235" s="47"/>
      <c r="BO235" s="47"/>
      <c r="BP235" s="47"/>
      <c r="BQ235" s="47"/>
      <c r="BR235" s="47"/>
      <c r="BS235" s="47"/>
      <c r="BT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7"/>
      <c r="BS237" s="47"/>
      <c r="BT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c r="BM238" s="47"/>
      <c r="BN238" s="47"/>
      <c r="BO238" s="47"/>
      <c r="BP238" s="47"/>
      <c r="BQ238" s="47"/>
      <c r="BR238" s="47"/>
      <c r="BS238" s="47"/>
      <c r="BT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c r="BM239" s="47"/>
      <c r="BN239" s="47"/>
      <c r="BO239" s="47"/>
      <c r="BP239" s="47"/>
      <c r="BQ239" s="47"/>
      <c r="BR239" s="47"/>
      <c r="BS239" s="47"/>
      <c r="BT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c r="BM240" s="47"/>
      <c r="BN240" s="47"/>
      <c r="BO240" s="47"/>
      <c r="BP240" s="47"/>
      <c r="BQ240" s="47"/>
      <c r="BR240" s="47"/>
      <c r="BS240" s="47"/>
      <c r="BT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c r="BM241" s="47"/>
      <c r="BN241" s="47"/>
      <c r="BO241" s="47"/>
      <c r="BP241" s="47"/>
      <c r="BQ241" s="47"/>
      <c r="BR241" s="47"/>
      <c r="BS241" s="47"/>
      <c r="BT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c r="BM242" s="47"/>
      <c r="BN242" s="47"/>
      <c r="BO242" s="47"/>
      <c r="BP242" s="47"/>
      <c r="BQ242" s="47"/>
      <c r="BR242" s="47"/>
      <c r="BS242" s="47"/>
      <c r="BT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c r="BM243" s="47"/>
      <c r="BN243" s="47"/>
      <c r="BO243" s="47"/>
      <c r="BP243" s="47"/>
      <c r="BQ243" s="47"/>
      <c r="BR243" s="47"/>
      <c r="BS243" s="47"/>
      <c r="BT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c r="BM244" s="47"/>
      <c r="BN244" s="47"/>
      <c r="BO244" s="47"/>
      <c r="BP244" s="47"/>
      <c r="BQ244" s="47"/>
      <c r="BR244" s="47"/>
      <c r="BS244" s="47"/>
      <c r="BT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c r="BM245" s="47"/>
      <c r="BN245" s="47"/>
      <c r="BO245" s="47"/>
      <c r="BP245" s="47"/>
      <c r="BQ245" s="47"/>
      <c r="BR245" s="47"/>
      <c r="BS245" s="47"/>
      <c r="BT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c r="BM247" s="47"/>
      <c r="BN247" s="47"/>
      <c r="BO247" s="47"/>
      <c r="BP247" s="47"/>
      <c r="BQ247" s="47"/>
      <c r="BR247" s="47"/>
      <c r="BS247" s="47"/>
      <c r="BT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c r="BM248" s="47"/>
      <c r="BN248" s="47"/>
      <c r="BO248" s="47"/>
      <c r="BP248" s="47"/>
      <c r="BQ248" s="47"/>
      <c r="BR248" s="47"/>
      <c r="BS248" s="47"/>
      <c r="BT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c r="BM249" s="47"/>
      <c r="BN249" s="47"/>
      <c r="BO249" s="47"/>
      <c r="BP249" s="47"/>
      <c r="BQ249" s="47"/>
      <c r="BR249" s="47"/>
      <c r="BS249" s="47"/>
      <c r="BT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c r="BM250" s="47"/>
      <c r="BN250" s="47"/>
      <c r="BO250" s="47"/>
      <c r="BP250" s="47"/>
      <c r="BQ250" s="47"/>
      <c r="BR250" s="47"/>
      <c r="BS250" s="47"/>
      <c r="BT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c r="BM251" s="47"/>
      <c r="BN251" s="47"/>
      <c r="BO251" s="47"/>
      <c r="BP251" s="47"/>
      <c r="BQ251" s="47"/>
      <c r="BR251" s="47"/>
      <c r="BS251" s="47"/>
      <c r="BT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c r="BM252" s="47"/>
      <c r="BN252" s="47"/>
      <c r="BO252" s="47"/>
      <c r="BP252" s="47"/>
      <c r="BQ252" s="47"/>
      <c r="BR252" s="47"/>
      <c r="BS252" s="47"/>
      <c r="BT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c r="BM253" s="47"/>
      <c r="BN253" s="47"/>
      <c r="BO253" s="47"/>
      <c r="BP253" s="47"/>
      <c r="BQ253" s="47"/>
      <c r="BR253" s="47"/>
      <c r="BS253" s="47"/>
      <c r="BT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c r="BM254" s="47"/>
      <c r="BN254" s="47"/>
      <c r="BO254" s="47"/>
      <c r="BP254" s="47"/>
      <c r="BQ254" s="47"/>
      <c r="BR254" s="47"/>
      <c r="BS254" s="47"/>
      <c r="BT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c r="BM255" s="47"/>
      <c r="BN255" s="47"/>
      <c r="BO255" s="47"/>
      <c r="BP255" s="47"/>
      <c r="BQ255" s="47"/>
      <c r="BR255" s="47"/>
      <c r="BS255" s="47"/>
      <c r="BT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c r="BM257" s="47"/>
      <c r="BN257" s="47"/>
      <c r="BO257" s="47"/>
      <c r="BP257" s="47"/>
      <c r="BQ257" s="47"/>
      <c r="BR257" s="47"/>
      <c r="BS257" s="47"/>
      <c r="BT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c r="BM258" s="47"/>
      <c r="BN258" s="47"/>
      <c r="BO258" s="47"/>
      <c r="BP258" s="47"/>
      <c r="BQ258" s="47"/>
      <c r="BR258" s="47"/>
      <c r="BS258" s="47"/>
      <c r="BT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c r="BP259" s="47"/>
      <c r="BQ259" s="47"/>
      <c r="BR259" s="47"/>
      <c r="BS259" s="47"/>
      <c r="BT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c r="BM260" s="47"/>
      <c r="BN260" s="47"/>
      <c r="BO260" s="47"/>
      <c r="BP260" s="47"/>
      <c r="BQ260" s="47"/>
      <c r="BR260" s="47"/>
      <c r="BS260" s="47"/>
      <c r="BT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c r="BM261" s="47"/>
      <c r="BN261" s="47"/>
      <c r="BO261" s="47"/>
      <c r="BP261" s="47"/>
      <c r="BQ261" s="47"/>
      <c r="BR261" s="47"/>
      <c r="BS261" s="47"/>
      <c r="BT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c r="BM262" s="47"/>
      <c r="BN262" s="47"/>
      <c r="BO262" s="47"/>
      <c r="BP262" s="47"/>
      <c r="BQ262" s="47"/>
      <c r="BR262" s="47"/>
      <c r="BS262" s="47"/>
      <c r="BT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c r="BM263" s="47"/>
      <c r="BN263" s="47"/>
      <c r="BO263" s="47"/>
      <c r="BP263" s="47"/>
      <c r="BQ263" s="47"/>
      <c r="BR263" s="47"/>
      <c r="BS263" s="47"/>
      <c r="BT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c r="BM264" s="47"/>
      <c r="BN264" s="47"/>
      <c r="BO264" s="47"/>
      <c r="BP264" s="47"/>
      <c r="BQ264" s="47"/>
      <c r="BR264" s="47"/>
      <c r="BS264" s="47"/>
      <c r="BT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c r="BM265" s="47"/>
      <c r="BN265" s="47"/>
      <c r="BO265" s="47"/>
      <c r="BP265" s="47"/>
      <c r="BQ265" s="47"/>
      <c r="BR265" s="47"/>
      <c r="BS265" s="47"/>
      <c r="BT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c r="BM267" s="47"/>
      <c r="BN267" s="47"/>
      <c r="BO267" s="47"/>
      <c r="BP267" s="47"/>
      <c r="BQ267" s="47"/>
      <c r="BR267" s="47"/>
      <c r="BS267" s="47"/>
      <c r="BT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c r="BM268" s="47"/>
      <c r="BN268" s="47"/>
      <c r="BO268" s="47"/>
      <c r="BP268" s="47"/>
      <c r="BQ268" s="47"/>
      <c r="BR268" s="47"/>
      <c r="BS268" s="47"/>
      <c r="BT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c r="BM269" s="47"/>
      <c r="BN269" s="47"/>
      <c r="BO269" s="47"/>
      <c r="BP269" s="47"/>
      <c r="BQ269" s="47"/>
      <c r="BR269" s="47"/>
      <c r="BS269" s="47"/>
      <c r="BT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c r="BM270" s="47"/>
      <c r="BN270" s="47"/>
      <c r="BO270" s="47"/>
      <c r="BP270" s="47"/>
      <c r="BQ270" s="47"/>
      <c r="BR270" s="47"/>
      <c r="BS270" s="47"/>
      <c r="BT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c r="BM271" s="47"/>
      <c r="BN271" s="47"/>
      <c r="BO271" s="47"/>
      <c r="BP271" s="47"/>
      <c r="BQ271" s="47"/>
      <c r="BR271" s="47"/>
      <c r="BS271" s="47"/>
      <c r="BT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c r="BM272" s="47"/>
      <c r="BN272" s="47"/>
      <c r="BO272" s="47"/>
      <c r="BP272" s="47"/>
      <c r="BQ272" s="47"/>
      <c r="BR272" s="47"/>
      <c r="BS272" s="47"/>
      <c r="BT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c r="BM273" s="47"/>
      <c r="BN273" s="47"/>
      <c r="BO273" s="47"/>
      <c r="BP273" s="47"/>
      <c r="BQ273" s="47"/>
      <c r="BR273" s="47"/>
      <c r="BS273" s="47"/>
      <c r="BT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c r="BM274" s="47"/>
      <c r="BN274" s="47"/>
      <c r="BO274" s="47"/>
      <c r="BP274" s="47"/>
      <c r="BQ274" s="47"/>
      <c r="BR274" s="47"/>
      <c r="BS274" s="47"/>
      <c r="BT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c r="BM275" s="47"/>
      <c r="BN275" s="47"/>
      <c r="BO275" s="47"/>
      <c r="BP275" s="47"/>
      <c r="BQ275" s="47"/>
      <c r="BR275" s="47"/>
      <c r="BS275" s="47"/>
      <c r="BT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c r="BM277" s="47"/>
      <c r="BN277" s="47"/>
      <c r="BO277" s="47"/>
      <c r="BP277" s="47"/>
      <c r="BQ277" s="47"/>
      <c r="BR277" s="47"/>
      <c r="BS277" s="47"/>
      <c r="BT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c r="BM278" s="47"/>
      <c r="BN278" s="47"/>
      <c r="BO278" s="47"/>
      <c r="BP278" s="47"/>
      <c r="BQ278" s="47"/>
      <c r="BR278" s="47"/>
      <c r="BS278" s="47"/>
      <c r="BT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c r="BM279" s="47"/>
      <c r="BN279" s="47"/>
      <c r="BO279" s="47"/>
      <c r="BP279" s="47"/>
      <c r="BQ279" s="47"/>
      <c r="BR279" s="47"/>
      <c r="BS279" s="47"/>
      <c r="BT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c r="BM280" s="47"/>
      <c r="BN280" s="47"/>
      <c r="BO280" s="47"/>
      <c r="BP280" s="47"/>
      <c r="BQ280" s="47"/>
      <c r="BR280" s="47"/>
      <c r="BS280" s="47"/>
      <c r="BT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c r="BM281" s="47"/>
      <c r="BN281" s="47"/>
      <c r="BO281" s="47"/>
      <c r="BP281" s="47"/>
      <c r="BQ281" s="47"/>
      <c r="BR281" s="47"/>
      <c r="BS281" s="47"/>
      <c r="BT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c r="BP284" s="47"/>
      <c r="BQ284" s="47"/>
      <c r="BR284" s="47"/>
      <c r="BS284" s="47"/>
      <c r="BT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c r="BP285" s="47"/>
      <c r="BQ285" s="47"/>
      <c r="BR285" s="47"/>
      <c r="BS285" s="47"/>
      <c r="BT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c r="BM287" s="47"/>
      <c r="BN287" s="47"/>
      <c r="BO287" s="47"/>
      <c r="BP287" s="47"/>
      <c r="BQ287" s="47"/>
      <c r="BR287" s="47"/>
      <c r="BS287" s="47"/>
      <c r="BT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c r="BP288" s="47"/>
      <c r="BQ288" s="47"/>
      <c r="BR288" s="47"/>
      <c r="BS288" s="47"/>
      <c r="BT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c r="BP289" s="47"/>
      <c r="BQ289" s="47"/>
      <c r="BR289" s="47"/>
      <c r="BS289" s="47"/>
      <c r="BT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c r="BP290" s="47"/>
      <c r="BQ290" s="47"/>
      <c r="BR290" s="47"/>
      <c r="BS290" s="47"/>
      <c r="BT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c r="BP291" s="47"/>
      <c r="BQ291" s="47"/>
      <c r="BR291" s="47"/>
      <c r="BS291" s="47"/>
      <c r="BT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7"/>
      <c r="BS292" s="47"/>
      <c r="BT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c r="BP293" s="47"/>
      <c r="BQ293" s="47"/>
      <c r="BR293" s="47"/>
      <c r="BS293" s="47"/>
      <c r="BT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c r="BP294" s="47"/>
      <c r="BQ294" s="47"/>
      <c r="BR294" s="47"/>
      <c r="BS294" s="47"/>
      <c r="BT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7"/>
      <c r="BS295" s="47"/>
      <c r="BT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c r="BP297" s="47"/>
      <c r="BQ297" s="47"/>
      <c r="BR297" s="47"/>
      <c r="BS297" s="47"/>
      <c r="BT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c r="BP298" s="47"/>
      <c r="BQ298" s="47"/>
      <c r="BR298" s="47"/>
      <c r="BS298" s="47"/>
      <c r="BT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c r="BP299" s="47"/>
      <c r="BQ299" s="47"/>
      <c r="BR299" s="47"/>
      <c r="BS299" s="47"/>
      <c r="BT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c r="BP300" s="47"/>
      <c r="BQ300" s="47"/>
      <c r="BR300" s="47"/>
      <c r="BS300" s="47"/>
      <c r="BT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c r="BP304" s="47"/>
      <c r="BQ304" s="47"/>
      <c r="BR304" s="47"/>
      <c r="BS304" s="47"/>
      <c r="BT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c r="BP305" s="47"/>
      <c r="BQ305" s="47"/>
      <c r="BR305" s="47"/>
      <c r="BS305" s="47"/>
      <c r="BT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c r="BM307" s="47"/>
      <c r="BN307" s="47"/>
      <c r="BO307" s="47"/>
      <c r="BP307" s="47"/>
      <c r="BQ307" s="47"/>
      <c r="BR307" s="47"/>
      <c r="BS307" s="47"/>
      <c r="BT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c r="BP308" s="47"/>
      <c r="BQ308" s="47"/>
      <c r="BR308" s="47"/>
      <c r="BS308" s="47"/>
      <c r="BT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c r="BP309" s="47"/>
      <c r="BQ309" s="47"/>
      <c r="BR309" s="47"/>
      <c r="BS309" s="47"/>
      <c r="BT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c r="BP310" s="47"/>
      <c r="BQ310" s="47"/>
      <c r="BR310" s="47"/>
      <c r="BS310" s="47"/>
      <c r="BT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c r="BP311" s="47"/>
      <c r="BQ311" s="47"/>
      <c r="BR311" s="47"/>
      <c r="BS311" s="47"/>
      <c r="BT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c r="BO312" s="47"/>
      <c r="BP312" s="47"/>
      <c r="BQ312" s="47"/>
      <c r="BR312" s="47"/>
      <c r="BS312" s="47"/>
      <c r="BT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c r="BP313" s="47"/>
      <c r="BQ313" s="47"/>
      <c r="BR313" s="47"/>
      <c r="BS313" s="47"/>
      <c r="BT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c r="BO314" s="47"/>
      <c r="BP314" s="47"/>
      <c r="BQ314" s="47"/>
      <c r="BR314" s="47"/>
      <c r="BS314" s="47"/>
      <c r="BT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c r="BP317" s="47"/>
      <c r="BQ317" s="47"/>
      <c r="BR317" s="47"/>
      <c r="BS317" s="47"/>
      <c r="BT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c r="BP318" s="47"/>
      <c r="BQ318" s="47"/>
      <c r="BR318" s="47"/>
      <c r="BS318" s="47"/>
      <c r="BT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c r="BP319" s="47"/>
      <c r="BQ319" s="47"/>
      <c r="BR319" s="47"/>
      <c r="BS319" s="47"/>
      <c r="BT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c r="BP320" s="47"/>
      <c r="BQ320" s="47"/>
      <c r="BR320" s="47"/>
      <c r="BS320" s="47"/>
      <c r="BT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c r="BP321" s="47"/>
      <c r="BQ321" s="47"/>
      <c r="BR321" s="47"/>
      <c r="BS321" s="47"/>
      <c r="BT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c r="BP322" s="47"/>
      <c r="BQ322" s="47"/>
      <c r="BR322" s="47"/>
      <c r="BS322" s="47"/>
      <c r="BT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c r="BM323" s="47"/>
      <c r="BN323" s="47"/>
      <c r="BO323" s="47"/>
      <c r="BP323" s="47"/>
      <c r="BQ323" s="47"/>
      <c r="BR323" s="47"/>
      <c r="BS323" s="47"/>
      <c r="BT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c r="BM324" s="47"/>
      <c r="BN324" s="47"/>
      <c r="BO324" s="47"/>
      <c r="BP324" s="47"/>
      <c r="BQ324" s="47"/>
      <c r="BR324" s="47"/>
      <c r="BS324" s="47"/>
      <c r="BT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c r="BP325" s="47"/>
      <c r="BQ325" s="47"/>
      <c r="BR325" s="47"/>
      <c r="BS325" s="47"/>
      <c r="BT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c r="BP326" s="47"/>
      <c r="BQ326" s="47"/>
      <c r="BR326" s="47"/>
      <c r="BS326" s="47"/>
      <c r="BT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7"/>
      <c r="BS327" s="47"/>
      <c r="BT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c r="BM328" s="47"/>
      <c r="BN328" s="47"/>
      <c r="BO328" s="47"/>
      <c r="BP328" s="47"/>
      <c r="BQ328" s="47"/>
      <c r="BR328" s="47"/>
      <c r="BS328" s="47"/>
      <c r="BT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c r="BP329" s="47"/>
      <c r="BQ329" s="47"/>
      <c r="BR329" s="47"/>
      <c r="BS329" s="47"/>
      <c r="BT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c r="BP330" s="47"/>
      <c r="BQ330" s="47"/>
      <c r="BR330" s="47"/>
      <c r="BS330" s="47"/>
      <c r="BT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c r="BM333" s="47"/>
      <c r="BN333" s="47"/>
      <c r="BO333" s="47"/>
      <c r="BP333" s="47"/>
      <c r="BQ333" s="47"/>
      <c r="BR333" s="47"/>
      <c r="BS333" s="47"/>
      <c r="BT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c r="BO334" s="47"/>
      <c r="BP334" s="47"/>
      <c r="BQ334" s="47"/>
      <c r="BR334" s="47"/>
      <c r="BS334" s="47"/>
      <c r="BT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c r="BO335" s="47"/>
      <c r="BP335" s="47"/>
      <c r="BQ335" s="47"/>
      <c r="BR335" s="47"/>
      <c r="BS335" s="47"/>
      <c r="BT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c r="BP336" s="47"/>
      <c r="BQ336" s="47"/>
      <c r="BR336" s="47"/>
      <c r="BS336" s="47"/>
      <c r="BT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c r="BP337" s="47"/>
      <c r="BQ337" s="47"/>
      <c r="BR337" s="47"/>
      <c r="BS337" s="47"/>
      <c r="BT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c r="BO338" s="47"/>
      <c r="BP338" s="47"/>
      <c r="BQ338" s="47"/>
      <c r="BR338" s="47"/>
      <c r="BS338" s="47"/>
      <c r="BT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c r="BO339" s="47"/>
      <c r="BP339" s="47"/>
      <c r="BQ339" s="47"/>
      <c r="BR339" s="47"/>
      <c r="BS339" s="47"/>
      <c r="BT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c r="BO340" s="47"/>
      <c r="BP340" s="47"/>
      <c r="BQ340" s="47"/>
      <c r="BR340" s="47"/>
      <c r="BS340" s="47"/>
      <c r="BT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c r="BP341" s="47"/>
      <c r="BQ341" s="47"/>
      <c r="BR341" s="47"/>
      <c r="BS341" s="47"/>
      <c r="BT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c r="BM342" s="47"/>
      <c r="BN342" s="47"/>
      <c r="BO342" s="47"/>
      <c r="BP342" s="47"/>
      <c r="BQ342" s="47"/>
      <c r="BR342" s="47"/>
      <c r="BS342" s="47"/>
      <c r="BT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c r="BP343" s="47"/>
      <c r="BQ343" s="47"/>
      <c r="BR343" s="47"/>
      <c r="BS343" s="47"/>
      <c r="BT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c r="BP346" s="47"/>
      <c r="BQ346" s="47"/>
      <c r="BR346" s="47"/>
      <c r="BS346" s="47"/>
      <c r="BT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c r="BP347" s="47"/>
      <c r="BQ347" s="47"/>
      <c r="BR347" s="47"/>
      <c r="BS347" s="47"/>
      <c r="BT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c r="BP348" s="47"/>
      <c r="BQ348" s="47"/>
      <c r="BR348" s="47"/>
      <c r="BS348" s="47"/>
      <c r="BT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c r="BP349" s="47"/>
      <c r="BQ349" s="47"/>
      <c r="BR349" s="47"/>
      <c r="BS349" s="47"/>
      <c r="BT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c r="BP350" s="47"/>
      <c r="BQ350" s="47"/>
      <c r="BR350" s="47"/>
      <c r="BS350" s="47"/>
      <c r="BT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c r="BP351" s="47"/>
      <c r="BQ351" s="47"/>
      <c r="BR351" s="47"/>
      <c r="BS351" s="47"/>
      <c r="BT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c r="BP352" s="47"/>
      <c r="BQ352" s="47"/>
      <c r="BR352" s="47"/>
      <c r="BS352" s="47"/>
      <c r="BT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c r="BP353" s="47"/>
      <c r="BQ353" s="47"/>
      <c r="BR353" s="47"/>
      <c r="BS353" s="47"/>
      <c r="BT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c r="BP354" s="47"/>
      <c r="BQ354" s="47"/>
      <c r="BR354" s="47"/>
      <c r="BS354" s="47"/>
      <c r="BT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c r="BP355" s="47"/>
      <c r="BQ355" s="47"/>
      <c r="BR355" s="47"/>
      <c r="BS355" s="47"/>
      <c r="BT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c r="BM356" s="47"/>
      <c r="BN356" s="47"/>
      <c r="BO356" s="47"/>
      <c r="BP356" s="47"/>
      <c r="BQ356" s="47"/>
      <c r="BR356" s="47"/>
      <c r="BS356" s="47"/>
      <c r="BT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c r="BP357" s="47"/>
      <c r="BQ357" s="47"/>
      <c r="BR357" s="47"/>
      <c r="BS357" s="47"/>
      <c r="BT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c r="BP358" s="47"/>
      <c r="BQ358" s="47"/>
      <c r="BR358" s="47"/>
      <c r="BS358" s="47"/>
      <c r="BT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c r="BP359" s="47"/>
      <c r="BQ359" s="47"/>
      <c r="BR359" s="47"/>
      <c r="BS359" s="47"/>
      <c r="BT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c r="BP360" s="47"/>
      <c r="BQ360" s="47"/>
      <c r="BR360" s="47"/>
      <c r="BS360" s="47"/>
      <c r="BT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c r="BP361" s="47"/>
      <c r="BQ361" s="47"/>
      <c r="BR361" s="47"/>
      <c r="BS361" s="47"/>
      <c r="BT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c r="BM362" s="47"/>
      <c r="BN362" s="47"/>
      <c r="BO362" s="47"/>
      <c r="BP362" s="47"/>
      <c r="BQ362" s="47"/>
      <c r="BR362" s="47"/>
      <c r="BS362" s="47"/>
      <c r="BT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c r="BO363" s="47"/>
      <c r="BP363" s="47"/>
      <c r="BQ363" s="47"/>
      <c r="BR363" s="47"/>
      <c r="BS363" s="47"/>
      <c r="BT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c r="BM364" s="47"/>
      <c r="BN364" s="47"/>
      <c r="BO364" s="47"/>
      <c r="BP364" s="47"/>
      <c r="BQ364" s="47"/>
      <c r="BR364" s="47"/>
      <c r="BS364" s="47"/>
      <c r="BT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c r="BO365" s="47"/>
      <c r="BP365" s="47"/>
      <c r="BQ365" s="47"/>
      <c r="BR365" s="47"/>
      <c r="BS365" s="47"/>
      <c r="BT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c r="BO366" s="47"/>
      <c r="BP366" s="47"/>
      <c r="BQ366" s="47"/>
      <c r="BR366" s="47"/>
      <c r="BS366" s="47"/>
      <c r="BT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c r="BM367" s="47"/>
      <c r="BN367" s="47"/>
      <c r="BO367" s="47"/>
      <c r="BP367" s="47"/>
      <c r="BQ367" s="47"/>
      <c r="BR367" s="47"/>
      <c r="BS367" s="47"/>
      <c r="BT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c r="BO368" s="47"/>
      <c r="BP368" s="47"/>
      <c r="BQ368" s="47"/>
      <c r="BR368" s="47"/>
      <c r="BS368" s="47"/>
      <c r="BT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c r="BM369" s="47"/>
      <c r="BN369" s="47"/>
      <c r="BO369" s="47"/>
      <c r="BP369" s="47"/>
      <c r="BQ369" s="47"/>
      <c r="BR369" s="47"/>
      <c r="BS369" s="47"/>
      <c r="BT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c r="BM370" s="47"/>
      <c r="BN370" s="47"/>
      <c r="BO370" s="47"/>
      <c r="BP370" s="47"/>
      <c r="BQ370" s="47"/>
      <c r="BR370" s="47"/>
      <c r="BS370" s="47"/>
      <c r="BT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c r="BM371" s="47"/>
      <c r="BN371" s="47"/>
      <c r="BO371" s="47"/>
      <c r="BP371" s="47"/>
      <c r="BQ371" s="47"/>
      <c r="BR371" s="47"/>
      <c r="BS371" s="47"/>
      <c r="BT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c r="BM372" s="47"/>
      <c r="BN372" s="47"/>
      <c r="BO372" s="47"/>
      <c r="BP372" s="47"/>
      <c r="BQ372" s="47"/>
      <c r="BR372" s="47"/>
      <c r="BS372" s="47"/>
      <c r="BT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c r="BM373" s="47"/>
      <c r="BN373" s="47"/>
      <c r="BO373" s="47"/>
      <c r="BP373" s="47"/>
      <c r="BQ373" s="47"/>
      <c r="BR373" s="47"/>
      <c r="BS373" s="47"/>
      <c r="BT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c r="BM374" s="47"/>
      <c r="BN374" s="47"/>
      <c r="BO374" s="47"/>
      <c r="BP374" s="47"/>
      <c r="BQ374" s="47"/>
      <c r="BR374" s="47"/>
      <c r="BS374" s="47"/>
      <c r="BT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c r="BM375" s="47"/>
      <c r="BN375" s="47"/>
      <c r="BO375" s="47"/>
      <c r="BP375" s="47"/>
      <c r="BQ375" s="47"/>
      <c r="BR375" s="47"/>
      <c r="BS375" s="47"/>
      <c r="BT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c r="BO376" s="47"/>
      <c r="BP376" s="47"/>
      <c r="BQ376" s="47"/>
      <c r="BR376" s="47"/>
      <c r="BS376" s="47"/>
      <c r="BT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c r="BM377" s="47"/>
      <c r="BN377" s="47"/>
      <c r="BO377" s="47"/>
      <c r="BP377" s="47"/>
      <c r="BQ377" s="47"/>
      <c r="BR377" s="47"/>
      <c r="BS377" s="47"/>
      <c r="BT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c r="BM378" s="47"/>
      <c r="BN378" s="47"/>
      <c r="BO378" s="47"/>
      <c r="BP378" s="47"/>
      <c r="BQ378" s="47"/>
      <c r="BR378" s="47"/>
      <c r="BS378" s="47"/>
      <c r="BT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c r="BO379" s="47"/>
      <c r="BP379" s="47"/>
      <c r="BQ379" s="47"/>
      <c r="BR379" s="47"/>
      <c r="BS379" s="47"/>
      <c r="BT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c r="BM380" s="47"/>
      <c r="BN380" s="47"/>
      <c r="BO380" s="47"/>
      <c r="BP380" s="47"/>
      <c r="BQ380" s="47"/>
      <c r="BR380" s="47"/>
      <c r="BS380" s="47"/>
      <c r="BT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c r="BO381" s="47"/>
      <c r="BP381" s="47"/>
      <c r="BQ381" s="47"/>
      <c r="BR381" s="47"/>
      <c r="BS381" s="47"/>
      <c r="BT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c r="BO382" s="47"/>
      <c r="BP382" s="47"/>
      <c r="BQ382" s="47"/>
      <c r="BR382" s="47"/>
      <c r="BS382" s="47"/>
      <c r="BT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c r="BO383" s="47"/>
      <c r="BP383" s="47"/>
      <c r="BQ383" s="47"/>
      <c r="BR383" s="47"/>
      <c r="BS383" s="47"/>
      <c r="BT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c r="BO384" s="47"/>
      <c r="BP384" s="47"/>
      <c r="BQ384" s="47"/>
      <c r="BR384" s="47"/>
      <c r="BS384" s="47"/>
      <c r="BT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7"/>
      <c r="BS385" s="47"/>
      <c r="BT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c r="BO386" s="47"/>
      <c r="BP386" s="47"/>
      <c r="BQ386" s="47"/>
      <c r="BR386" s="47"/>
      <c r="BS386" s="47"/>
      <c r="BT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c r="BO387" s="47"/>
      <c r="BP387" s="47"/>
      <c r="BQ387" s="47"/>
      <c r="BR387" s="47"/>
      <c r="BS387" s="47"/>
      <c r="BT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c r="BM388" s="47"/>
      <c r="BN388" s="47"/>
      <c r="BO388" s="47"/>
      <c r="BP388" s="47"/>
      <c r="BQ388" s="47"/>
      <c r="BR388" s="47"/>
      <c r="BS388" s="47"/>
      <c r="BT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c r="BM389" s="47"/>
      <c r="BN389" s="47"/>
      <c r="BO389" s="47"/>
      <c r="BP389" s="47"/>
      <c r="BQ389" s="47"/>
      <c r="BR389" s="47"/>
      <c r="BS389" s="47"/>
      <c r="BT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c r="BM390" s="47"/>
      <c r="BN390" s="47"/>
      <c r="BO390" s="47"/>
      <c r="BP390" s="47"/>
      <c r="BQ390" s="47"/>
      <c r="BR390" s="47"/>
      <c r="BS390" s="47"/>
      <c r="BT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c r="BM391" s="47"/>
      <c r="BN391" s="47"/>
      <c r="BO391" s="47"/>
      <c r="BP391" s="47"/>
      <c r="BQ391" s="47"/>
      <c r="BR391" s="47"/>
      <c r="BS391" s="47"/>
      <c r="BT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c r="BM392" s="47"/>
      <c r="BN392" s="47"/>
      <c r="BO392" s="47"/>
      <c r="BP392" s="47"/>
      <c r="BQ392" s="47"/>
      <c r="BR392" s="47"/>
      <c r="BS392" s="47"/>
      <c r="BT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c r="BM393" s="47"/>
      <c r="BN393" s="47"/>
      <c r="BO393" s="47"/>
      <c r="BP393" s="47"/>
      <c r="BQ393" s="47"/>
      <c r="BR393" s="47"/>
      <c r="BS393" s="47"/>
      <c r="BT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c r="BM394" s="47"/>
      <c r="BN394" s="47"/>
      <c r="BO394" s="47"/>
      <c r="BP394" s="47"/>
      <c r="BQ394" s="47"/>
      <c r="BR394" s="47"/>
      <c r="BS394" s="47"/>
      <c r="BT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c r="BM395" s="47"/>
      <c r="BN395" s="47"/>
      <c r="BO395" s="47"/>
      <c r="BP395" s="47"/>
      <c r="BQ395" s="47"/>
      <c r="BR395" s="47"/>
      <c r="BS395" s="47"/>
      <c r="BT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c r="BM396" s="47"/>
      <c r="BN396" s="47"/>
      <c r="BO396" s="47"/>
      <c r="BP396" s="47"/>
      <c r="BQ396" s="47"/>
      <c r="BR396" s="47"/>
      <c r="BS396" s="47"/>
      <c r="BT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c r="BM397" s="47"/>
      <c r="BN397" s="47"/>
      <c r="BO397" s="47"/>
      <c r="BP397" s="47"/>
      <c r="BQ397" s="47"/>
      <c r="BR397" s="47"/>
      <c r="BS397" s="47"/>
      <c r="BT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c r="BM398" s="47"/>
      <c r="BN398" s="47"/>
      <c r="BO398" s="47"/>
      <c r="BP398" s="47"/>
      <c r="BQ398" s="47"/>
      <c r="BR398" s="47"/>
      <c r="BS398" s="47"/>
      <c r="BT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c r="BM399" s="47"/>
      <c r="BN399" s="47"/>
      <c r="BO399" s="47"/>
      <c r="BP399" s="47"/>
      <c r="BQ399" s="47"/>
      <c r="BR399" s="47"/>
      <c r="BS399" s="47"/>
      <c r="BT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c r="BM400" s="47"/>
      <c r="BN400" s="47"/>
      <c r="BO400" s="47"/>
      <c r="BP400" s="47"/>
      <c r="BQ400" s="47"/>
      <c r="BR400" s="47"/>
      <c r="BS400" s="47"/>
      <c r="BT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c r="BO401" s="47"/>
      <c r="BP401" s="47"/>
      <c r="BQ401" s="47"/>
      <c r="BR401" s="47"/>
      <c r="BS401" s="47"/>
      <c r="BT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c r="BM402" s="47"/>
      <c r="BN402" s="47"/>
      <c r="BO402" s="47"/>
      <c r="BP402" s="47"/>
      <c r="BQ402" s="47"/>
      <c r="BR402" s="47"/>
      <c r="BS402" s="47"/>
      <c r="BT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7"/>
      <c r="BS403" s="47"/>
      <c r="BT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c r="BM404" s="47"/>
      <c r="BN404" s="47"/>
      <c r="BO404" s="47"/>
      <c r="BP404" s="47"/>
      <c r="BQ404" s="47"/>
      <c r="BR404" s="47"/>
      <c r="BS404" s="47"/>
      <c r="BT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c r="BM405" s="47"/>
      <c r="BN405" s="47"/>
      <c r="BO405" s="47"/>
      <c r="BP405" s="47"/>
      <c r="BQ405" s="47"/>
      <c r="BR405" s="47"/>
      <c r="BS405" s="47"/>
      <c r="BT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7"/>
      <c r="BS406" s="47"/>
      <c r="BT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c r="BM407" s="47"/>
      <c r="BN407" s="47"/>
      <c r="BO407" s="47"/>
      <c r="BP407" s="47"/>
      <c r="BQ407" s="47"/>
      <c r="BR407" s="47"/>
      <c r="BS407" s="47"/>
      <c r="BT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c r="BM408" s="47"/>
      <c r="BN408" s="47"/>
      <c r="BO408" s="47"/>
      <c r="BP408" s="47"/>
      <c r="BQ408" s="47"/>
      <c r="BR408" s="47"/>
      <c r="BS408" s="47"/>
      <c r="BT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c r="BO409" s="47"/>
      <c r="BP409" s="47"/>
      <c r="BQ409" s="47"/>
      <c r="BR409" s="47"/>
      <c r="BS409" s="47"/>
      <c r="BT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c r="BM410" s="47"/>
      <c r="BN410" s="47"/>
      <c r="BO410" s="47"/>
      <c r="BP410" s="47"/>
      <c r="BQ410" s="47"/>
      <c r="BR410" s="47"/>
      <c r="BS410" s="47"/>
      <c r="BT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c r="BM411" s="47"/>
      <c r="BN411" s="47"/>
      <c r="BO411" s="47"/>
      <c r="BP411" s="47"/>
      <c r="BQ411" s="47"/>
      <c r="BR411" s="47"/>
      <c r="BS411" s="47"/>
      <c r="BT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c r="BM412" s="47"/>
      <c r="BN412" s="47"/>
      <c r="BO412" s="47"/>
      <c r="BP412" s="47"/>
      <c r="BQ412" s="47"/>
      <c r="BR412" s="47"/>
      <c r="BS412" s="47"/>
      <c r="BT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c r="BM413" s="47"/>
      <c r="BN413" s="47"/>
      <c r="BO413" s="47"/>
      <c r="BP413" s="47"/>
      <c r="BQ413" s="47"/>
      <c r="BR413" s="47"/>
      <c r="BS413" s="47"/>
      <c r="BT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c r="BM414" s="47"/>
      <c r="BN414" s="47"/>
      <c r="BO414" s="47"/>
      <c r="BP414" s="47"/>
      <c r="BQ414" s="47"/>
      <c r="BR414" s="47"/>
      <c r="BS414" s="47"/>
      <c r="BT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c r="BO415" s="47"/>
      <c r="BP415" s="47"/>
      <c r="BQ415" s="47"/>
      <c r="BR415" s="47"/>
      <c r="BS415" s="47"/>
      <c r="BT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7"/>
      <c r="BS416" s="47"/>
      <c r="BT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c r="BM417" s="47"/>
      <c r="BN417" s="47"/>
      <c r="BO417" s="47"/>
      <c r="BP417" s="47"/>
      <c r="BQ417" s="47"/>
      <c r="BR417" s="47"/>
      <c r="BS417" s="47"/>
      <c r="BT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c r="BM418" s="47"/>
      <c r="BN418" s="47"/>
      <c r="BO418" s="47"/>
      <c r="BP418" s="47"/>
      <c r="BQ418" s="47"/>
      <c r="BR418" s="47"/>
      <c r="BS418" s="47"/>
      <c r="BT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c r="BM419" s="47"/>
      <c r="BN419" s="47"/>
      <c r="BO419" s="47"/>
      <c r="BP419" s="47"/>
      <c r="BQ419" s="47"/>
      <c r="BR419" s="47"/>
      <c r="BS419" s="47"/>
      <c r="BT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c r="BM420" s="47"/>
      <c r="BN420" s="47"/>
      <c r="BO420" s="47"/>
      <c r="BP420" s="47"/>
      <c r="BQ420" s="47"/>
      <c r="BR420" s="47"/>
      <c r="BS420" s="47"/>
      <c r="BT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c r="BM421" s="47"/>
      <c r="BN421" s="47"/>
      <c r="BO421" s="47"/>
      <c r="BP421" s="47"/>
      <c r="BQ421" s="47"/>
      <c r="BR421" s="47"/>
      <c r="BS421" s="47"/>
      <c r="BT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c r="BM422" s="47"/>
      <c r="BN422" s="47"/>
      <c r="BO422" s="47"/>
      <c r="BP422" s="47"/>
      <c r="BQ422" s="47"/>
      <c r="BR422" s="47"/>
      <c r="BS422" s="47"/>
      <c r="BT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c r="BM423" s="47"/>
      <c r="BN423" s="47"/>
      <c r="BO423" s="47"/>
      <c r="BP423" s="47"/>
      <c r="BQ423" s="47"/>
      <c r="BR423" s="47"/>
      <c r="BS423" s="47"/>
      <c r="BT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c r="BM424" s="47"/>
      <c r="BN424" s="47"/>
      <c r="BO424" s="47"/>
      <c r="BP424" s="47"/>
      <c r="BQ424" s="47"/>
      <c r="BR424" s="47"/>
      <c r="BS424" s="47"/>
      <c r="BT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c r="BM425" s="47"/>
      <c r="BN425" s="47"/>
      <c r="BO425" s="47"/>
      <c r="BP425" s="47"/>
      <c r="BQ425" s="47"/>
      <c r="BR425" s="47"/>
      <c r="BS425" s="47"/>
      <c r="BT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c r="BO426" s="47"/>
      <c r="BP426" s="47"/>
      <c r="BQ426" s="47"/>
      <c r="BR426" s="47"/>
      <c r="BS426" s="47"/>
      <c r="BT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c r="BM427" s="47"/>
      <c r="BN427" s="47"/>
      <c r="BO427" s="47"/>
      <c r="BP427" s="47"/>
      <c r="BQ427" s="47"/>
      <c r="BR427" s="47"/>
      <c r="BS427" s="47"/>
      <c r="BT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c r="BM428" s="47"/>
      <c r="BN428" s="47"/>
      <c r="BO428" s="47"/>
      <c r="BP428" s="47"/>
      <c r="BQ428" s="47"/>
      <c r="BR428" s="47"/>
      <c r="BS428" s="47"/>
      <c r="BT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c r="BM429" s="47"/>
      <c r="BN429" s="47"/>
      <c r="BO429" s="47"/>
      <c r="BP429" s="47"/>
      <c r="BQ429" s="47"/>
      <c r="BR429" s="47"/>
      <c r="BS429" s="47"/>
      <c r="BT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c r="BM430" s="47"/>
      <c r="BN430" s="47"/>
      <c r="BO430" s="47"/>
      <c r="BP430" s="47"/>
      <c r="BQ430" s="47"/>
      <c r="BR430" s="47"/>
      <c r="BS430" s="47"/>
      <c r="BT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c r="BM431" s="47"/>
      <c r="BN431" s="47"/>
      <c r="BO431" s="47"/>
      <c r="BP431" s="47"/>
      <c r="BQ431" s="47"/>
      <c r="BR431" s="47"/>
      <c r="BS431" s="47"/>
      <c r="BT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c r="BM432" s="47"/>
      <c r="BN432" s="47"/>
      <c r="BO432" s="47"/>
      <c r="BP432" s="47"/>
      <c r="BQ432" s="47"/>
      <c r="BR432" s="47"/>
      <c r="BS432" s="47"/>
      <c r="BT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c r="BM433" s="47"/>
      <c r="BN433" s="47"/>
      <c r="BO433" s="47"/>
      <c r="BP433" s="47"/>
      <c r="BQ433" s="47"/>
      <c r="BR433" s="47"/>
      <c r="BS433" s="47"/>
      <c r="BT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c r="BM434" s="47"/>
      <c r="BN434" s="47"/>
      <c r="BO434" s="47"/>
      <c r="BP434" s="47"/>
      <c r="BQ434" s="47"/>
      <c r="BR434" s="47"/>
      <c r="BS434" s="47"/>
      <c r="BT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c r="BM435" s="47"/>
      <c r="BN435" s="47"/>
      <c r="BO435" s="47"/>
      <c r="BP435" s="47"/>
      <c r="BQ435" s="47"/>
      <c r="BR435" s="47"/>
      <c r="BS435" s="47"/>
      <c r="BT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c r="BO436" s="47"/>
      <c r="BP436" s="47"/>
      <c r="BQ436" s="47"/>
      <c r="BR436" s="47"/>
      <c r="BS436" s="47"/>
      <c r="BT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c r="BM437" s="47"/>
      <c r="BN437" s="47"/>
      <c r="BO437" s="47"/>
      <c r="BP437" s="47"/>
      <c r="BQ437" s="47"/>
      <c r="BR437" s="47"/>
      <c r="BS437" s="47"/>
      <c r="BT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c r="BM438" s="47"/>
      <c r="BN438" s="47"/>
      <c r="BO438" s="47"/>
      <c r="BP438" s="47"/>
      <c r="BQ438" s="47"/>
      <c r="BR438" s="47"/>
      <c r="BS438" s="47"/>
      <c r="BT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c r="BO439" s="47"/>
      <c r="BP439" s="47"/>
      <c r="BQ439" s="47"/>
      <c r="BR439" s="47"/>
      <c r="BS439" s="47"/>
      <c r="BT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c r="BM440" s="47"/>
      <c r="BN440" s="47"/>
      <c r="BO440" s="47"/>
      <c r="BP440" s="47"/>
      <c r="BQ440" s="47"/>
      <c r="BR440" s="47"/>
      <c r="BS440" s="47"/>
      <c r="BT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c r="BM441" s="47"/>
      <c r="BN441" s="47"/>
      <c r="BO441" s="47"/>
      <c r="BP441" s="47"/>
      <c r="BQ441" s="47"/>
      <c r="BR441" s="47"/>
      <c r="BS441" s="47"/>
      <c r="BT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c r="BM442" s="47"/>
      <c r="BN442" s="47"/>
      <c r="BO442" s="47"/>
      <c r="BP442" s="47"/>
      <c r="BQ442" s="47"/>
      <c r="BR442" s="47"/>
      <c r="BS442" s="47"/>
      <c r="BT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c r="BM443" s="47"/>
      <c r="BN443" s="47"/>
      <c r="BO443" s="47"/>
      <c r="BP443" s="47"/>
      <c r="BQ443" s="47"/>
      <c r="BR443" s="47"/>
      <c r="BS443" s="47"/>
      <c r="BT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c r="BO444" s="47"/>
      <c r="BP444" s="47"/>
      <c r="BQ444" s="47"/>
      <c r="BR444" s="47"/>
      <c r="BS444" s="47"/>
      <c r="BT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c r="BO445" s="47"/>
      <c r="BP445" s="47"/>
      <c r="BQ445" s="47"/>
      <c r="BR445" s="47"/>
      <c r="BS445" s="47"/>
      <c r="BT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c r="BO446" s="47"/>
      <c r="BP446" s="47"/>
      <c r="BQ446" s="47"/>
      <c r="BR446" s="47"/>
      <c r="BS446" s="47"/>
      <c r="BT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c r="BN447" s="47"/>
      <c r="BO447" s="47"/>
      <c r="BP447" s="47"/>
      <c r="BQ447" s="47"/>
      <c r="BR447" s="47"/>
      <c r="BS447" s="47"/>
      <c r="BT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c r="BM448" s="47"/>
      <c r="BN448" s="47"/>
      <c r="BO448" s="47"/>
      <c r="BP448" s="47"/>
      <c r="BQ448" s="47"/>
      <c r="BR448" s="47"/>
      <c r="BS448" s="47"/>
      <c r="BT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c r="BM449" s="47"/>
      <c r="BN449" s="47"/>
      <c r="BO449" s="47"/>
      <c r="BP449" s="47"/>
      <c r="BQ449" s="47"/>
      <c r="BR449" s="47"/>
      <c r="BS449" s="47"/>
      <c r="BT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c r="BM450" s="47"/>
      <c r="BN450" s="47"/>
      <c r="BO450" s="47"/>
      <c r="BP450" s="47"/>
      <c r="BQ450" s="47"/>
      <c r="BR450" s="47"/>
      <c r="BS450" s="47"/>
      <c r="BT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c r="BM451" s="47"/>
      <c r="BN451" s="47"/>
      <c r="BO451" s="47"/>
      <c r="BP451" s="47"/>
      <c r="BQ451" s="47"/>
      <c r="BR451" s="47"/>
      <c r="BS451" s="47"/>
      <c r="BT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c r="BM452" s="47"/>
      <c r="BN452" s="47"/>
      <c r="BO452" s="47"/>
      <c r="BP452" s="47"/>
      <c r="BQ452" s="47"/>
      <c r="BR452" s="47"/>
      <c r="BS452" s="47"/>
      <c r="BT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c r="BM453" s="47"/>
      <c r="BN453" s="47"/>
      <c r="BO453" s="47"/>
      <c r="BP453" s="47"/>
      <c r="BQ453" s="47"/>
      <c r="BR453" s="47"/>
      <c r="BS453" s="47"/>
      <c r="BT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c r="BM454" s="47"/>
      <c r="BN454" s="47"/>
      <c r="BO454" s="47"/>
      <c r="BP454" s="47"/>
      <c r="BQ454" s="47"/>
      <c r="BR454" s="47"/>
      <c r="BS454" s="47"/>
      <c r="BT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c r="BM455" s="47"/>
      <c r="BN455" s="47"/>
      <c r="BO455" s="47"/>
      <c r="BP455" s="47"/>
      <c r="BQ455" s="47"/>
      <c r="BR455" s="47"/>
      <c r="BS455" s="47"/>
      <c r="BT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47"/>
      <c r="BO456" s="47"/>
      <c r="BP456" s="47"/>
      <c r="BQ456" s="47"/>
      <c r="BR456" s="47"/>
      <c r="BS456" s="47"/>
      <c r="BT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c r="BO457" s="47"/>
      <c r="BP457" s="47"/>
      <c r="BQ457" s="47"/>
      <c r="BR457" s="47"/>
      <c r="BS457" s="47"/>
      <c r="BT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c r="BM458" s="47"/>
      <c r="BN458" s="47"/>
      <c r="BO458" s="47"/>
      <c r="BP458" s="47"/>
      <c r="BQ458" s="47"/>
      <c r="BR458" s="47"/>
      <c r="BS458" s="47"/>
      <c r="BT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47"/>
      <c r="BO459" s="47"/>
      <c r="BP459" s="47"/>
      <c r="BQ459" s="47"/>
      <c r="BR459" s="47"/>
      <c r="BS459" s="47"/>
      <c r="BT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c r="BM460" s="47"/>
      <c r="BN460" s="47"/>
      <c r="BO460" s="47"/>
      <c r="BP460" s="47"/>
      <c r="BQ460" s="47"/>
      <c r="BR460" s="47"/>
      <c r="BS460" s="47"/>
      <c r="BT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c r="BM461" s="47"/>
      <c r="BN461" s="47"/>
      <c r="BO461" s="47"/>
      <c r="BP461" s="47"/>
      <c r="BQ461" s="47"/>
      <c r="BR461" s="47"/>
      <c r="BS461" s="47"/>
      <c r="BT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c r="BM462" s="47"/>
      <c r="BN462" s="47"/>
      <c r="BO462" s="47"/>
      <c r="BP462" s="47"/>
      <c r="BQ462" s="47"/>
      <c r="BR462" s="47"/>
      <c r="BS462" s="47"/>
      <c r="BT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47"/>
      <c r="BO463" s="47"/>
      <c r="BP463" s="47"/>
      <c r="BQ463" s="47"/>
      <c r="BR463" s="47"/>
      <c r="BS463" s="47"/>
      <c r="BT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c r="BM464" s="47"/>
      <c r="BN464" s="47"/>
      <c r="BO464" s="47"/>
      <c r="BP464" s="47"/>
      <c r="BQ464" s="47"/>
      <c r="BR464" s="47"/>
      <c r="BS464" s="47"/>
      <c r="BT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47"/>
      <c r="BO465" s="47"/>
      <c r="BP465" s="47"/>
      <c r="BQ465" s="47"/>
      <c r="BR465" s="47"/>
      <c r="BS465" s="47"/>
      <c r="BT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47"/>
      <c r="BO466" s="47"/>
      <c r="BP466" s="47"/>
      <c r="BQ466" s="47"/>
      <c r="BR466" s="47"/>
      <c r="BS466" s="47"/>
      <c r="BT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47"/>
      <c r="BO467" s="47"/>
      <c r="BP467" s="47"/>
      <c r="BQ467" s="47"/>
      <c r="BR467" s="47"/>
      <c r="BS467" s="47"/>
      <c r="BT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47"/>
      <c r="BO468" s="47"/>
      <c r="BP468" s="47"/>
      <c r="BQ468" s="47"/>
      <c r="BR468" s="47"/>
      <c r="BS468" s="47"/>
      <c r="BT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c r="BO469" s="47"/>
      <c r="BP469" s="47"/>
      <c r="BQ469" s="47"/>
      <c r="BR469" s="47"/>
      <c r="BS469" s="47"/>
      <c r="BT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c r="AZ470" s="47"/>
      <c r="BA470" s="47"/>
      <c r="BB470" s="47"/>
      <c r="BC470" s="47"/>
      <c r="BD470" s="47"/>
      <c r="BE470" s="47"/>
      <c r="BF470" s="47"/>
      <c r="BG470" s="47"/>
      <c r="BH470" s="47"/>
      <c r="BI470" s="47"/>
      <c r="BJ470" s="47"/>
      <c r="BK470" s="47"/>
      <c r="BL470" s="47"/>
      <c r="BM470" s="47"/>
      <c r="BN470" s="47"/>
      <c r="BO470" s="47"/>
      <c r="BP470" s="47"/>
      <c r="BQ470" s="47"/>
      <c r="BR470" s="47"/>
      <c r="BS470" s="47"/>
      <c r="BT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47"/>
      <c r="BO471" s="47"/>
      <c r="BP471" s="47"/>
      <c r="BQ471" s="47"/>
      <c r="BR471" s="47"/>
      <c r="BS471" s="47"/>
      <c r="BT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47"/>
      <c r="BO472" s="47"/>
      <c r="BP472" s="47"/>
      <c r="BQ472" s="47"/>
      <c r="BR472" s="47"/>
      <c r="BS472" s="47"/>
      <c r="BT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c r="BO473" s="47"/>
      <c r="BP473" s="47"/>
      <c r="BQ473" s="47"/>
      <c r="BR473" s="47"/>
      <c r="BS473" s="47"/>
      <c r="BT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47"/>
      <c r="BO474" s="47"/>
      <c r="BP474" s="47"/>
      <c r="BQ474" s="47"/>
      <c r="BR474" s="47"/>
      <c r="BS474" s="47"/>
      <c r="BT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c r="AZ475" s="47"/>
      <c r="BA475" s="47"/>
      <c r="BB475" s="47"/>
      <c r="BC475" s="47"/>
      <c r="BD475" s="47"/>
      <c r="BE475" s="47"/>
      <c r="BF475" s="47"/>
      <c r="BG475" s="47"/>
      <c r="BH475" s="47"/>
      <c r="BI475" s="47"/>
      <c r="BJ475" s="47"/>
      <c r="BK475" s="47"/>
      <c r="BL475" s="47"/>
      <c r="BM475" s="47"/>
      <c r="BN475" s="47"/>
      <c r="BO475" s="47"/>
      <c r="BP475" s="47"/>
      <c r="BQ475" s="47"/>
      <c r="BR475" s="47"/>
      <c r="BS475" s="47"/>
      <c r="BT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c r="AZ476" s="47"/>
      <c r="BA476" s="47"/>
      <c r="BB476" s="47"/>
      <c r="BC476" s="47"/>
      <c r="BD476" s="47"/>
      <c r="BE476" s="47"/>
      <c r="BF476" s="47"/>
      <c r="BG476" s="47"/>
      <c r="BH476" s="47"/>
      <c r="BI476" s="47"/>
      <c r="BJ476" s="47"/>
      <c r="BK476" s="47"/>
      <c r="BL476" s="47"/>
      <c r="BM476" s="47"/>
      <c r="BN476" s="47"/>
      <c r="BO476" s="47"/>
      <c r="BP476" s="47"/>
      <c r="BQ476" s="47"/>
      <c r="BR476" s="47"/>
      <c r="BS476" s="47"/>
      <c r="BT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c r="AZ477" s="47"/>
      <c r="BA477" s="47"/>
      <c r="BB477" s="47"/>
      <c r="BC477" s="47"/>
      <c r="BD477" s="47"/>
      <c r="BE477" s="47"/>
      <c r="BF477" s="47"/>
      <c r="BG477" s="47"/>
      <c r="BH477" s="47"/>
      <c r="BI477" s="47"/>
      <c r="BJ477" s="47"/>
      <c r="BK477" s="47"/>
      <c r="BL477" s="47"/>
      <c r="BM477" s="47"/>
      <c r="BN477" s="47"/>
      <c r="BO477" s="47"/>
      <c r="BP477" s="47"/>
      <c r="BQ477" s="47"/>
      <c r="BR477" s="47"/>
      <c r="BS477" s="47"/>
      <c r="BT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c r="AZ478" s="47"/>
      <c r="BA478" s="47"/>
      <c r="BB478" s="47"/>
      <c r="BC478" s="47"/>
      <c r="BD478" s="47"/>
      <c r="BE478" s="47"/>
      <c r="BF478" s="47"/>
      <c r="BG478" s="47"/>
      <c r="BH478" s="47"/>
      <c r="BI478" s="47"/>
      <c r="BJ478" s="47"/>
      <c r="BK478" s="47"/>
      <c r="BL478" s="47"/>
      <c r="BM478" s="47"/>
      <c r="BN478" s="47"/>
      <c r="BO478" s="47"/>
      <c r="BP478" s="47"/>
      <c r="BQ478" s="47"/>
      <c r="BR478" s="47"/>
      <c r="BS478" s="47"/>
      <c r="BT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c r="AZ479" s="47"/>
      <c r="BA479" s="47"/>
      <c r="BB479" s="47"/>
      <c r="BC479" s="47"/>
      <c r="BD479" s="47"/>
      <c r="BE479" s="47"/>
      <c r="BF479" s="47"/>
      <c r="BG479" s="47"/>
      <c r="BH479" s="47"/>
      <c r="BI479" s="47"/>
      <c r="BJ479" s="47"/>
      <c r="BK479" s="47"/>
      <c r="BL479" s="47"/>
      <c r="BM479" s="47"/>
      <c r="BN479" s="47"/>
      <c r="BO479" s="47"/>
      <c r="BP479" s="47"/>
      <c r="BQ479" s="47"/>
      <c r="BR479" s="47"/>
      <c r="BS479" s="47"/>
      <c r="BT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c r="AZ480" s="47"/>
      <c r="BA480" s="47"/>
      <c r="BB480" s="47"/>
      <c r="BC480" s="47"/>
      <c r="BD480" s="47"/>
      <c r="BE480" s="47"/>
      <c r="BF480" s="47"/>
      <c r="BG480" s="47"/>
      <c r="BH480" s="47"/>
      <c r="BI480" s="47"/>
      <c r="BJ480" s="47"/>
      <c r="BK480" s="47"/>
      <c r="BL480" s="47"/>
      <c r="BM480" s="47"/>
      <c r="BN480" s="47"/>
      <c r="BO480" s="47"/>
      <c r="BP480" s="47"/>
      <c r="BQ480" s="47"/>
      <c r="BR480" s="47"/>
      <c r="BS480" s="47"/>
      <c r="BT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c r="AZ481" s="47"/>
      <c r="BA481" s="47"/>
      <c r="BB481" s="47"/>
      <c r="BC481" s="47"/>
      <c r="BD481" s="47"/>
      <c r="BE481" s="47"/>
      <c r="BF481" s="47"/>
      <c r="BG481" s="47"/>
      <c r="BH481" s="47"/>
      <c r="BI481" s="47"/>
      <c r="BJ481" s="47"/>
      <c r="BK481" s="47"/>
      <c r="BL481" s="47"/>
      <c r="BM481" s="47"/>
      <c r="BN481" s="47"/>
      <c r="BO481" s="47"/>
      <c r="BP481" s="47"/>
      <c r="BQ481" s="47"/>
      <c r="BR481" s="47"/>
      <c r="BS481" s="47"/>
      <c r="BT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c r="AZ482" s="47"/>
      <c r="BA482" s="47"/>
      <c r="BB482" s="47"/>
      <c r="BC482" s="47"/>
      <c r="BD482" s="47"/>
      <c r="BE482" s="47"/>
      <c r="BF482" s="47"/>
      <c r="BG482" s="47"/>
      <c r="BH482" s="47"/>
      <c r="BI482" s="47"/>
      <c r="BJ482" s="47"/>
      <c r="BK482" s="47"/>
      <c r="BL482" s="47"/>
      <c r="BM482" s="47"/>
      <c r="BN482" s="47"/>
      <c r="BO482" s="47"/>
      <c r="BP482" s="47"/>
      <c r="BQ482" s="47"/>
      <c r="BR482" s="47"/>
      <c r="BS482" s="47"/>
      <c r="BT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c r="AZ483" s="47"/>
      <c r="BA483" s="47"/>
      <c r="BB483" s="47"/>
      <c r="BC483" s="47"/>
      <c r="BD483" s="47"/>
      <c r="BE483" s="47"/>
      <c r="BF483" s="47"/>
      <c r="BG483" s="47"/>
      <c r="BH483" s="47"/>
      <c r="BI483" s="47"/>
      <c r="BJ483" s="47"/>
      <c r="BK483" s="47"/>
      <c r="BL483" s="47"/>
      <c r="BM483" s="47"/>
      <c r="BN483" s="47"/>
      <c r="BO483" s="47"/>
      <c r="BP483" s="47"/>
      <c r="BQ483" s="47"/>
      <c r="BR483" s="47"/>
      <c r="BS483" s="47"/>
      <c r="BT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47"/>
      <c r="BO484" s="47"/>
      <c r="BP484" s="47"/>
      <c r="BQ484" s="47"/>
      <c r="BR484" s="47"/>
      <c r="BS484" s="47"/>
      <c r="BT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c r="AZ485" s="47"/>
      <c r="BA485" s="47"/>
      <c r="BB485" s="47"/>
      <c r="BC485" s="47"/>
      <c r="BD485" s="47"/>
      <c r="BE485" s="47"/>
      <c r="BF485" s="47"/>
      <c r="BG485" s="47"/>
      <c r="BH485" s="47"/>
      <c r="BI485" s="47"/>
      <c r="BJ485" s="47"/>
      <c r="BK485" s="47"/>
      <c r="BL485" s="47"/>
      <c r="BM485" s="47"/>
      <c r="BN485" s="47"/>
      <c r="BO485" s="47"/>
      <c r="BP485" s="47"/>
      <c r="BQ485" s="47"/>
      <c r="BR485" s="47"/>
      <c r="BS485" s="47"/>
      <c r="BT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c r="AZ486" s="47"/>
      <c r="BA486" s="47"/>
      <c r="BB486" s="47"/>
      <c r="BC486" s="47"/>
      <c r="BD486" s="47"/>
      <c r="BE486" s="47"/>
      <c r="BF486" s="47"/>
      <c r="BG486" s="47"/>
      <c r="BH486" s="47"/>
      <c r="BI486" s="47"/>
      <c r="BJ486" s="47"/>
      <c r="BK486" s="47"/>
      <c r="BL486" s="47"/>
      <c r="BM486" s="47"/>
      <c r="BN486" s="47"/>
      <c r="BO486" s="47"/>
      <c r="BP486" s="47"/>
      <c r="BQ486" s="47"/>
      <c r="BR486" s="47"/>
      <c r="BS486" s="47"/>
      <c r="BT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c r="AZ487" s="47"/>
      <c r="BA487" s="47"/>
      <c r="BB487" s="47"/>
      <c r="BC487" s="47"/>
      <c r="BD487" s="47"/>
      <c r="BE487" s="47"/>
      <c r="BF487" s="47"/>
      <c r="BG487" s="47"/>
      <c r="BH487" s="47"/>
      <c r="BI487" s="47"/>
      <c r="BJ487" s="47"/>
      <c r="BK487" s="47"/>
      <c r="BL487" s="47"/>
      <c r="BM487" s="47"/>
      <c r="BN487" s="47"/>
      <c r="BO487" s="47"/>
      <c r="BP487" s="47"/>
      <c r="BQ487" s="47"/>
      <c r="BR487" s="47"/>
      <c r="BS487" s="47"/>
      <c r="BT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c r="AZ488" s="47"/>
      <c r="BA488" s="47"/>
      <c r="BB488" s="47"/>
      <c r="BC488" s="47"/>
      <c r="BD488" s="47"/>
      <c r="BE488" s="47"/>
      <c r="BF488" s="47"/>
      <c r="BG488" s="47"/>
      <c r="BH488" s="47"/>
      <c r="BI488" s="47"/>
      <c r="BJ488" s="47"/>
      <c r="BK488" s="47"/>
      <c r="BL488" s="47"/>
      <c r="BM488" s="47"/>
      <c r="BN488" s="47"/>
      <c r="BO488" s="47"/>
      <c r="BP488" s="47"/>
      <c r="BQ488" s="47"/>
      <c r="BR488" s="47"/>
      <c r="BS488" s="47"/>
      <c r="BT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c r="AZ489" s="47"/>
      <c r="BA489" s="47"/>
      <c r="BB489" s="47"/>
      <c r="BC489" s="47"/>
      <c r="BD489" s="47"/>
      <c r="BE489" s="47"/>
      <c r="BF489" s="47"/>
      <c r="BG489" s="47"/>
      <c r="BH489" s="47"/>
      <c r="BI489" s="47"/>
      <c r="BJ489" s="47"/>
      <c r="BK489" s="47"/>
      <c r="BL489" s="47"/>
      <c r="BM489" s="47"/>
      <c r="BN489" s="47"/>
      <c r="BO489" s="47"/>
      <c r="BP489" s="47"/>
      <c r="BQ489" s="47"/>
      <c r="BR489" s="47"/>
      <c r="BS489" s="47"/>
      <c r="BT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c r="AZ490" s="47"/>
      <c r="BA490" s="47"/>
      <c r="BB490" s="47"/>
      <c r="BC490" s="47"/>
      <c r="BD490" s="47"/>
      <c r="BE490" s="47"/>
      <c r="BF490" s="47"/>
      <c r="BG490" s="47"/>
      <c r="BH490" s="47"/>
      <c r="BI490" s="47"/>
      <c r="BJ490" s="47"/>
      <c r="BK490" s="47"/>
      <c r="BL490" s="47"/>
      <c r="BM490" s="47"/>
      <c r="BN490" s="47"/>
      <c r="BO490" s="47"/>
      <c r="BP490" s="47"/>
      <c r="BQ490" s="47"/>
      <c r="BR490" s="47"/>
      <c r="BS490" s="47"/>
      <c r="BT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c r="AZ491" s="47"/>
      <c r="BA491" s="47"/>
      <c r="BB491" s="47"/>
      <c r="BC491" s="47"/>
      <c r="BD491" s="47"/>
      <c r="BE491" s="47"/>
      <c r="BF491" s="47"/>
      <c r="BG491" s="47"/>
      <c r="BH491" s="47"/>
      <c r="BI491" s="47"/>
      <c r="BJ491" s="47"/>
      <c r="BK491" s="47"/>
      <c r="BL491" s="47"/>
      <c r="BM491" s="47"/>
      <c r="BN491" s="47"/>
      <c r="BO491" s="47"/>
      <c r="BP491" s="47"/>
      <c r="BQ491" s="47"/>
      <c r="BR491" s="47"/>
      <c r="BS491" s="47"/>
      <c r="BT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c r="AZ492" s="47"/>
      <c r="BA492" s="47"/>
      <c r="BB492" s="47"/>
      <c r="BC492" s="47"/>
      <c r="BD492" s="47"/>
      <c r="BE492" s="47"/>
      <c r="BF492" s="47"/>
      <c r="BG492" s="47"/>
      <c r="BH492" s="47"/>
      <c r="BI492" s="47"/>
      <c r="BJ492" s="47"/>
      <c r="BK492" s="47"/>
      <c r="BL492" s="47"/>
      <c r="BM492" s="47"/>
      <c r="BN492" s="47"/>
      <c r="BO492" s="47"/>
      <c r="BP492" s="47"/>
      <c r="BQ492" s="47"/>
      <c r="BR492" s="47"/>
      <c r="BS492" s="47"/>
      <c r="BT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c r="AZ493" s="47"/>
      <c r="BA493" s="47"/>
      <c r="BB493" s="47"/>
      <c r="BC493" s="47"/>
      <c r="BD493" s="47"/>
      <c r="BE493" s="47"/>
      <c r="BF493" s="47"/>
      <c r="BG493" s="47"/>
      <c r="BH493" s="47"/>
      <c r="BI493" s="47"/>
      <c r="BJ493" s="47"/>
      <c r="BK493" s="47"/>
      <c r="BL493" s="47"/>
      <c r="BM493" s="47"/>
      <c r="BN493" s="47"/>
      <c r="BO493" s="47"/>
      <c r="BP493" s="47"/>
      <c r="BQ493" s="47"/>
      <c r="BR493" s="47"/>
      <c r="BS493" s="47"/>
      <c r="BT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47"/>
      <c r="BO494" s="47"/>
      <c r="BP494" s="47"/>
      <c r="BQ494" s="47"/>
      <c r="BR494" s="47"/>
      <c r="BS494" s="47"/>
      <c r="BT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c r="AZ495" s="47"/>
      <c r="BA495" s="47"/>
      <c r="BB495" s="47"/>
      <c r="BC495" s="47"/>
      <c r="BD495" s="47"/>
      <c r="BE495" s="47"/>
      <c r="BF495" s="47"/>
      <c r="BG495" s="47"/>
      <c r="BH495" s="47"/>
      <c r="BI495" s="47"/>
      <c r="BJ495" s="47"/>
      <c r="BK495" s="47"/>
      <c r="BL495" s="47"/>
      <c r="BM495" s="47"/>
      <c r="BN495" s="47"/>
      <c r="BO495" s="47"/>
      <c r="BP495" s="47"/>
      <c r="BQ495" s="47"/>
      <c r="BR495" s="47"/>
      <c r="BS495" s="47"/>
      <c r="BT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47"/>
      <c r="BO496" s="47"/>
      <c r="BP496" s="47"/>
      <c r="BQ496" s="47"/>
      <c r="BR496" s="47"/>
      <c r="BS496" s="47"/>
      <c r="BT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c r="BO497" s="47"/>
      <c r="BP497" s="47"/>
      <c r="BQ497" s="47"/>
      <c r="BR497" s="47"/>
      <c r="BS497" s="47"/>
      <c r="BT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c r="BO498" s="47"/>
      <c r="BP498" s="47"/>
      <c r="BQ498" s="47"/>
      <c r="BR498" s="47"/>
      <c r="BS498" s="47"/>
      <c r="BT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7"/>
      <c r="BS499" s="47"/>
      <c r="BT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c r="BO500" s="47"/>
      <c r="BP500" s="47"/>
      <c r="BQ500" s="47"/>
      <c r="BR500" s="47"/>
      <c r="BS500" s="47"/>
      <c r="BT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c r="BO501" s="47"/>
      <c r="BP501" s="47"/>
      <c r="BQ501" s="47"/>
      <c r="BR501" s="47"/>
      <c r="BS501" s="47"/>
      <c r="BT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c r="AZ502" s="47"/>
      <c r="BA502" s="47"/>
      <c r="BB502" s="47"/>
      <c r="BC502" s="47"/>
      <c r="BD502" s="47"/>
      <c r="BE502" s="47"/>
      <c r="BF502" s="47"/>
      <c r="BG502" s="47"/>
      <c r="BH502" s="47"/>
      <c r="BI502" s="47"/>
      <c r="BJ502" s="47"/>
      <c r="BK502" s="47"/>
      <c r="BL502" s="47"/>
      <c r="BM502" s="47"/>
      <c r="BN502" s="47"/>
      <c r="BO502" s="47"/>
      <c r="BP502" s="47"/>
      <c r="BQ502" s="47"/>
      <c r="BR502" s="47"/>
      <c r="BS502" s="47"/>
      <c r="BT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7"/>
      <c r="BS503" s="47"/>
      <c r="BT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c r="BO504" s="47"/>
      <c r="BP504" s="47"/>
      <c r="BQ504" s="47"/>
      <c r="BR504" s="47"/>
      <c r="BS504" s="47"/>
      <c r="BT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c r="BR505" s="47"/>
      <c r="BS505" s="47"/>
      <c r="BT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c r="BO506" s="47"/>
      <c r="BP506" s="47"/>
      <c r="BQ506" s="47"/>
      <c r="BR506" s="47"/>
      <c r="BS506" s="47"/>
      <c r="BT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c r="AZ507" s="47"/>
      <c r="BA507" s="47"/>
      <c r="BB507" s="47"/>
      <c r="BC507" s="47"/>
      <c r="BD507" s="47"/>
      <c r="BE507" s="47"/>
      <c r="BF507" s="47"/>
      <c r="BG507" s="47"/>
      <c r="BH507" s="47"/>
      <c r="BI507" s="47"/>
      <c r="BJ507" s="47"/>
      <c r="BK507" s="47"/>
      <c r="BL507" s="47"/>
      <c r="BM507" s="47"/>
      <c r="BN507" s="47"/>
      <c r="BO507" s="47"/>
      <c r="BP507" s="47"/>
      <c r="BQ507" s="47"/>
      <c r="BR507" s="47"/>
      <c r="BS507" s="47"/>
      <c r="BT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c r="BO508" s="47"/>
      <c r="BP508" s="47"/>
      <c r="BQ508" s="47"/>
      <c r="BR508" s="47"/>
      <c r="BS508" s="47"/>
      <c r="BT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c r="BO509" s="47"/>
      <c r="BP509" s="47"/>
      <c r="BQ509" s="47"/>
      <c r="BR509" s="47"/>
      <c r="BS509" s="47"/>
      <c r="BT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c r="AZ510" s="47"/>
      <c r="BA510" s="47"/>
      <c r="BB510" s="47"/>
      <c r="BC510" s="47"/>
      <c r="BD510" s="47"/>
      <c r="BE510" s="47"/>
      <c r="BF510" s="47"/>
      <c r="BG510" s="47"/>
      <c r="BH510" s="47"/>
      <c r="BI510" s="47"/>
      <c r="BJ510" s="47"/>
      <c r="BK510" s="47"/>
      <c r="BL510" s="47"/>
      <c r="BM510" s="47"/>
      <c r="BN510" s="47"/>
      <c r="BO510" s="47"/>
      <c r="BP510" s="47"/>
      <c r="BQ510" s="47"/>
      <c r="BR510" s="47"/>
      <c r="BS510" s="47"/>
      <c r="BT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c r="AZ511" s="47"/>
      <c r="BA511" s="47"/>
      <c r="BB511" s="47"/>
      <c r="BC511" s="47"/>
      <c r="BD511" s="47"/>
      <c r="BE511" s="47"/>
      <c r="BF511" s="47"/>
      <c r="BG511" s="47"/>
      <c r="BH511" s="47"/>
      <c r="BI511" s="47"/>
      <c r="BJ511" s="47"/>
      <c r="BK511" s="47"/>
      <c r="BL511" s="47"/>
      <c r="BM511" s="47"/>
      <c r="BN511" s="47"/>
      <c r="BO511" s="47"/>
      <c r="BP511" s="47"/>
      <c r="BQ511" s="47"/>
      <c r="BR511" s="47"/>
      <c r="BS511" s="47"/>
      <c r="BT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47"/>
      <c r="BO512" s="47"/>
      <c r="BP512" s="47"/>
      <c r="BQ512" s="47"/>
      <c r="BR512" s="47"/>
      <c r="BS512" s="47"/>
      <c r="BT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47"/>
      <c r="BO513" s="47"/>
      <c r="BP513" s="47"/>
      <c r="BQ513" s="47"/>
      <c r="BR513" s="47"/>
      <c r="BS513" s="47"/>
      <c r="BT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47"/>
      <c r="BO514" s="47"/>
      <c r="BP514" s="47"/>
      <c r="BQ514" s="47"/>
      <c r="BR514" s="47"/>
      <c r="BS514" s="47"/>
      <c r="BT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47"/>
      <c r="BO515" s="47"/>
      <c r="BP515" s="47"/>
      <c r="BQ515" s="47"/>
      <c r="BR515" s="47"/>
      <c r="BS515" s="47"/>
      <c r="BT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47"/>
      <c r="BO516" s="47"/>
      <c r="BP516" s="47"/>
      <c r="BQ516" s="47"/>
      <c r="BR516" s="47"/>
      <c r="BS516" s="47"/>
      <c r="BT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47"/>
      <c r="BO517" s="47"/>
      <c r="BP517" s="47"/>
      <c r="BQ517" s="47"/>
      <c r="BR517" s="47"/>
      <c r="BS517" s="47"/>
      <c r="BT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47"/>
      <c r="BO518" s="47"/>
      <c r="BP518" s="47"/>
      <c r="BQ518" s="47"/>
      <c r="BR518" s="47"/>
      <c r="BS518" s="47"/>
      <c r="BT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47"/>
      <c r="BO519" s="47"/>
      <c r="BP519" s="47"/>
      <c r="BQ519" s="47"/>
      <c r="BR519" s="47"/>
      <c r="BS519" s="47"/>
      <c r="BT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47"/>
      <c r="BO520" s="47"/>
      <c r="BP520" s="47"/>
      <c r="BQ520" s="47"/>
      <c r="BR520" s="47"/>
      <c r="BS520" s="47"/>
      <c r="BT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c r="AZ521" s="47"/>
      <c r="BA521" s="47"/>
      <c r="BB521" s="47"/>
      <c r="BC521" s="47"/>
      <c r="BD521" s="47"/>
      <c r="BE521" s="47"/>
      <c r="BF521" s="47"/>
      <c r="BG521" s="47"/>
      <c r="BH521" s="47"/>
      <c r="BI521" s="47"/>
      <c r="BJ521" s="47"/>
      <c r="BK521" s="47"/>
      <c r="BL521" s="47"/>
      <c r="BM521" s="47"/>
      <c r="BN521" s="47"/>
      <c r="BO521" s="47"/>
      <c r="BP521" s="47"/>
      <c r="BQ521" s="47"/>
      <c r="BR521" s="47"/>
      <c r="BS521" s="47"/>
      <c r="BT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47"/>
      <c r="BO522" s="47"/>
      <c r="BP522" s="47"/>
      <c r="BQ522" s="47"/>
      <c r="BR522" s="47"/>
      <c r="BS522" s="47"/>
      <c r="BT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47"/>
      <c r="BO523" s="47"/>
      <c r="BP523" s="47"/>
      <c r="BQ523" s="47"/>
      <c r="BR523" s="47"/>
      <c r="BS523" s="47"/>
      <c r="BT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47"/>
      <c r="BO524" s="47"/>
      <c r="BP524" s="47"/>
      <c r="BQ524" s="47"/>
      <c r="BR524" s="47"/>
      <c r="BS524" s="47"/>
      <c r="BT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47"/>
      <c r="BO525" s="47"/>
      <c r="BP525" s="47"/>
      <c r="BQ525" s="47"/>
      <c r="BR525" s="47"/>
      <c r="BS525" s="47"/>
      <c r="BT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47"/>
      <c r="BO526" s="47"/>
      <c r="BP526" s="47"/>
      <c r="BQ526" s="47"/>
      <c r="BR526" s="47"/>
      <c r="BS526" s="47"/>
      <c r="BT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47"/>
      <c r="BO527" s="47"/>
      <c r="BP527" s="47"/>
      <c r="BQ527" s="47"/>
      <c r="BR527" s="47"/>
      <c r="BS527" s="47"/>
      <c r="BT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47"/>
      <c r="BO528" s="47"/>
      <c r="BP528" s="47"/>
      <c r="BQ528" s="47"/>
      <c r="BR528" s="47"/>
      <c r="BS528" s="47"/>
      <c r="BT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7"/>
      <c r="BS529" s="47"/>
      <c r="BT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47"/>
      <c r="BO530" s="47"/>
      <c r="BP530" s="47"/>
      <c r="BQ530" s="47"/>
      <c r="BR530" s="47"/>
      <c r="BS530" s="47"/>
      <c r="BT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c r="AZ531" s="47"/>
      <c r="BA531" s="47"/>
      <c r="BB531" s="47"/>
      <c r="BC531" s="47"/>
      <c r="BD531" s="47"/>
      <c r="BE531" s="47"/>
      <c r="BF531" s="47"/>
      <c r="BG531" s="47"/>
      <c r="BH531" s="47"/>
      <c r="BI531" s="47"/>
      <c r="BJ531" s="47"/>
      <c r="BK531" s="47"/>
      <c r="BL531" s="47"/>
      <c r="BM531" s="47"/>
      <c r="BN531" s="47"/>
      <c r="BO531" s="47"/>
      <c r="BP531" s="47"/>
      <c r="BQ531" s="47"/>
      <c r="BR531" s="47"/>
      <c r="BS531" s="47"/>
      <c r="BT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47"/>
      <c r="BO532" s="47"/>
      <c r="BP532" s="47"/>
      <c r="BQ532" s="47"/>
      <c r="BR532" s="47"/>
      <c r="BS532" s="47"/>
      <c r="BT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c r="BO533" s="47"/>
      <c r="BP533" s="47"/>
      <c r="BQ533" s="47"/>
      <c r="BR533" s="47"/>
      <c r="BS533" s="47"/>
      <c r="BT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47"/>
      <c r="BO534" s="47"/>
      <c r="BP534" s="47"/>
      <c r="BQ534" s="47"/>
      <c r="BR534" s="47"/>
      <c r="BS534" s="47"/>
      <c r="BT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c r="AZ535" s="47"/>
      <c r="BA535" s="47"/>
      <c r="BB535" s="47"/>
      <c r="BC535" s="47"/>
      <c r="BD535" s="47"/>
      <c r="BE535" s="47"/>
      <c r="BF535" s="47"/>
      <c r="BG535" s="47"/>
      <c r="BH535" s="47"/>
      <c r="BI535" s="47"/>
      <c r="BJ535" s="47"/>
      <c r="BK535" s="47"/>
      <c r="BL535" s="47"/>
      <c r="BM535" s="47"/>
      <c r="BN535" s="47"/>
      <c r="BO535" s="47"/>
      <c r="BP535" s="47"/>
      <c r="BQ535" s="47"/>
      <c r="BR535" s="47"/>
      <c r="BS535" s="47"/>
      <c r="BT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47"/>
      <c r="BO536" s="47"/>
      <c r="BP536" s="47"/>
      <c r="BQ536" s="47"/>
      <c r="BR536" s="47"/>
      <c r="BS536" s="47"/>
      <c r="BT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c r="BO537" s="47"/>
      <c r="BP537" s="47"/>
      <c r="BQ537" s="47"/>
      <c r="BR537" s="47"/>
      <c r="BS537" s="47"/>
      <c r="BT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47"/>
      <c r="BO538" s="47"/>
      <c r="BP538" s="47"/>
      <c r="BQ538" s="47"/>
      <c r="BR538" s="47"/>
      <c r="BS538" s="47"/>
      <c r="BT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47"/>
      <c r="BO539" s="47"/>
      <c r="BP539" s="47"/>
      <c r="BQ539" s="47"/>
      <c r="BR539" s="47"/>
      <c r="BS539" s="47"/>
      <c r="BT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c r="AZ540" s="47"/>
      <c r="BA540" s="47"/>
      <c r="BB540" s="47"/>
      <c r="BC540" s="47"/>
      <c r="BD540" s="47"/>
      <c r="BE540" s="47"/>
      <c r="BF540" s="47"/>
      <c r="BG540" s="47"/>
      <c r="BH540" s="47"/>
      <c r="BI540" s="47"/>
      <c r="BJ540" s="47"/>
      <c r="BK540" s="47"/>
      <c r="BL540" s="47"/>
      <c r="BM540" s="47"/>
      <c r="BN540" s="47"/>
      <c r="BO540" s="47"/>
      <c r="BP540" s="47"/>
      <c r="BQ540" s="47"/>
      <c r="BR540" s="47"/>
      <c r="BS540" s="47"/>
      <c r="BT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c r="BO541" s="47"/>
      <c r="BP541" s="47"/>
      <c r="BQ541" s="47"/>
      <c r="BR541" s="47"/>
      <c r="BS541" s="47"/>
      <c r="BT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47"/>
      <c r="BO542" s="47"/>
      <c r="BP542" s="47"/>
      <c r="BQ542" s="47"/>
      <c r="BR542" s="47"/>
      <c r="BS542" s="47"/>
      <c r="BT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c r="AZ543" s="47"/>
      <c r="BA543" s="47"/>
      <c r="BB543" s="47"/>
      <c r="BC543" s="47"/>
      <c r="BD543" s="47"/>
      <c r="BE543" s="47"/>
      <c r="BF543" s="47"/>
      <c r="BG543" s="47"/>
      <c r="BH543" s="47"/>
      <c r="BI543" s="47"/>
      <c r="BJ543" s="47"/>
      <c r="BK543" s="47"/>
      <c r="BL543" s="47"/>
      <c r="BM543" s="47"/>
      <c r="BN543" s="47"/>
      <c r="BO543" s="47"/>
      <c r="BP543" s="47"/>
      <c r="BQ543" s="47"/>
      <c r="BR543" s="47"/>
      <c r="BS543" s="47"/>
      <c r="BT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c r="BO544" s="47"/>
      <c r="BP544" s="47"/>
      <c r="BQ544" s="47"/>
      <c r="BR544" s="47"/>
      <c r="BS544" s="47"/>
      <c r="BT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c r="BO545" s="47"/>
      <c r="BP545" s="47"/>
      <c r="BQ545" s="47"/>
      <c r="BR545" s="47"/>
      <c r="BS545" s="47"/>
      <c r="BT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c r="AZ546" s="47"/>
      <c r="BA546" s="47"/>
      <c r="BB546" s="47"/>
      <c r="BC546" s="47"/>
      <c r="BD546" s="47"/>
      <c r="BE546" s="47"/>
      <c r="BF546" s="47"/>
      <c r="BG546" s="47"/>
      <c r="BH546" s="47"/>
      <c r="BI546" s="47"/>
      <c r="BJ546" s="47"/>
      <c r="BK546" s="47"/>
      <c r="BL546" s="47"/>
      <c r="BM546" s="47"/>
      <c r="BN546" s="47"/>
      <c r="BO546" s="47"/>
      <c r="BP546" s="47"/>
      <c r="BQ546" s="47"/>
      <c r="BR546" s="47"/>
      <c r="BS546" s="47"/>
      <c r="BT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c r="AZ547" s="47"/>
      <c r="BA547" s="47"/>
      <c r="BB547" s="47"/>
      <c r="BC547" s="47"/>
      <c r="BD547" s="47"/>
      <c r="BE547" s="47"/>
      <c r="BF547" s="47"/>
      <c r="BG547" s="47"/>
      <c r="BH547" s="47"/>
      <c r="BI547" s="47"/>
      <c r="BJ547" s="47"/>
      <c r="BK547" s="47"/>
      <c r="BL547" s="47"/>
      <c r="BM547" s="47"/>
      <c r="BN547" s="47"/>
      <c r="BO547" s="47"/>
      <c r="BP547" s="47"/>
      <c r="BQ547" s="47"/>
      <c r="BR547" s="47"/>
      <c r="BS547" s="47"/>
      <c r="BT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c r="AZ548" s="47"/>
      <c r="BA548" s="47"/>
      <c r="BB548" s="47"/>
      <c r="BC548" s="47"/>
      <c r="BD548" s="47"/>
      <c r="BE548" s="47"/>
      <c r="BF548" s="47"/>
      <c r="BG548" s="47"/>
      <c r="BH548" s="47"/>
      <c r="BI548" s="47"/>
      <c r="BJ548" s="47"/>
      <c r="BK548" s="47"/>
      <c r="BL548" s="47"/>
      <c r="BM548" s="47"/>
      <c r="BN548" s="47"/>
      <c r="BO548" s="47"/>
      <c r="BP548" s="47"/>
      <c r="BQ548" s="47"/>
      <c r="BR548" s="47"/>
      <c r="BS548" s="47"/>
      <c r="BT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c r="AZ549" s="47"/>
      <c r="BA549" s="47"/>
      <c r="BB549" s="47"/>
      <c r="BC549" s="47"/>
      <c r="BD549" s="47"/>
      <c r="BE549" s="47"/>
      <c r="BF549" s="47"/>
      <c r="BG549" s="47"/>
      <c r="BH549" s="47"/>
      <c r="BI549" s="47"/>
      <c r="BJ549" s="47"/>
      <c r="BK549" s="47"/>
      <c r="BL549" s="47"/>
      <c r="BM549" s="47"/>
      <c r="BN549" s="47"/>
      <c r="BO549" s="47"/>
      <c r="BP549" s="47"/>
      <c r="BQ549" s="47"/>
      <c r="BR549" s="47"/>
      <c r="BS549" s="47"/>
      <c r="BT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47"/>
      <c r="BO550" s="47"/>
      <c r="BP550" s="47"/>
      <c r="BQ550" s="47"/>
      <c r="BR550" s="47"/>
      <c r="BS550" s="47"/>
      <c r="BT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47"/>
      <c r="BO551" s="47"/>
      <c r="BP551" s="47"/>
      <c r="BQ551" s="47"/>
      <c r="BR551" s="47"/>
      <c r="BS551" s="47"/>
      <c r="BT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c r="BO552" s="47"/>
      <c r="BP552" s="47"/>
      <c r="BQ552" s="47"/>
      <c r="BR552" s="47"/>
      <c r="BS552" s="47"/>
      <c r="BT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c r="AZ553" s="47"/>
      <c r="BA553" s="47"/>
      <c r="BB553" s="47"/>
      <c r="BC553" s="47"/>
      <c r="BD553" s="47"/>
      <c r="BE553" s="47"/>
      <c r="BF553" s="47"/>
      <c r="BG553" s="47"/>
      <c r="BH553" s="47"/>
      <c r="BI553" s="47"/>
      <c r="BJ553" s="47"/>
      <c r="BK553" s="47"/>
      <c r="BL553" s="47"/>
      <c r="BM553" s="47"/>
      <c r="BN553" s="47"/>
      <c r="BO553" s="47"/>
      <c r="BP553" s="47"/>
      <c r="BQ553" s="47"/>
      <c r="BR553" s="47"/>
      <c r="BS553" s="47"/>
      <c r="BT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47"/>
      <c r="BO554" s="47"/>
      <c r="BP554" s="47"/>
      <c r="BQ554" s="47"/>
      <c r="BR554" s="47"/>
      <c r="BS554" s="47"/>
      <c r="BT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47"/>
      <c r="BO555" s="47"/>
      <c r="BP555" s="47"/>
      <c r="BQ555" s="47"/>
      <c r="BR555" s="47"/>
      <c r="BS555" s="47"/>
      <c r="BT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47"/>
      <c r="BO556" s="47"/>
      <c r="BP556" s="47"/>
      <c r="BQ556" s="47"/>
      <c r="BR556" s="47"/>
      <c r="BS556" s="47"/>
      <c r="BT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c r="BB557" s="47"/>
      <c r="BC557" s="47"/>
      <c r="BD557" s="47"/>
      <c r="BE557" s="47"/>
      <c r="BF557" s="47"/>
      <c r="BG557" s="47"/>
      <c r="BH557" s="47"/>
      <c r="BI557" s="47"/>
      <c r="BJ557" s="47"/>
      <c r="BK557" s="47"/>
      <c r="BL557" s="47"/>
      <c r="BM557" s="47"/>
      <c r="BN557" s="47"/>
      <c r="BO557" s="47"/>
      <c r="BP557" s="47"/>
      <c r="BQ557" s="47"/>
      <c r="BR557" s="47"/>
      <c r="BS557" s="47"/>
      <c r="BT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47"/>
      <c r="BO558" s="47"/>
      <c r="BP558" s="47"/>
      <c r="BQ558" s="47"/>
      <c r="BR558" s="47"/>
      <c r="BS558" s="47"/>
      <c r="BT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c r="BO559" s="47"/>
      <c r="BP559" s="47"/>
      <c r="BQ559" s="47"/>
      <c r="BR559" s="47"/>
      <c r="BS559" s="47"/>
      <c r="BT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47"/>
      <c r="BO560" s="47"/>
      <c r="BP560" s="47"/>
      <c r="BQ560" s="47"/>
      <c r="BR560" s="47"/>
      <c r="BS560" s="47"/>
      <c r="BT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c r="AZ561" s="47"/>
      <c r="BA561" s="47"/>
      <c r="BB561" s="47"/>
      <c r="BC561" s="47"/>
      <c r="BD561" s="47"/>
      <c r="BE561" s="47"/>
      <c r="BF561" s="47"/>
      <c r="BG561" s="47"/>
      <c r="BH561" s="47"/>
      <c r="BI561" s="47"/>
      <c r="BJ561" s="47"/>
      <c r="BK561" s="47"/>
      <c r="BL561" s="47"/>
      <c r="BM561" s="47"/>
      <c r="BN561" s="47"/>
      <c r="BO561" s="47"/>
      <c r="BP561" s="47"/>
      <c r="BQ561" s="47"/>
      <c r="BR561" s="47"/>
      <c r="BS561" s="47"/>
      <c r="BT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47"/>
      <c r="BO562" s="47"/>
      <c r="BP562" s="47"/>
      <c r="BQ562" s="47"/>
      <c r="BR562" s="47"/>
      <c r="BS562" s="47"/>
      <c r="BT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47"/>
      <c r="BO563" s="47"/>
      <c r="BP563" s="47"/>
      <c r="BQ563" s="47"/>
      <c r="BR563" s="47"/>
      <c r="BS563" s="47"/>
      <c r="BT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c r="BO564" s="47"/>
      <c r="BP564" s="47"/>
      <c r="BQ564" s="47"/>
      <c r="BR564" s="47"/>
      <c r="BS564" s="47"/>
      <c r="BT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47"/>
      <c r="BO565" s="47"/>
      <c r="BP565" s="47"/>
      <c r="BQ565" s="47"/>
      <c r="BR565" s="47"/>
      <c r="BS565" s="47"/>
      <c r="BT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c r="AZ566" s="47"/>
      <c r="BA566" s="47"/>
      <c r="BB566" s="47"/>
      <c r="BC566" s="47"/>
      <c r="BD566" s="47"/>
      <c r="BE566" s="47"/>
      <c r="BF566" s="47"/>
      <c r="BG566" s="47"/>
      <c r="BH566" s="47"/>
      <c r="BI566" s="47"/>
      <c r="BJ566" s="47"/>
      <c r="BK566" s="47"/>
      <c r="BL566" s="47"/>
      <c r="BM566" s="47"/>
      <c r="BN566" s="47"/>
      <c r="BO566" s="47"/>
      <c r="BP566" s="47"/>
      <c r="BQ566" s="47"/>
      <c r="BR566" s="47"/>
      <c r="BS566" s="47"/>
      <c r="BT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47"/>
      <c r="BO567" s="47"/>
      <c r="BP567" s="47"/>
      <c r="BQ567" s="47"/>
      <c r="BR567" s="47"/>
      <c r="BS567" s="47"/>
      <c r="BT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47"/>
      <c r="BO568" s="47"/>
      <c r="BP568" s="47"/>
      <c r="BQ568" s="47"/>
      <c r="BR568" s="47"/>
      <c r="BS568" s="47"/>
      <c r="BT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47"/>
      <c r="BO569" s="47"/>
      <c r="BP569" s="47"/>
      <c r="BQ569" s="47"/>
      <c r="BR569" s="47"/>
      <c r="BS569" s="47"/>
      <c r="BT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47"/>
      <c r="BO570" s="47"/>
      <c r="BP570" s="47"/>
      <c r="BQ570" s="47"/>
      <c r="BR570" s="47"/>
      <c r="BS570" s="47"/>
      <c r="BT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c r="AZ571" s="47"/>
      <c r="BA571" s="47"/>
      <c r="BB571" s="47"/>
      <c r="BC571" s="47"/>
      <c r="BD571" s="47"/>
      <c r="BE571" s="47"/>
      <c r="BF571" s="47"/>
      <c r="BG571" s="47"/>
      <c r="BH571" s="47"/>
      <c r="BI571" s="47"/>
      <c r="BJ571" s="47"/>
      <c r="BK571" s="47"/>
      <c r="BL571" s="47"/>
      <c r="BM571" s="47"/>
      <c r="BN571" s="47"/>
      <c r="BO571" s="47"/>
      <c r="BP571" s="47"/>
      <c r="BQ571" s="47"/>
      <c r="BR571" s="47"/>
      <c r="BS571" s="47"/>
      <c r="BT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47"/>
      <c r="BO572" s="47"/>
      <c r="BP572" s="47"/>
      <c r="BQ572" s="47"/>
      <c r="BR572" s="47"/>
      <c r="BS572" s="47"/>
      <c r="BT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47"/>
      <c r="BO573" s="47"/>
      <c r="BP573" s="47"/>
      <c r="BQ573" s="47"/>
      <c r="BR573" s="47"/>
      <c r="BS573" s="47"/>
      <c r="BT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47"/>
      <c r="BO574" s="47"/>
      <c r="BP574" s="47"/>
      <c r="BQ574" s="47"/>
      <c r="BR574" s="47"/>
      <c r="BS574" s="47"/>
      <c r="BT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47"/>
      <c r="BO575" s="47"/>
      <c r="BP575" s="47"/>
      <c r="BQ575" s="47"/>
      <c r="BR575" s="47"/>
      <c r="BS575" s="47"/>
      <c r="BT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c r="BO576" s="47"/>
      <c r="BP576" s="47"/>
      <c r="BQ576" s="47"/>
      <c r="BR576" s="47"/>
      <c r="BS576" s="47"/>
      <c r="BT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c r="AZ577" s="47"/>
      <c r="BA577" s="47"/>
      <c r="BB577" s="47"/>
      <c r="BC577" s="47"/>
      <c r="BD577" s="47"/>
      <c r="BE577" s="47"/>
      <c r="BF577" s="47"/>
      <c r="BG577" s="47"/>
      <c r="BH577" s="47"/>
      <c r="BI577" s="47"/>
      <c r="BJ577" s="47"/>
      <c r="BK577" s="47"/>
      <c r="BL577" s="47"/>
      <c r="BM577" s="47"/>
      <c r="BN577" s="47"/>
      <c r="BO577" s="47"/>
      <c r="BP577" s="47"/>
      <c r="BQ577" s="47"/>
      <c r="BR577" s="47"/>
      <c r="BS577" s="47"/>
      <c r="BT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47"/>
      <c r="BO578" s="47"/>
      <c r="BP578" s="47"/>
      <c r="BQ578" s="47"/>
      <c r="BR578" s="47"/>
      <c r="BS578" s="47"/>
      <c r="BT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47"/>
      <c r="BO579" s="47"/>
      <c r="BP579" s="47"/>
      <c r="BQ579" s="47"/>
      <c r="BR579" s="47"/>
      <c r="BS579" s="47"/>
      <c r="BT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47"/>
      <c r="BO580" s="47"/>
      <c r="BP580" s="47"/>
      <c r="BQ580" s="47"/>
      <c r="BR580" s="47"/>
      <c r="BS580" s="47"/>
      <c r="BT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47"/>
      <c r="BO581" s="47"/>
      <c r="BP581" s="47"/>
      <c r="BQ581" s="47"/>
      <c r="BR581" s="47"/>
      <c r="BS581" s="47"/>
      <c r="BT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c r="AZ582" s="47"/>
      <c r="BA582" s="47"/>
      <c r="BB582" s="47"/>
      <c r="BC582" s="47"/>
      <c r="BD582" s="47"/>
      <c r="BE582" s="47"/>
      <c r="BF582" s="47"/>
      <c r="BG582" s="47"/>
      <c r="BH582" s="47"/>
      <c r="BI582" s="47"/>
      <c r="BJ582" s="47"/>
      <c r="BK582" s="47"/>
      <c r="BL582" s="47"/>
      <c r="BM582" s="47"/>
      <c r="BN582" s="47"/>
      <c r="BO582" s="47"/>
      <c r="BP582" s="47"/>
      <c r="BQ582" s="47"/>
      <c r="BR582" s="47"/>
      <c r="BS582" s="47"/>
      <c r="BT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47"/>
      <c r="BO583" s="47"/>
      <c r="BP583" s="47"/>
      <c r="BQ583" s="47"/>
      <c r="BR583" s="47"/>
      <c r="BS583" s="47"/>
      <c r="BT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47"/>
      <c r="BO584" s="47"/>
      <c r="BP584" s="47"/>
      <c r="BQ584" s="47"/>
      <c r="BR584" s="47"/>
      <c r="BS584" s="47"/>
      <c r="BT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47"/>
      <c r="BO585" s="47"/>
      <c r="BP585" s="47"/>
      <c r="BQ585" s="47"/>
      <c r="BR585" s="47"/>
      <c r="BS585" s="47"/>
      <c r="BT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47"/>
      <c r="BO586" s="47"/>
      <c r="BP586" s="47"/>
      <c r="BQ586" s="47"/>
      <c r="BR586" s="47"/>
      <c r="BS586" s="47"/>
      <c r="BT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47"/>
      <c r="BO587" s="47"/>
      <c r="BP587" s="47"/>
      <c r="BQ587" s="47"/>
      <c r="BR587" s="47"/>
      <c r="BS587" s="47"/>
      <c r="BT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c r="AZ588" s="47"/>
      <c r="BA588" s="47"/>
      <c r="BB588" s="47"/>
      <c r="BC588" s="47"/>
      <c r="BD588" s="47"/>
      <c r="BE588" s="47"/>
      <c r="BF588" s="47"/>
      <c r="BG588" s="47"/>
      <c r="BH588" s="47"/>
      <c r="BI588" s="47"/>
      <c r="BJ588" s="47"/>
      <c r="BK588" s="47"/>
      <c r="BL588" s="47"/>
      <c r="BM588" s="47"/>
      <c r="BN588" s="47"/>
      <c r="BO588" s="47"/>
      <c r="BP588" s="47"/>
      <c r="BQ588" s="47"/>
      <c r="BR588" s="47"/>
      <c r="BS588" s="47"/>
      <c r="BT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47"/>
      <c r="BO589" s="47"/>
      <c r="BP589" s="47"/>
      <c r="BQ589" s="47"/>
      <c r="BR589" s="47"/>
      <c r="BS589" s="47"/>
      <c r="BT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47"/>
      <c r="BO590" s="47"/>
      <c r="BP590" s="47"/>
      <c r="BQ590" s="47"/>
      <c r="BR590" s="47"/>
      <c r="BS590" s="47"/>
      <c r="BT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47"/>
      <c r="BO591" s="47"/>
      <c r="BP591" s="47"/>
      <c r="BQ591" s="47"/>
      <c r="BR591" s="47"/>
      <c r="BS591" s="47"/>
      <c r="BT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47"/>
      <c r="BO592" s="47"/>
      <c r="BP592" s="47"/>
      <c r="BQ592" s="47"/>
      <c r="BR592" s="47"/>
      <c r="BS592" s="47"/>
      <c r="BT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47"/>
      <c r="BO593" s="47"/>
      <c r="BP593" s="47"/>
      <c r="BQ593" s="47"/>
      <c r="BR593" s="47"/>
      <c r="BS593" s="47"/>
      <c r="BT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c r="BO594" s="47"/>
      <c r="BP594" s="47"/>
      <c r="BQ594" s="47"/>
      <c r="BR594" s="47"/>
      <c r="BS594" s="47"/>
      <c r="BT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47"/>
      <c r="BO595" s="47"/>
      <c r="BP595" s="47"/>
      <c r="BQ595" s="47"/>
      <c r="BR595" s="47"/>
      <c r="BS595" s="47"/>
      <c r="BT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c r="BB596" s="47"/>
      <c r="BC596" s="47"/>
      <c r="BD596" s="47"/>
      <c r="BE596" s="47"/>
      <c r="BF596" s="47"/>
      <c r="BG596" s="47"/>
      <c r="BH596" s="47"/>
      <c r="BI596" s="47"/>
      <c r="BJ596" s="47"/>
      <c r="BK596" s="47"/>
      <c r="BL596" s="47"/>
      <c r="BM596" s="47"/>
      <c r="BN596" s="47"/>
      <c r="BO596" s="47"/>
      <c r="BP596" s="47"/>
      <c r="BQ596" s="47"/>
      <c r="BR596" s="47"/>
      <c r="BS596" s="47"/>
      <c r="BT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47"/>
      <c r="BO597" s="47"/>
      <c r="BP597" s="47"/>
      <c r="BQ597" s="47"/>
      <c r="BR597" s="47"/>
      <c r="BS597" s="47"/>
      <c r="BT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47"/>
      <c r="BO598" s="47"/>
      <c r="BP598" s="47"/>
      <c r="BQ598" s="47"/>
      <c r="BR598" s="47"/>
      <c r="BS598" s="47"/>
      <c r="BT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47"/>
      <c r="BO599" s="47"/>
      <c r="BP599" s="47"/>
      <c r="BQ599" s="47"/>
      <c r="BR599" s="47"/>
      <c r="BS599" s="47"/>
      <c r="BT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c r="BO600" s="47"/>
      <c r="BP600" s="47"/>
      <c r="BQ600" s="47"/>
      <c r="BR600" s="47"/>
      <c r="BS600" s="47"/>
      <c r="BT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c r="BO601" s="47"/>
      <c r="BP601" s="47"/>
      <c r="BQ601" s="47"/>
      <c r="BR601" s="47"/>
      <c r="BS601" s="47"/>
      <c r="BT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c r="AZ602" s="47"/>
      <c r="BA602" s="47"/>
      <c r="BB602" s="47"/>
      <c r="BC602" s="47"/>
      <c r="BD602" s="47"/>
      <c r="BE602" s="47"/>
      <c r="BF602" s="47"/>
      <c r="BG602" s="47"/>
      <c r="BH602" s="47"/>
      <c r="BI602" s="47"/>
      <c r="BJ602" s="47"/>
      <c r="BK602" s="47"/>
      <c r="BL602" s="47"/>
      <c r="BM602" s="47"/>
      <c r="BN602" s="47"/>
      <c r="BO602" s="47"/>
      <c r="BP602" s="47"/>
      <c r="BQ602" s="47"/>
      <c r="BR602" s="47"/>
      <c r="BS602" s="47"/>
      <c r="BT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c r="AZ603" s="47"/>
      <c r="BA603" s="47"/>
      <c r="BB603" s="47"/>
      <c r="BC603" s="47"/>
      <c r="BD603" s="47"/>
      <c r="BE603" s="47"/>
      <c r="BF603" s="47"/>
      <c r="BG603" s="47"/>
      <c r="BH603" s="47"/>
      <c r="BI603" s="47"/>
      <c r="BJ603" s="47"/>
      <c r="BK603" s="47"/>
      <c r="BL603" s="47"/>
      <c r="BM603" s="47"/>
      <c r="BN603" s="47"/>
      <c r="BO603" s="47"/>
      <c r="BP603" s="47"/>
      <c r="BQ603" s="47"/>
      <c r="BR603" s="47"/>
      <c r="BS603" s="47"/>
      <c r="BT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c r="AZ604" s="47"/>
      <c r="BA604" s="47"/>
      <c r="BB604" s="47"/>
      <c r="BC604" s="47"/>
      <c r="BD604" s="47"/>
      <c r="BE604" s="47"/>
      <c r="BF604" s="47"/>
      <c r="BG604" s="47"/>
      <c r="BH604" s="47"/>
      <c r="BI604" s="47"/>
      <c r="BJ604" s="47"/>
      <c r="BK604" s="47"/>
      <c r="BL604" s="47"/>
      <c r="BM604" s="47"/>
      <c r="BN604" s="47"/>
      <c r="BO604" s="47"/>
      <c r="BP604" s="47"/>
      <c r="BQ604" s="47"/>
      <c r="BR604" s="47"/>
      <c r="BS604" s="47"/>
      <c r="BT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c r="AZ605" s="47"/>
      <c r="BA605" s="47"/>
      <c r="BB605" s="47"/>
      <c r="BC605" s="47"/>
      <c r="BD605" s="47"/>
      <c r="BE605" s="47"/>
      <c r="BF605" s="47"/>
      <c r="BG605" s="47"/>
      <c r="BH605" s="47"/>
      <c r="BI605" s="47"/>
      <c r="BJ605" s="47"/>
      <c r="BK605" s="47"/>
      <c r="BL605" s="47"/>
      <c r="BM605" s="47"/>
      <c r="BN605" s="47"/>
      <c r="BO605" s="47"/>
      <c r="BP605" s="47"/>
      <c r="BQ605" s="47"/>
      <c r="BR605" s="47"/>
      <c r="BS605" s="47"/>
      <c r="BT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c r="AZ606" s="47"/>
      <c r="BA606" s="47"/>
      <c r="BB606" s="47"/>
      <c r="BC606" s="47"/>
      <c r="BD606" s="47"/>
      <c r="BE606" s="47"/>
      <c r="BF606" s="47"/>
      <c r="BG606" s="47"/>
      <c r="BH606" s="47"/>
      <c r="BI606" s="47"/>
      <c r="BJ606" s="47"/>
      <c r="BK606" s="47"/>
      <c r="BL606" s="47"/>
      <c r="BM606" s="47"/>
      <c r="BN606" s="47"/>
      <c r="BO606" s="47"/>
      <c r="BP606" s="47"/>
      <c r="BQ606" s="47"/>
      <c r="BR606" s="47"/>
      <c r="BS606" s="47"/>
      <c r="BT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c r="AZ607" s="47"/>
      <c r="BA607" s="47"/>
      <c r="BB607" s="47"/>
      <c r="BC607" s="47"/>
      <c r="BD607" s="47"/>
      <c r="BE607" s="47"/>
      <c r="BF607" s="47"/>
      <c r="BG607" s="47"/>
      <c r="BH607" s="47"/>
      <c r="BI607" s="47"/>
      <c r="BJ607" s="47"/>
      <c r="BK607" s="47"/>
      <c r="BL607" s="47"/>
      <c r="BM607" s="47"/>
      <c r="BN607" s="47"/>
      <c r="BO607" s="47"/>
      <c r="BP607" s="47"/>
      <c r="BQ607" s="47"/>
      <c r="BR607" s="47"/>
      <c r="BS607" s="47"/>
      <c r="BT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c r="AZ608" s="47"/>
      <c r="BA608" s="47"/>
      <c r="BB608" s="47"/>
      <c r="BC608" s="47"/>
      <c r="BD608" s="47"/>
      <c r="BE608" s="47"/>
      <c r="BF608" s="47"/>
      <c r="BG608" s="47"/>
      <c r="BH608" s="47"/>
      <c r="BI608" s="47"/>
      <c r="BJ608" s="47"/>
      <c r="BK608" s="47"/>
      <c r="BL608" s="47"/>
      <c r="BM608" s="47"/>
      <c r="BN608" s="47"/>
      <c r="BO608" s="47"/>
      <c r="BP608" s="47"/>
      <c r="BQ608" s="47"/>
      <c r="BR608" s="47"/>
      <c r="BS608" s="47"/>
      <c r="BT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47"/>
      <c r="BO609" s="47"/>
      <c r="BP609" s="47"/>
      <c r="BQ609" s="47"/>
      <c r="BR609" s="47"/>
      <c r="BS609" s="47"/>
      <c r="BT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47"/>
      <c r="BO610" s="47"/>
      <c r="BP610" s="47"/>
      <c r="BQ610" s="47"/>
      <c r="BR610" s="47"/>
      <c r="BS610" s="47"/>
      <c r="BT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47"/>
      <c r="BO611" s="47"/>
      <c r="BP611" s="47"/>
      <c r="BQ611" s="47"/>
      <c r="BR611" s="47"/>
      <c r="BS611" s="47"/>
      <c r="BT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47"/>
      <c r="BO612" s="47"/>
      <c r="BP612" s="47"/>
      <c r="BQ612" s="47"/>
      <c r="BR612" s="47"/>
      <c r="BS612" s="47"/>
      <c r="BT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c r="BO613" s="47"/>
      <c r="BP613" s="47"/>
      <c r="BQ613" s="47"/>
      <c r="BR613" s="47"/>
      <c r="BS613" s="47"/>
      <c r="BT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c r="BO614" s="47"/>
      <c r="BP614" s="47"/>
      <c r="BQ614" s="47"/>
      <c r="BR614" s="47"/>
      <c r="BS614" s="47"/>
      <c r="BT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c r="AZ615" s="47"/>
      <c r="BA615" s="47"/>
      <c r="BB615" s="47"/>
      <c r="BC615" s="47"/>
      <c r="BD615" s="47"/>
      <c r="BE615" s="47"/>
      <c r="BF615" s="47"/>
      <c r="BG615" s="47"/>
      <c r="BH615" s="47"/>
      <c r="BI615" s="47"/>
      <c r="BJ615" s="47"/>
      <c r="BK615" s="47"/>
      <c r="BL615" s="47"/>
      <c r="BM615" s="47"/>
      <c r="BN615" s="47"/>
      <c r="BO615" s="47"/>
      <c r="BP615" s="47"/>
      <c r="BQ615" s="47"/>
      <c r="BR615" s="47"/>
      <c r="BS615" s="47"/>
      <c r="BT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c r="BO616" s="47"/>
      <c r="BP616" s="47"/>
      <c r="BQ616" s="47"/>
      <c r="BR616" s="47"/>
      <c r="BS616" s="47"/>
      <c r="BT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47"/>
      <c r="BO617" s="47"/>
      <c r="BP617" s="47"/>
      <c r="BQ617" s="47"/>
      <c r="BR617" s="47"/>
      <c r="BS617" s="47"/>
      <c r="BT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47"/>
      <c r="BO618" s="47"/>
      <c r="BP618" s="47"/>
      <c r="BQ618" s="47"/>
      <c r="BR618" s="47"/>
      <c r="BS618" s="47"/>
      <c r="BT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c r="AZ619" s="47"/>
      <c r="BA619" s="47"/>
      <c r="BB619" s="47"/>
      <c r="BC619" s="47"/>
      <c r="BD619" s="47"/>
      <c r="BE619" s="47"/>
      <c r="BF619" s="47"/>
      <c r="BG619" s="47"/>
      <c r="BH619" s="47"/>
      <c r="BI619" s="47"/>
      <c r="BJ619" s="47"/>
      <c r="BK619" s="47"/>
      <c r="BL619" s="47"/>
      <c r="BM619" s="47"/>
      <c r="BN619" s="47"/>
      <c r="BO619" s="47"/>
      <c r="BP619" s="47"/>
      <c r="BQ619" s="47"/>
      <c r="BR619" s="47"/>
      <c r="BS619" s="47"/>
      <c r="BT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47"/>
      <c r="BO620" s="47"/>
      <c r="BP620" s="47"/>
      <c r="BQ620" s="47"/>
      <c r="BR620" s="47"/>
      <c r="BS620" s="47"/>
      <c r="BT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47"/>
      <c r="BO621" s="47"/>
      <c r="BP621" s="47"/>
      <c r="BQ621" s="47"/>
      <c r="BR621" s="47"/>
      <c r="BS621" s="47"/>
      <c r="BT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c r="BO622" s="47"/>
      <c r="BP622" s="47"/>
      <c r="BQ622" s="47"/>
      <c r="BR622" s="47"/>
      <c r="BS622" s="47"/>
      <c r="BT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c r="AZ623" s="47"/>
      <c r="BA623" s="47"/>
      <c r="BB623" s="47"/>
      <c r="BC623" s="47"/>
      <c r="BD623" s="47"/>
      <c r="BE623" s="47"/>
      <c r="BF623" s="47"/>
      <c r="BG623" s="47"/>
      <c r="BH623" s="47"/>
      <c r="BI623" s="47"/>
      <c r="BJ623" s="47"/>
      <c r="BK623" s="47"/>
      <c r="BL623" s="47"/>
      <c r="BM623" s="47"/>
      <c r="BN623" s="47"/>
      <c r="BO623" s="47"/>
      <c r="BP623" s="47"/>
      <c r="BQ623" s="47"/>
      <c r="BR623" s="47"/>
      <c r="BS623" s="47"/>
      <c r="BT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47"/>
      <c r="BO624" s="47"/>
      <c r="BP624" s="47"/>
      <c r="BQ624" s="47"/>
      <c r="BR624" s="47"/>
      <c r="BS624" s="47"/>
      <c r="BT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47"/>
      <c r="BO625" s="47"/>
      <c r="BP625" s="47"/>
      <c r="BQ625" s="47"/>
      <c r="BR625" s="47"/>
      <c r="BS625" s="47"/>
      <c r="BT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47"/>
      <c r="BO626" s="47"/>
      <c r="BP626" s="47"/>
      <c r="BQ626" s="47"/>
      <c r="BR626" s="47"/>
      <c r="BS626" s="47"/>
      <c r="BT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47"/>
      <c r="BO627" s="47"/>
      <c r="BP627" s="47"/>
      <c r="BQ627" s="47"/>
      <c r="BR627" s="47"/>
      <c r="BS627" s="47"/>
      <c r="BT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47"/>
      <c r="BO628" s="47"/>
      <c r="BP628" s="47"/>
      <c r="BQ628" s="47"/>
      <c r="BR628" s="47"/>
      <c r="BS628" s="47"/>
      <c r="BT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47"/>
      <c r="BO629" s="47"/>
      <c r="BP629" s="47"/>
      <c r="BQ629" s="47"/>
      <c r="BR629" s="47"/>
      <c r="BS629" s="47"/>
      <c r="BT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47"/>
      <c r="BO630" s="47"/>
      <c r="BP630" s="47"/>
      <c r="BQ630" s="47"/>
      <c r="BR630" s="47"/>
      <c r="BS630" s="47"/>
      <c r="BT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47"/>
      <c r="BO631" s="47"/>
      <c r="BP631" s="47"/>
      <c r="BQ631" s="47"/>
      <c r="BR631" s="47"/>
      <c r="BS631" s="47"/>
      <c r="BT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47"/>
      <c r="BO632" s="47"/>
      <c r="BP632" s="47"/>
      <c r="BQ632" s="47"/>
      <c r="BR632" s="47"/>
      <c r="BS632" s="47"/>
      <c r="BT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47"/>
      <c r="BO633" s="47"/>
      <c r="BP633" s="47"/>
      <c r="BQ633" s="47"/>
      <c r="BR633" s="47"/>
      <c r="BS633" s="47"/>
      <c r="BT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47"/>
      <c r="BO634" s="47"/>
      <c r="BP634" s="47"/>
      <c r="BQ634" s="47"/>
      <c r="BR634" s="47"/>
      <c r="BS634" s="47"/>
      <c r="BT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c r="BB635" s="47"/>
      <c r="BC635" s="47"/>
      <c r="BD635" s="47"/>
      <c r="BE635" s="47"/>
      <c r="BF635" s="47"/>
      <c r="BG635" s="47"/>
      <c r="BH635" s="47"/>
      <c r="BI635" s="47"/>
      <c r="BJ635" s="47"/>
      <c r="BK635" s="47"/>
      <c r="BL635" s="47"/>
      <c r="BM635" s="47"/>
      <c r="BN635" s="47"/>
      <c r="BO635" s="47"/>
      <c r="BP635" s="47"/>
      <c r="BQ635" s="47"/>
      <c r="BR635" s="47"/>
      <c r="BS635" s="47"/>
      <c r="BT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c r="AZ636" s="47"/>
      <c r="BA636" s="47"/>
      <c r="BB636" s="47"/>
      <c r="BC636" s="47"/>
      <c r="BD636" s="47"/>
      <c r="BE636" s="47"/>
      <c r="BF636" s="47"/>
      <c r="BG636" s="47"/>
      <c r="BH636" s="47"/>
      <c r="BI636" s="47"/>
      <c r="BJ636" s="47"/>
      <c r="BK636" s="47"/>
      <c r="BL636" s="47"/>
      <c r="BM636" s="47"/>
      <c r="BN636" s="47"/>
      <c r="BO636" s="47"/>
      <c r="BP636" s="47"/>
      <c r="BQ636" s="47"/>
      <c r="BR636" s="47"/>
      <c r="BS636" s="47"/>
      <c r="BT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c r="AZ637" s="47"/>
      <c r="BA637" s="47"/>
      <c r="BB637" s="47"/>
      <c r="BC637" s="47"/>
      <c r="BD637" s="47"/>
      <c r="BE637" s="47"/>
      <c r="BF637" s="47"/>
      <c r="BG637" s="47"/>
      <c r="BH637" s="47"/>
      <c r="BI637" s="47"/>
      <c r="BJ637" s="47"/>
      <c r="BK637" s="47"/>
      <c r="BL637" s="47"/>
      <c r="BM637" s="47"/>
      <c r="BN637" s="47"/>
      <c r="BO637" s="47"/>
      <c r="BP637" s="47"/>
      <c r="BQ637" s="47"/>
      <c r="BR637" s="47"/>
      <c r="BS637" s="47"/>
      <c r="BT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c r="AZ638" s="47"/>
      <c r="BA638" s="47"/>
      <c r="BB638" s="47"/>
      <c r="BC638" s="47"/>
      <c r="BD638" s="47"/>
      <c r="BE638" s="47"/>
      <c r="BF638" s="47"/>
      <c r="BG638" s="47"/>
      <c r="BH638" s="47"/>
      <c r="BI638" s="47"/>
      <c r="BJ638" s="47"/>
      <c r="BK638" s="47"/>
      <c r="BL638" s="47"/>
      <c r="BM638" s="47"/>
      <c r="BN638" s="47"/>
      <c r="BO638" s="47"/>
      <c r="BP638" s="47"/>
      <c r="BQ638" s="47"/>
      <c r="BR638" s="47"/>
      <c r="BS638" s="47"/>
      <c r="BT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c r="AZ639" s="47"/>
      <c r="BA639" s="47"/>
      <c r="BB639" s="47"/>
      <c r="BC639" s="47"/>
      <c r="BD639" s="47"/>
      <c r="BE639" s="47"/>
      <c r="BF639" s="47"/>
      <c r="BG639" s="47"/>
      <c r="BH639" s="47"/>
      <c r="BI639" s="47"/>
      <c r="BJ639" s="47"/>
      <c r="BK639" s="47"/>
      <c r="BL639" s="47"/>
      <c r="BM639" s="47"/>
      <c r="BN639" s="47"/>
      <c r="BO639" s="47"/>
      <c r="BP639" s="47"/>
      <c r="BQ639" s="47"/>
      <c r="BR639" s="47"/>
      <c r="BS639" s="47"/>
      <c r="BT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c r="AZ640" s="47"/>
      <c r="BA640" s="47"/>
      <c r="BB640" s="47"/>
      <c r="BC640" s="47"/>
      <c r="BD640" s="47"/>
      <c r="BE640" s="47"/>
      <c r="BF640" s="47"/>
      <c r="BG640" s="47"/>
      <c r="BH640" s="47"/>
      <c r="BI640" s="47"/>
      <c r="BJ640" s="47"/>
      <c r="BK640" s="47"/>
      <c r="BL640" s="47"/>
      <c r="BM640" s="47"/>
      <c r="BN640" s="47"/>
      <c r="BO640" s="47"/>
      <c r="BP640" s="47"/>
      <c r="BQ640" s="47"/>
      <c r="BR640" s="47"/>
      <c r="BS640" s="47"/>
      <c r="BT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c r="BA641" s="47"/>
      <c r="BB641" s="47"/>
      <c r="BC641" s="47"/>
      <c r="BD641" s="47"/>
      <c r="BE641" s="47"/>
      <c r="BF641" s="47"/>
      <c r="BG641" s="47"/>
      <c r="BH641" s="47"/>
      <c r="BI641" s="47"/>
      <c r="BJ641" s="47"/>
      <c r="BK641" s="47"/>
      <c r="BL641" s="47"/>
      <c r="BM641" s="47"/>
      <c r="BN641" s="47"/>
      <c r="BO641" s="47"/>
      <c r="BP641" s="47"/>
      <c r="BQ641" s="47"/>
      <c r="BR641" s="47"/>
      <c r="BS641" s="47"/>
      <c r="BT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47"/>
      <c r="BO642" s="47"/>
      <c r="BP642" s="47"/>
      <c r="BQ642" s="47"/>
      <c r="BR642" s="47"/>
      <c r="BS642" s="47"/>
      <c r="BT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47"/>
      <c r="BO643" s="47"/>
      <c r="BP643" s="47"/>
      <c r="BQ643" s="47"/>
      <c r="BR643" s="47"/>
      <c r="BS643" s="47"/>
      <c r="BT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47"/>
      <c r="BO644" s="47"/>
      <c r="BP644" s="47"/>
      <c r="BQ644" s="47"/>
      <c r="BR644" s="47"/>
      <c r="BS644" s="47"/>
      <c r="BT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47"/>
      <c r="BO645" s="47"/>
      <c r="BP645" s="47"/>
      <c r="BQ645" s="47"/>
      <c r="BR645" s="47"/>
      <c r="BS645" s="47"/>
      <c r="BT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47"/>
      <c r="BO646" s="47"/>
      <c r="BP646" s="47"/>
      <c r="BQ646" s="47"/>
      <c r="BR646" s="47"/>
      <c r="BS646" s="47"/>
      <c r="BT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47"/>
      <c r="BO647" s="47"/>
      <c r="BP647" s="47"/>
      <c r="BQ647" s="47"/>
      <c r="BR647" s="47"/>
      <c r="BS647" s="47"/>
      <c r="BT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c r="AZ648" s="47"/>
      <c r="BA648" s="47"/>
      <c r="BB648" s="47"/>
      <c r="BC648" s="47"/>
      <c r="BD648" s="47"/>
      <c r="BE648" s="47"/>
      <c r="BF648" s="47"/>
      <c r="BG648" s="47"/>
      <c r="BH648" s="47"/>
      <c r="BI648" s="47"/>
      <c r="BJ648" s="47"/>
      <c r="BK648" s="47"/>
      <c r="BL648" s="47"/>
      <c r="BM648" s="47"/>
      <c r="BN648" s="47"/>
      <c r="BO648" s="47"/>
      <c r="BP648" s="47"/>
      <c r="BQ648" s="47"/>
      <c r="BR648" s="47"/>
      <c r="BS648" s="47"/>
      <c r="BT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c r="AZ649" s="47"/>
      <c r="BA649" s="47"/>
      <c r="BB649" s="47"/>
      <c r="BC649" s="47"/>
      <c r="BD649" s="47"/>
      <c r="BE649" s="47"/>
      <c r="BF649" s="47"/>
      <c r="BG649" s="47"/>
      <c r="BH649" s="47"/>
      <c r="BI649" s="47"/>
      <c r="BJ649" s="47"/>
      <c r="BK649" s="47"/>
      <c r="BL649" s="47"/>
      <c r="BM649" s="47"/>
      <c r="BN649" s="47"/>
      <c r="BO649" s="47"/>
      <c r="BP649" s="47"/>
      <c r="BQ649" s="47"/>
      <c r="BR649" s="47"/>
      <c r="BS649" s="47"/>
      <c r="BT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c r="AZ650" s="47"/>
      <c r="BA650" s="47"/>
      <c r="BB650" s="47"/>
      <c r="BC650" s="47"/>
      <c r="BD650" s="47"/>
      <c r="BE650" s="47"/>
      <c r="BF650" s="47"/>
      <c r="BG650" s="47"/>
      <c r="BH650" s="47"/>
      <c r="BI650" s="47"/>
      <c r="BJ650" s="47"/>
      <c r="BK650" s="47"/>
      <c r="BL650" s="47"/>
      <c r="BM650" s="47"/>
      <c r="BN650" s="47"/>
      <c r="BO650" s="47"/>
      <c r="BP650" s="47"/>
      <c r="BQ650" s="47"/>
      <c r="BR650" s="47"/>
      <c r="BS650" s="47"/>
      <c r="BT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c r="AZ651" s="47"/>
      <c r="BA651" s="47"/>
      <c r="BB651" s="47"/>
      <c r="BC651" s="47"/>
      <c r="BD651" s="47"/>
      <c r="BE651" s="47"/>
      <c r="BF651" s="47"/>
      <c r="BG651" s="47"/>
      <c r="BH651" s="47"/>
      <c r="BI651" s="47"/>
      <c r="BJ651" s="47"/>
      <c r="BK651" s="47"/>
      <c r="BL651" s="47"/>
      <c r="BM651" s="47"/>
      <c r="BN651" s="47"/>
      <c r="BO651" s="47"/>
      <c r="BP651" s="47"/>
      <c r="BQ651" s="47"/>
      <c r="BR651" s="47"/>
      <c r="BS651" s="47"/>
      <c r="BT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c r="AZ652" s="47"/>
      <c r="BA652" s="47"/>
      <c r="BB652" s="47"/>
      <c r="BC652" s="47"/>
      <c r="BD652" s="47"/>
      <c r="BE652" s="47"/>
      <c r="BF652" s="47"/>
      <c r="BG652" s="47"/>
      <c r="BH652" s="47"/>
      <c r="BI652" s="47"/>
      <c r="BJ652" s="47"/>
      <c r="BK652" s="47"/>
      <c r="BL652" s="47"/>
      <c r="BM652" s="47"/>
      <c r="BN652" s="47"/>
      <c r="BO652" s="47"/>
      <c r="BP652" s="47"/>
      <c r="BQ652" s="47"/>
      <c r="BR652" s="47"/>
      <c r="BS652" s="47"/>
      <c r="BT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c r="BB653" s="47"/>
      <c r="BC653" s="47"/>
      <c r="BD653" s="47"/>
      <c r="BE653" s="47"/>
      <c r="BF653" s="47"/>
      <c r="BG653" s="47"/>
      <c r="BH653" s="47"/>
      <c r="BI653" s="47"/>
      <c r="BJ653" s="47"/>
      <c r="BK653" s="47"/>
      <c r="BL653" s="47"/>
      <c r="BM653" s="47"/>
      <c r="BN653" s="47"/>
      <c r="BO653" s="47"/>
      <c r="BP653" s="47"/>
      <c r="BQ653" s="47"/>
      <c r="BR653" s="47"/>
      <c r="BS653" s="47"/>
      <c r="BT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c r="AZ654" s="47"/>
      <c r="BA654" s="47"/>
      <c r="BB654" s="47"/>
      <c r="BC654" s="47"/>
      <c r="BD654" s="47"/>
      <c r="BE654" s="47"/>
      <c r="BF654" s="47"/>
      <c r="BG654" s="47"/>
      <c r="BH654" s="47"/>
      <c r="BI654" s="47"/>
      <c r="BJ654" s="47"/>
      <c r="BK654" s="47"/>
      <c r="BL654" s="47"/>
      <c r="BM654" s="47"/>
      <c r="BN654" s="47"/>
      <c r="BO654" s="47"/>
      <c r="BP654" s="47"/>
      <c r="BQ654" s="47"/>
      <c r="BR654" s="47"/>
      <c r="BS654" s="47"/>
      <c r="BT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c r="AZ655" s="47"/>
      <c r="BA655" s="47"/>
      <c r="BB655" s="47"/>
      <c r="BC655" s="47"/>
      <c r="BD655" s="47"/>
      <c r="BE655" s="47"/>
      <c r="BF655" s="47"/>
      <c r="BG655" s="47"/>
      <c r="BH655" s="47"/>
      <c r="BI655" s="47"/>
      <c r="BJ655" s="47"/>
      <c r="BK655" s="47"/>
      <c r="BL655" s="47"/>
      <c r="BM655" s="47"/>
      <c r="BN655" s="47"/>
      <c r="BO655" s="47"/>
      <c r="BP655" s="47"/>
      <c r="BQ655" s="47"/>
      <c r="BR655" s="47"/>
      <c r="BS655" s="47"/>
      <c r="BT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c r="AZ656" s="47"/>
      <c r="BA656" s="47"/>
      <c r="BB656" s="47"/>
      <c r="BC656" s="47"/>
      <c r="BD656" s="47"/>
      <c r="BE656" s="47"/>
      <c r="BF656" s="47"/>
      <c r="BG656" s="47"/>
      <c r="BH656" s="47"/>
      <c r="BI656" s="47"/>
      <c r="BJ656" s="47"/>
      <c r="BK656" s="47"/>
      <c r="BL656" s="47"/>
      <c r="BM656" s="47"/>
      <c r="BN656" s="47"/>
      <c r="BO656" s="47"/>
      <c r="BP656" s="47"/>
      <c r="BQ656" s="47"/>
      <c r="BR656" s="47"/>
      <c r="BS656" s="47"/>
      <c r="BT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c r="AZ657" s="47"/>
      <c r="BA657" s="47"/>
      <c r="BB657" s="47"/>
      <c r="BC657" s="47"/>
      <c r="BD657" s="47"/>
      <c r="BE657" s="47"/>
      <c r="BF657" s="47"/>
      <c r="BG657" s="47"/>
      <c r="BH657" s="47"/>
      <c r="BI657" s="47"/>
      <c r="BJ657" s="47"/>
      <c r="BK657" s="47"/>
      <c r="BL657" s="47"/>
      <c r="BM657" s="47"/>
      <c r="BN657" s="47"/>
      <c r="BO657" s="47"/>
      <c r="BP657" s="47"/>
      <c r="BQ657" s="47"/>
      <c r="BR657" s="47"/>
      <c r="BS657" s="47"/>
      <c r="BT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c r="AZ658" s="47"/>
      <c r="BA658" s="47"/>
      <c r="BB658" s="47"/>
      <c r="BC658" s="47"/>
      <c r="BD658" s="47"/>
      <c r="BE658" s="47"/>
      <c r="BF658" s="47"/>
      <c r="BG658" s="47"/>
      <c r="BH658" s="47"/>
      <c r="BI658" s="47"/>
      <c r="BJ658" s="47"/>
      <c r="BK658" s="47"/>
      <c r="BL658" s="47"/>
      <c r="BM658" s="47"/>
      <c r="BN658" s="47"/>
      <c r="BO658" s="47"/>
      <c r="BP658" s="47"/>
      <c r="BQ658" s="47"/>
      <c r="BR658" s="47"/>
      <c r="BS658" s="47"/>
      <c r="BT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c r="AZ659" s="47"/>
      <c r="BA659" s="47"/>
      <c r="BB659" s="47"/>
      <c r="BC659" s="47"/>
      <c r="BD659" s="47"/>
      <c r="BE659" s="47"/>
      <c r="BF659" s="47"/>
      <c r="BG659" s="47"/>
      <c r="BH659" s="47"/>
      <c r="BI659" s="47"/>
      <c r="BJ659" s="47"/>
      <c r="BK659" s="47"/>
      <c r="BL659" s="47"/>
      <c r="BM659" s="47"/>
      <c r="BN659" s="47"/>
      <c r="BO659" s="47"/>
      <c r="BP659" s="47"/>
      <c r="BQ659" s="47"/>
      <c r="BR659" s="47"/>
      <c r="BS659" s="47"/>
      <c r="BT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c r="AZ660" s="47"/>
      <c r="BA660" s="47"/>
      <c r="BB660" s="47"/>
      <c r="BC660" s="47"/>
      <c r="BD660" s="47"/>
      <c r="BE660" s="47"/>
      <c r="BF660" s="47"/>
      <c r="BG660" s="47"/>
      <c r="BH660" s="47"/>
      <c r="BI660" s="47"/>
      <c r="BJ660" s="47"/>
      <c r="BK660" s="47"/>
      <c r="BL660" s="47"/>
      <c r="BM660" s="47"/>
      <c r="BN660" s="47"/>
      <c r="BO660" s="47"/>
      <c r="BP660" s="47"/>
      <c r="BQ660" s="47"/>
      <c r="BR660" s="47"/>
      <c r="BS660" s="47"/>
      <c r="BT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c r="AZ661" s="47"/>
      <c r="BA661" s="47"/>
      <c r="BB661" s="47"/>
      <c r="BC661" s="47"/>
      <c r="BD661" s="47"/>
      <c r="BE661" s="47"/>
      <c r="BF661" s="47"/>
      <c r="BG661" s="47"/>
      <c r="BH661" s="47"/>
      <c r="BI661" s="47"/>
      <c r="BJ661" s="47"/>
      <c r="BK661" s="47"/>
      <c r="BL661" s="47"/>
      <c r="BM661" s="47"/>
      <c r="BN661" s="47"/>
      <c r="BO661" s="47"/>
      <c r="BP661" s="47"/>
      <c r="BQ661" s="47"/>
      <c r="BR661" s="47"/>
      <c r="BS661" s="47"/>
      <c r="BT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c r="AZ662" s="47"/>
      <c r="BA662" s="47"/>
      <c r="BB662" s="47"/>
      <c r="BC662" s="47"/>
      <c r="BD662" s="47"/>
      <c r="BE662" s="47"/>
      <c r="BF662" s="47"/>
      <c r="BG662" s="47"/>
      <c r="BH662" s="47"/>
      <c r="BI662" s="47"/>
      <c r="BJ662" s="47"/>
      <c r="BK662" s="47"/>
      <c r="BL662" s="47"/>
      <c r="BM662" s="47"/>
      <c r="BN662" s="47"/>
      <c r="BO662" s="47"/>
      <c r="BP662" s="47"/>
      <c r="BQ662" s="47"/>
      <c r="BR662" s="47"/>
      <c r="BS662" s="47"/>
      <c r="BT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c r="AZ663" s="47"/>
      <c r="BA663" s="47"/>
      <c r="BB663" s="47"/>
      <c r="BC663" s="47"/>
      <c r="BD663" s="47"/>
      <c r="BE663" s="47"/>
      <c r="BF663" s="47"/>
      <c r="BG663" s="47"/>
      <c r="BH663" s="47"/>
      <c r="BI663" s="47"/>
      <c r="BJ663" s="47"/>
      <c r="BK663" s="47"/>
      <c r="BL663" s="47"/>
      <c r="BM663" s="47"/>
      <c r="BN663" s="47"/>
      <c r="BO663" s="47"/>
      <c r="BP663" s="47"/>
      <c r="BQ663" s="47"/>
      <c r="BR663" s="47"/>
      <c r="BS663" s="47"/>
      <c r="BT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c r="AZ664" s="47"/>
      <c r="BA664" s="47"/>
      <c r="BB664" s="47"/>
      <c r="BC664" s="47"/>
      <c r="BD664" s="47"/>
      <c r="BE664" s="47"/>
      <c r="BF664" s="47"/>
      <c r="BG664" s="47"/>
      <c r="BH664" s="47"/>
      <c r="BI664" s="47"/>
      <c r="BJ664" s="47"/>
      <c r="BK664" s="47"/>
      <c r="BL664" s="47"/>
      <c r="BM664" s="47"/>
      <c r="BN664" s="47"/>
      <c r="BO664" s="47"/>
      <c r="BP664" s="47"/>
      <c r="BQ664" s="47"/>
      <c r="BR664" s="47"/>
      <c r="BS664" s="47"/>
      <c r="BT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c r="AZ665" s="47"/>
      <c r="BA665" s="47"/>
      <c r="BB665" s="47"/>
      <c r="BC665" s="47"/>
      <c r="BD665" s="47"/>
      <c r="BE665" s="47"/>
      <c r="BF665" s="47"/>
      <c r="BG665" s="47"/>
      <c r="BH665" s="47"/>
      <c r="BI665" s="47"/>
      <c r="BJ665" s="47"/>
      <c r="BK665" s="47"/>
      <c r="BL665" s="47"/>
      <c r="BM665" s="47"/>
      <c r="BN665" s="47"/>
      <c r="BO665" s="47"/>
      <c r="BP665" s="47"/>
      <c r="BQ665" s="47"/>
      <c r="BR665" s="47"/>
      <c r="BS665" s="47"/>
      <c r="BT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c r="AZ666" s="47"/>
      <c r="BA666" s="47"/>
      <c r="BB666" s="47"/>
      <c r="BC666" s="47"/>
      <c r="BD666" s="47"/>
      <c r="BE666" s="47"/>
      <c r="BF666" s="47"/>
      <c r="BG666" s="47"/>
      <c r="BH666" s="47"/>
      <c r="BI666" s="47"/>
      <c r="BJ666" s="47"/>
      <c r="BK666" s="47"/>
      <c r="BL666" s="47"/>
      <c r="BM666" s="47"/>
      <c r="BN666" s="47"/>
      <c r="BO666" s="47"/>
      <c r="BP666" s="47"/>
      <c r="BQ666" s="47"/>
      <c r="BR666" s="47"/>
      <c r="BS666" s="47"/>
      <c r="BT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c r="AZ667" s="47"/>
      <c r="BA667" s="47"/>
      <c r="BB667" s="47"/>
      <c r="BC667" s="47"/>
      <c r="BD667" s="47"/>
      <c r="BE667" s="47"/>
      <c r="BF667" s="47"/>
      <c r="BG667" s="47"/>
      <c r="BH667" s="47"/>
      <c r="BI667" s="47"/>
      <c r="BJ667" s="47"/>
      <c r="BK667" s="47"/>
      <c r="BL667" s="47"/>
      <c r="BM667" s="47"/>
      <c r="BN667" s="47"/>
      <c r="BO667" s="47"/>
      <c r="BP667" s="47"/>
      <c r="BQ667" s="47"/>
      <c r="BR667" s="47"/>
      <c r="BS667" s="47"/>
      <c r="BT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c r="AZ668" s="47"/>
      <c r="BA668" s="47"/>
      <c r="BB668" s="47"/>
      <c r="BC668" s="47"/>
      <c r="BD668" s="47"/>
      <c r="BE668" s="47"/>
      <c r="BF668" s="47"/>
      <c r="BG668" s="47"/>
      <c r="BH668" s="47"/>
      <c r="BI668" s="47"/>
      <c r="BJ668" s="47"/>
      <c r="BK668" s="47"/>
      <c r="BL668" s="47"/>
      <c r="BM668" s="47"/>
      <c r="BN668" s="47"/>
      <c r="BO668" s="47"/>
      <c r="BP668" s="47"/>
      <c r="BQ668" s="47"/>
      <c r="BR668" s="47"/>
      <c r="BS668" s="47"/>
      <c r="BT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c r="AZ669" s="47"/>
      <c r="BA669" s="47"/>
      <c r="BB669" s="47"/>
      <c r="BC669" s="47"/>
      <c r="BD669" s="47"/>
      <c r="BE669" s="47"/>
      <c r="BF669" s="47"/>
      <c r="BG669" s="47"/>
      <c r="BH669" s="47"/>
      <c r="BI669" s="47"/>
      <c r="BJ669" s="47"/>
      <c r="BK669" s="47"/>
      <c r="BL669" s="47"/>
      <c r="BM669" s="47"/>
      <c r="BN669" s="47"/>
      <c r="BO669" s="47"/>
      <c r="BP669" s="47"/>
      <c r="BQ669" s="47"/>
      <c r="BR669" s="47"/>
      <c r="BS669" s="47"/>
      <c r="BT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c r="AZ670" s="47"/>
      <c r="BA670" s="47"/>
      <c r="BB670" s="47"/>
      <c r="BC670" s="47"/>
      <c r="BD670" s="47"/>
      <c r="BE670" s="47"/>
      <c r="BF670" s="47"/>
      <c r="BG670" s="47"/>
      <c r="BH670" s="47"/>
      <c r="BI670" s="47"/>
      <c r="BJ670" s="47"/>
      <c r="BK670" s="47"/>
      <c r="BL670" s="47"/>
      <c r="BM670" s="47"/>
      <c r="BN670" s="47"/>
      <c r="BO670" s="47"/>
      <c r="BP670" s="47"/>
      <c r="BQ670" s="47"/>
      <c r="BR670" s="47"/>
      <c r="BS670" s="47"/>
      <c r="BT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c r="AZ671" s="47"/>
      <c r="BA671" s="47"/>
      <c r="BB671" s="47"/>
      <c r="BC671" s="47"/>
      <c r="BD671" s="47"/>
      <c r="BE671" s="47"/>
      <c r="BF671" s="47"/>
      <c r="BG671" s="47"/>
      <c r="BH671" s="47"/>
      <c r="BI671" s="47"/>
      <c r="BJ671" s="47"/>
      <c r="BK671" s="47"/>
      <c r="BL671" s="47"/>
      <c r="BM671" s="47"/>
      <c r="BN671" s="47"/>
      <c r="BO671" s="47"/>
      <c r="BP671" s="47"/>
      <c r="BQ671" s="47"/>
      <c r="BR671" s="47"/>
      <c r="BS671" s="47"/>
      <c r="BT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c r="AZ672" s="47"/>
      <c r="BA672" s="47"/>
      <c r="BB672" s="47"/>
      <c r="BC672" s="47"/>
      <c r="BD672" s="47"/>
      <c r="BE672" s="47"/>
      <c r="BF672" s="47"/>
      <c r="BG672" s="47"/>
      <c r="BH672" s="47"/>
      <c r="BI672" s="47"/>
      <c r="BJ672" s="47"/>
      <c r="BK672" s="47"/>
      <c r="BL672" s="47"/>
      <c r="BM672" s="47"/>
      <c r="BN672" s="47"/>
      <c r="BO672" s="47"/>
      <c r="BP672" s="47"/>
      <c r="BQ672" s="47"/>
      <c r="BR672" s="47"/>
      <c r="BS672" s="47"/>
      <c r="BT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c r="BB673" s="47"/>
      <c r="BC673" s="47"/>
      <c r="BD673" s="47"/>
      <c r="BE673" s="47"/>
      <c r="BF673" s="47"/>
      <c r="BG673" s="47"/>
      <c r="BH673" s="47"/>
      <c r="BI673" s="47"/>
      <c r="BJ673" s="47"/>
      <c r="BK673" s="47"/>
      <c r="BL673" s="47"/>
      <c r="BM673" s="47"/>
      <c r="BN673" s="47"/>
      <c r="BO673" s="47"/>
      <c r="BP673" s="47"/>
      <c r="BQ673" s="47"/>
      <c r="BR673" s="47"/>
      <c r="BS673" s="47"/>
      <c r="BT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c r="AZ674" s="47"/>
      <c r="BA674" s="47"/>
      <c r="BB674" s="47"/>
      <c r="BC674" s="47"/>
      <c r="BD674" s="47"/>
      <c r="BE674" s="47"/>
      <c r="BF674" s="47"/>
      <c r="BG674" s="47"/>
      <c r="BH674" s="47"/>
      <c r="BI674" s="47"/>
      <c r="BJ674" s="47"/>
      <c r="BK674" s="47"/>
      <c r="BL674" s="47"/>
      <c r="BM674" s="47"/>
      <c r="BN674" s="47"/>
      <c r="BO674" s="47"/>
      <c r="BP674" s="47"/>
      <c r="BQ674" s="47"/>
      <c r="BR674" s="47"/>
      <c r="BS674" s="47"/>
      <c r="BT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c r="AZ675" s="47"/>
      <c r="BA675" s="47"/>
      <c r="BB675" s="47"/>
      <c r="BC675" s="47"/>
      <c r="BD675" s="47"/>
      <c r="BE675" s="47"/>
      <c r="BF675" s="47"/>
      <c r="BG675" s="47"/>
      <c r="BH675" s="47"/>
      <c r="BI675" s="47"/>
      <c r="BJ675" s="47"/>
      <c r="BK675" s="47"/>
      <c r="BL675" s="47"/>
      <c r="BM675" s="47"/>
      <c r="BN675" s="47"/>
      <c r="BO675" s="47"/>
      <c r="BP675" s="47"/>
      <c r="BQ675" s="47"/>
      <c r="BR675" s="47"/>
      <c r="BS675" s="47"/>
      <c r="BT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c r="AZ676" s="47"/>
      <c r="BA676" s="47"/>
      <c r="BB676" s="47"/>
      <c r="BC676" s="47"/>
      <c r="BD676" s="47"/>
      <c r="BE676" s="47"/>
      <c r="BF676" s="47"/>
      <c r="BG676" s="47"/>
      <c r="BH676" s="47"/>
      <c r="BI676" s="47"/>
      <c r="BJ676" s="47"/>
      <c r="BK676" s="47"/>
      <c r="BL676" s="47"/>
      <c r="BM676" s="47"/>
      <c r="BN676" s="47"/>
      <c r="BO676" s="47"/>
      <c r="BP676" s="47"/>
      <c r="BQ676" s="47"/>
      <c r="BR676" s="47"/>
      <c r="BS676" s="47"/>
      <c r="BT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c r="AZ677" s="47"/>
      <c r="BA677" s="47"/>
      <c r="BB677" s="47"/>
      <c r="BC677" s="47"/>
      <c r="BD677" s="47"/>
      <c r="BE677" s="47"/>
      <c r="BF677" s="47"/>
      <c r="BG677" s="47"/>
      <c r="BH677" s="47"/>
      <c r="BI677" s="47"/>
      <c r="BJ677" s="47"/>
      <c r="BK677" s="47"/>
      <c r="BL677" s="47"/>
      <c r="BM677" s="47"/>
      <c r="BN677" s="47"/>
      <c r="BO677" s="47"/>
      <c r="BP677" s="47"/>
      <c r="BQ677" s="47"/>
      <c r="BR677" s="47"/>
      <c r="BS677" s="47"/>
      <c r="BT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c r="AZ678" s="47"/>
      <c r="BA678" s="47"/>
      <c r="BB678" s="47"/>
      <c r="BC678" s="47"/>
      <c r="BD678" s="47"/>
      <c r="BE678" s="47"/>
      <c r="BF678" s="47"/>
      <c r="BG678" s="47"/>
      <c r="BH678" s="47"/>
      <c r="BI678" s="47"/>
      <c r="BJ678" s="47"/>
      <c r="BK678" s="47"/>
      <c r="BL678" s="47"/>
      <c r="BM678" s="47"/>
      <c r="BN678" s="47"/>
      <c r="BO678" s="47"/>
      <c r="BP678" s="47"/>
      <c r="BQ678" s="47"/>
      <c r="BR678" s="47"/>
      <c r="BS678" s="47"/>
      <c r="BT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c r="AZ679" s="47"/>
      <c r="BA679" s="47"/>
      <c r="BB679" s="47"/>
      <c r="BC679" s="47"/>
      <c r="BD679" s="47"/>
      <c r="BE679" s="47"/>
      <c r="BF679" s="47"/>
      <c r="BG679" s="47"/>
      <c r="BH679" s="47"/>
      <c r="BI679" s="47"/>
      <c r="BJ679" s="47"/>
      <c r="BK679" s="47"/>
      <c r="BL679" s="47"/>
      <c r="BM679" s="47"/>
      <c r="BN679" s="47"/>
      <c r="BO679" s="47"/>
      <c r="BP679" s="47"/>
      <c r="BQ679" s="47"/>
      <c r="BR679" s="47"/>
      <c r="BS679" s="47"/>
      <c r="BT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c r="AZ680" s="47"/>
      <c r="BA680" s="47"/>
      <c r="BB680" s="47"/>
      <c r="BC680" s="47"/>
      <c r="BD680" s="47"/>
      <c r="BE680" s="47"/>
      <c r="BF680" s="47"/>
      <c r="BG680" s="47"/>
      <c r="BH680" s="47"/>
      <c r="BI680" s="47"/>
      <c r="BJ680" s="47"/>
      <c r="BK680" s="47"/>
      <c r="BL680" s="47"/>
      <c r="BM680" s="47"/>
      <c r="BN680" s="47"/>
      <c r="BO680" s="47"/>
      <c r="BP680" s="47"/>
      <c r="BQ680" s="47"/>
      <c r="BR680" s="47"/>
      <c r="BS680" s="47"/>
      <c r="BT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c r="AZ681" s="47"/>
      <c r="BA681" s="47"/>
      <c r="BB681" s="47"/>
      <c r="BC681" s="47"/>
      <c r="BD681" s="47"/>
      <c r="BE681" s="47"/>
      <c r="BF681" s="47"/>
      <c r="BG681" s="47"/>
      <c r="BH681" s="47"/>
      <c r="BI681" s="47"/>
      <c r="BJ681" s="47"/>
      <c r="BK681" s="47"/>
      <c r="BL681" s="47"/>
      <c r="BM681" s="47"/>
      <c r="BN681" s="47"/>
      <c r="BO681" s="47"/>
      <c r="BP681" s="47"/>
      <c r="BQ681" s="47"/>
      <c r="BR681" s="47"/>
      <c r="BS681" s="47"/>
      <c r="BT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c r="AZ682" s="47"/>
      <c r="BA682" s="47"/>
      <c r="BB682" s="47"/>
      <c r="BC682" s="47"/>
      <c r="BD682" s="47"/>
      <c r="BE682" s="47"/>
      <c r="BF682" s="47"/>
      <c r="BG682" s="47"/>
      <c r="BH682" s="47"/>
      <c r="BI682" s="47"/>
      <c r="BJ682" s="47"/>
      <c r="BK682" s="47"/>
      <c r="BL682" s="47"/>
      <c r="BM682" s="47"/>
      <c r="BN682" s="47"/>
      <c r="BO682" s="47"/>
      <c r="BP682" s="47"/>
      <c r="BQ682" s="47"/>
      <c r="BR682" s="47"/>
      <c r="BS682" s="47"/>
      <c r="BT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c r="AZ683" s="47"/>
      <c r="BA683" s="47"/>
      <c r="BB683" s="47"/>
      <c r="BC683" s="47"/>
      <c r="BD683" s="47"/>
      <c r="BE683" s="47"/>
      <c r="BF683" s="47"/>
      <c r="BG683" s="47"/>
      <c r="BH683" s="47"/>
      <c r="BI683" s="47"/>
      <c r="BJ683" s="47"/>
      <c r="BK683" s="47"/>
      <c r="BL683" s="47"/>
      <c r="BM683" s="47"/>
      <c r="BN683" s="47"/>
      <c r="BO683" s="47"/>
      <c r="BP683" s="47"/>
      <c r="BQ683" s="47"/>
      <c r="BR683" s="47"/>
      <c r="BS683" s="47"/>
      <c r="BT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c r="AZ684" s="47"/>
      <c r="BA684" s="47"/>
      <c r="BB684" s="47"/>
      <c r="BC684" s="47"/>
      <c r="BD684" s="47"/>
      <c r="BE684" s="47"/>
      <c r="BF684" s="47"/>
      <c r="BG684" s="47"/>
      <c r="BH684" s="47"/>
      <c r="BI684" s="47"/>
      <c r="BJ684" s="47"/>
      <c r="BK684" s="47"/>
      <c r="BL684" s="47"/>
      <c r="BM684" s="47"/>
      <c r="BN684" s="47"/>
      <c r="BO684" s="47"/>
      <c r="BP684" s="47"/>
      <c r="BQ684" s="47"/>
      <c r="BR684" s="47"/>
      <c r="BS684" s="47"/>
      <c r="BT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c r="AZ685" s="47"/>
      <c r="BA685" s="47"/>
      <c r="BB685" s="47"/>
      <c r="BC685" s="47"/>
      <c r="BD685" s="47"/>
      <c r="BE685" s="47"/>
      <c r="BF685" s="47"/>
      <c r="BG685" s="47"/>
      <c r="BH685" s="47"/>
      <c r="BI685" s="47"/>
      <c r="BJ685" s="47"/>
      <c r="BK685" s="47"/>
      <c r="BL685" s="47"/>
      <c r="BM685" s="47"/>
      <c r="BN685" s="47"/>
      <c r="BO685" s="47"/>
      <c r="BP685" s="47"/>
      <c r="BQ685" s="47"/>
      <c r="BR685" s="47"/>
      <c r="BS685" s="47"/>
      <c r="BT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c r="AZ686" s="47"/>
      <c r="BA686" s="47"/>
      <c r="BB686" s="47"/>
      <c r="BC686" s="47"/>
      <c r="BD686" s="47"/>
      <c r="BE686" s="47"/>
      <c r="BF686" s="47"/>
      <c r="BG686" s="47"/>
      <c r="BH686" s="47"/>
      <c r="BI686" s="47"/>
      <c r="BJ686" s="47"/>
      <c r="BK686" s="47"/>
      <c r="BL686" s="47"/>
      <c r="BM686" s="47"/>
      <c r="BN686" s="47"/>
      <c r="BO686" s="47"/>
      <c r="BP686" s="47"/>
      <c r="BQ686" s="47"/>
      <c r="BR686" s="47"/>
      <c r="BS686" s="47"/>
      <c r="BT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c r="AZ687" s="47"/>
      <c r="BA687" s="47"/>
      <c r="BB687" s="47"/>
      <c r="BC687" s="47"/>
      <c r="BD687" s="47"/>
      <c r="BE687" s="47"/>
      <c r="BF687" s="47"/>
      <c r="BG687" s="47"/>
      <c r="BH687" s="47"/>
      <c r="BI687" s="47"/>
      <c r="BJ687" s="47"/>
      <c r="BK687" s="47"/>
      <c r="BL687" s="47"/>
      <c r="BM687" s="47"/>
      <c r="BN687" s="47"/>
      <c r="BO687" s="47"/>
      <c r="BP687" s="47"/>
      <c r="BQ687" s="47"/>
      <c r="BR687" s="47"/>
      <c r="BS687" s="47"/>
      <c r="BT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c r="AZ688" s="47"/>
      <c r="BA688" s="47"/>
      <c r="BB688" s="47"/>
      <c r="BC688" s="47"/>
      <c r="BD688" s="47"/>
      <c r="BE688" s="47"/>
      <c r="BF688" s="47"/>
      <c r="BG688" s="47"/>
      <c r="BH688" s="47"/>
      <c r="BI688" s="47"/>
      <c r="BJ688" s="47"/>
      <c r="BK688" s="47"/>
      <c r="BL688" s="47"/>
      <c r="BM688" s="47"/>
      <c r="BN688" s="47"/>
      <c r="BO688" s="47"/>
      <c r="BP688" s="47"/>
      <c r="BQ688" s="47"/>
      <c r="BR688" s="47"/>
      <c r="BS688" s="47"/>
      <c r="BT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c r="AZ689" s="47"/>
      <c r="BA689" s="47"/>
      <c r="BB689" s="47"/>
      <c r="BC689" s="47"/>
      <c r="BD689" s="47"/>
      <c r="BE689" s="47"/>
      <c r="BF689" s="47"/>
      <c r="BG689" s="47"/>
      <c r="BH689" s="47"/>
      <c r="BI689" s="47"/>
      <c r="BJ689" s="47"/>
      <c r="BK689" s="47"/>
      <c r="BL689" s="47"/>
      <c r="BM689" s="47"/>
      <c r="BN689" s="47"/>
      <c r="BO689" s="47"/>
      <c r="BP689" s="47"/>
      <c r="BQ689" s="47"/>
      <c r="BR689" s="47"/>
      <c r="BS689" s="47"/>
      <c r="BT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c r="AZ690" s="47"/>
      <c r="BA690" s="47"/>
      <c r="BB690" s="47"/>
      <c r="BC690" s="47"/>
      <c r="BD690" s="47"/>
      <c r="BE690" s="47"/>
      <c r="BF690" s="47"/>
      <c r="BG690" s="47"/>
      <c r="BH690" s="47"/>
      <c r="BI690" s="47"/>
      <c r="BJ690" s="47"/>
      <c r="BK690" s="47"/>
      <c r="BL690" s="47"/>
      <c r="BM690" s="47"/>
      <c r="BN690" s="47"/>
      <c r="BO690" s="47"/>
      <c r="BP690" s="47"/>
      <c r="BQ690" s="47"/>
      <c r="BR690" s="47"/>
      <c r="BS690" s="47"/>
      <c r="BT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c r="AZ691" s="47"/>
      <c r="BA691" s="47"/>
      <c r="BB691" s="47"/>
      <c r="BC691" s="47"/>
      <c r="BD691" s="47"/>
      <c r="BE691" s="47"/>
      <c r="BF691" s="47"/>
      <c r="BG691" s="47"/>
      <c r="BH691" s="47"/>
      <c r="BI691" s="47"/>
      <c r="BJ691" s="47"/>
      <c r="BK691" s="47"/>
      <c r="BL691" s="47"/>
      <c r="BM691" s="47"/>
      <c r="BN691" s="47"/>
      <c r="BO691" s="47"/>
      <c r="BP691" s="47"/>
      <c r="BQ691" s="47"/>
      <c r="BR691" s="47"/>
      <c r="BS691" s="47"/>
      <c r="BT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c r="AZ692" s="47"/>
      <c r="BA692" s="47"/>
      <c r="BB692" s="47"/>
      <c r="BC692" s="47"/>
      <c r="BD692" s="47"/>
      <c r="BE692" s="47"/>
      <c r="BF692" s="47"/>
      <c r="BG692" s="47"/>
      <c r="BH692" s="47"/>
      <c r="BI692" s="47"/>
      <c r="BJ692" s="47"/>
      <c r="BK692" s="47"/>
      <c r="BL692" s="47"/>
      <c r="BM692" s="47"/>
      <c r="BN692" s="47"/>
      <c r="BO692" s="47"/>
      <c r="BP692" s="47"/>
      <c r="BQ692" s="47"/>
      <c r="BR692" s="47"/>
      <c r="BS692" s="47"/>
      <c r="BT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c r="AZ693" s="47"/>
      <c r="BA693" s="47"/>
      <c r="BB693" s="47"/>
      <c r="BC693" s="47"/>
      <c r="BD693" s="47"/>
      <c r="BE693" s="47"/>
      <c r="BF693" s="47"/>
      <c r="BG693" s="47"/>
      <c r="BH693" s="47"/>
      <c r="BI693" s="47"/>
      <c r="BJ693" s="47"/>
      <c r="BK693" s="47"/>
      <c r="BL693" s="47"/>
      <c r="BM693" s="47"/>
      <c r="BN693" s="47"/>
      <c r="BO693" s="47"/>
      <c r="BP693" s="47"/>
      <c r="BQ693" s="47"/>
      <c r="BR693" s="47"/>
      <c r="BS693" s="47"/>
      <c r="BT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47"/>
      <c r="BO694" s="47"/>
      <c r="BP694" s="47"/>
      <c r="BQ694" s="47"/>
      <c r="BR694" s="47"/>
      <c r="BS694" s="47"/>
      <c r="BT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47"/>
      <c r="BO695" s="47"/>
      <c r="BP695" s="47"/>
      <c r="BQ695" s="47"/>
      <c r="BR695" s="47"/>
      <c r="BS695" s="47"/>
      <c r="BT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47"/>
      <c r="BO696" s="47"/>
      <c r="BP696" s="47"/>
      <c r="BQ696" s="47"/>
      <c r="BR696" s="47"/>
      <c r="BS696" s="47"/>
      <c r="BT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47"/>
      <c r="BO697" s="47"/>
      <c r="BP697" s="47"/>
      <c r="BQ697" s="47"/>
      <c r="BR697" s="47"/>
      <c r="BS697" s="47"/>
      <c r="BT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47"/>
      <c r="BO698" s="47"/>
      <c r="BP698" s="47"/>
      <c r="BQ698" s="47"/>
      <c r="BR698" s="47"/>
      <c r="BS698" s="47"/>
      <c r="BT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c r="BH699" s="47"/>
      <c r="BI699" s="47"/>
      <c r="BJ699" s="47"/>
      <c r="BK699" s="47"/>
      <c r="BL699" s="47"/>
      <c r="BM699" s="47"/>
      <c r="BN699" s="47"/>
      <c r="BO699" s="47"/>
      <c r="BP699" s="47"/>
      <c r="BQ699" s="47"/>
      <c r="BR699" s="47"/>
      <c r="BS699" s="47"/>
      <c r="BT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c r="AZ700" s="47"/>
      <c r="BA700" s="47"/>
      <c r="BB700" s="47"/>
      <c r="BC700" s="47"/>
      <c r="BD700" s="47"/>
      <c r="BE700" s="47"/>
      <c r="BF700" s="47"/>
      <c r="BG700" s="47"/>
      <c r="BH700" s="47"/>
      <c r="BI700" s="47"/>
      <c r="BJ700" s="47"/>
      <c r="BK700" s="47"/>
      <c r="BL700" s="47"/>
      <c r="BM700" s="47"/>
      <c r="BN700" s="47"/>
      <c r="BO700" s="47"/>
      <c r="BP700" s="47"/>
      <c r="BQ700" s="47"/>
      <c r="BR700" s="47"/>
      <c r="BS700" s="47"/>
      <c r="BT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c r="BH701" s="47"/>
      <c r="BI701" s="47"/>
      <c r="BJ701" s="47"/>
      <c r="BK701" s="47"/>
      <c r="BL701" s="47"/>
      <c r="BM701" s="47"/>
      <c r="BN701" s="47"/>
      <c r="BO701" s="47"/>
      <c r="BP701" s="47"/>
      <c r="BQ701" s="47"/>
      <c r="BR701" s="47"/>
      <c r="BS701" s="47"/>
      <c r="BT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c r="BG702" s="47"/>
      <c r="BH702" s="47"/>
      <c r="BI702" s="47"/>
      <c r="BJ702" s="47"/>
      <c r="BK702" s="47"/>
      <c r="BL702" s="47"/>
      <c r="BM702" s="47"/>
      <c r="BN702" s="47"/>
      <c r="BO702" s="47"/>
      <c r="BP702" s="47"/>
      <c r="BQ702" s="47"/>
      <c r="BR702" s="47"/>
      <c r="BS702" s="47"/>
      <c r="BT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47"/>
      <c r="BO703" s="47"/>
      <c r="BP703" s="47"/>
      <c r="BQ703" s="47"/>
      <c r="BR703" s="47"/>
      <c r="BS703" s="47"/>
      <c r="BT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c r="BG704" s="47"/>
      <c r="BH704" s="47"/>
      <c r="BI704" s="47"/>
      <c r="BJ704" s="47"/>
      <c r="BK704" s="47"/>
      <c r="BL704" s="47"/>
      <c r="BM704" s="47"/>
      <c r="BN704" s="47"/>
      <c r="BO704" s="47"/>
      <c r="BP704" s="47"/>
      <c r="BQ704" s="47"/>
      <c r="BR704" s="47"/>
      <c r="BS704" s="47"/>
      <c r="BT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c r="BG705" s="47"/>
      <c r="BH705" s="47"/>
      <c r="BI705" s="47"/>
      <c r="BJ705" s="47"/>
      <c r="BK705" s="47"/>
      <c r="BL705" s="47"/>
      <c r="BM705" s="47"/>
      <c r="BN705" s="47"/>
      <c r="BO705" s="47"/>
      <c r="BP705" s="47"/>
      <c r="BQ705" s="47"/>
      <c r="BR705" s="47"/>
      <c r="BS705" s="47"/>
      <c r="BT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47"/>
      <c r="BO706" s="47"/>
      <c r="BP706" s="47"/>
      <c r="BQ706" s="47"/>
      <c r="BR706" s="47"/>
      <c r="BS706" s="47"/>
      <c r="BT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47"/>
      <c r="BO707" s="47"/>
      <c r="BP707" s="47"/>
      <c r="BQ707" s="47"/>
      <c r="BR707" s="47"/>
      <c r="BS707" s="47"/>
      <c r="BT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47"/>
      <c r="BO708" s="47"/>
      <c r="BP708" s="47"/>
      <c r="BQ708" s="47"/>
      <c r="BR708" s="47"/>
      <c r="BS708" s="47"/>
      <c r="BT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c r="BO709" s="47"/>
      <c r="BP709" s="47"/>
      <c r="BQ709" s="47"/>
      <c r="BR709" s="47"/>
      <c r="BS709" s="47"/>
      <c r="BT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c r="BO710" s="47"/>
      <c r="BP710" s="47"/>
      <c r="BQ710" s="47"/>
      <c r="BR710" s="47"/>
      <c r="BS710" s="47"/>
      <c r="BT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c r="BO711" s="47"/>
      <c r="BP711" s="47"/>
      <c r="BQ711" s="47"/>
      <c r="BR711" s="47"/>
      <c r="BS711" s="47"/>
      <c r="BT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c r="BG712" s="47"/>
      <c r="BH712" s="47"/>
      <c r="BI712" s="47"/>
      <c r="BJ712" s="47"/>
      <c r="BK712" s="47"/>
      <c r="BL712" s="47"/>
      <c r="BM712" s="47"/>
      <c r="BN712" s="47"/>
      <c r="BO712" s="47"/>
      <c r="BP712" s="47"/>
      <c r="BQ712" s="47"/>
      <c r="BR712" s="47"/>
      <c r="BS712" s="47"/>
      <c r="BT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c r="BO713" s="47"/>
      <c r="BP713" s="47"/>
      <c r="BQ713" s="47"/>
      <c r="BR713" s="47"/>
      <c r="BS713" s="47"/>
      <c r="BT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c r="BG714" s="47"/>
      <c r="BH714" s="47"/>
      <c r="BI714" s="47"/>
      <c r="BJ714" s="47"/>
      <c r="BK714" s="47"/>
      <c r="BL714" s="47"/>
      <c r="BM714" s="47"/>
      <c r="BN714" s="47"/>
      <c r="BO714" s="47"/>
      <c r="BP714" s="47"/>
      <c r="BQ714" s="47"/>
      <c r="BR714" s="47"/>
      <c r="BS714" s="47"/>
      <c r="BT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c r="BG715" s="47"/>
      <c r="BH715" s="47"/>
      <c r="BI715" s="47"/>
      <c r="BJ715" s="47"/>
      <c r="BK715" s="47"/>
      <c r="BL715" s="47"/>
      <c r="BM715" s="47"/>
      <c r="BN715" s="47"/>
      <c r="BO715" s="47"/>
      <c r="BP715" s="47"/>
      <c r="BQ715" s="47"/>
      <c r="BR715" s="47"/>
      <c r="BS715" s="47"/>
      <c r="BT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c r="BG716" s="47"/>
      <c r="BH716" s="47"/>
      <c r="BI716" s="47"/>
      <c r="BJ716" s="47"/>
      <c r="BK716" s="47"/>
      <c r="BL716" s="47"/>
      <c r="BM716" s="47"/>
      <c r="BN716" s="47"/>
      <c r="BO716" s="47"/>
      <c r="BP716" s="47"/>
      <c r="BQ716" s="47"/>
      <c r="BR716" s="47"/>
      <c r="BS716" s="47"/>
      <c r="BT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c r="BC717" s="47"/>
      <c r="BD717" s="47"/>
      <c r="BE717" s="47"/>
      <c r="BF717" s="47"/>
      <c r="BG717" s="47"/>
      <c r="BH717" s="47"/>
      <c r="BI717" s="47"/>
      <c r="BJ717" s="47"/>
      <c r="BK717" s="47"/>
      <c r="BL717" s="47"/>
      <c r="BM717" s="47"/>
      <c r="BN717" s="47"/>
      <c r="BO717" s="47"/>
      <c r="BP717" s="47"/>
      <c r="BQ717" s="47"/>
      <c r="BR717" s="47"/>
      <c r="BS717" s="47"/>
      <c r="BT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c r="BC718" s="47"/>
      <c r="BD718" s="47"/>
      <c r="BE718" s="47"/>
      <c r="BF718" s="47"/>
      <c r="BG718" s="47"/>
      <c r="BH718" s="47"/>
      <c r="BI718" s="47"/>
      <c r="BJ718" s="47"/>
      <c r="BK718" s="47"/>
      <c r="BL718" s="47"/>
      <c r="BM718" s="47"/>
      <c r="BN718" s="47"/>
      <c r="BO718" s="47"/>
      <c r="BP718" s="47"/>
      <c r="BQ718" s="47"/>
      <c r="BR718" s="47"/>
      <c r="BS718" s="47"/>
      <c r="BT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c r="BC719" s="47"/>
      <c r="BD719" s="47"/>
      <c r="BE719" s="47"/>
      <c r="BF719" s="47"/>
      <c r="BG719" s="47"/>
      <c r="BH719" s="47"/>
      <c r="BI719" s="47"/>
      <c r="BJ719" s="47"/>
      <c r="BK719" s="47"/>
      <c r="BL719" s="47"/>
      <c r="BM719" s="47"/>
      <c r="BN719" s="47"/>
      <c r="BO719" s="47"/>
      <c r="BP719" s="47"/>
      <c r="BQ719" s="47"/>
      <c r="BR719" s="47"/>
      <c r="BS719" s="47"/>
      <c r="BT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c r="BG720" s="47"/>
      <c r="BH720" s="47"/>
      <c r="BI720" s="47"/>
      <c r="BJ720" s="47"/>
      <c r="BK720" s="47"/>
      <c r="BL720" s="47"/>
      <c r="BM720" s="47"/>
      <c r="BN720" s="47"/>
      <c r="BO720" s="47"/>
      <c r="BP720" s="47"/>
      <c r="BQ720" s="47"/>
      <c r="BR720" s="47"/>
      <c r="BS720" s="47"/>
      <c r="BT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c r="BG721" s="47"/>
      <c r="BH721" s="47"/>
      <c r="BI721" s="47"/>
      <c r="BJ721" s="47"/>
      <c r="BK721" s="47"/>
      <c r="BL721" s="47"/>
      <c r="BM721" s="47"/>
      <c r="BN721" s="47"/>
      <c r="BO721" s="47"/>
      <c r="BP721" s="47"/>
      <c r="BQ721" s="47"/>
      <c r="BR721" s="47"/>
      <c r="BS721" s="47"/>
      <c r="BT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c r="BG722" s="47"/>
      <c r="BH722" s="47"/>
      <c r="BI722" s="47"/>
      <c r="BJ722" s="47"/>
      <c r="BK722" s="47"/>
      <c r="BL722" s="47"/>
      <c r="BM722" s="47"/>
      <c r="BN722" s="47"/>
      <c r="BO722" s="47"/>
      <c r="BP722" s="47"/>
      <c r="BQ722" s="47"/>
      <c r="BR722" s="47"/>
      <c r="BS722" s="47"/>
      <c r="BT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c r="BG723" s="47"/>
      <c r="BH723" s="47"/>
      <c r="BI723" s="47"/>
      <c r="BJ723" s="47"/>
      <c r="BK723" s="47"/>
      <c r="BL723" s="47"/>
      <c r="BM723" s="47"/>
      <c r="BN723" s="47"/>
      <c r="BO723" s="47"/>
      <c r="BP723" s="47"/>
      <c r="BQ723" s="47"/>
      <c r="BR723" s="47"/>
      <c r="BS723" s="47"/>
      <c r="BT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c r="BG724" s="47"/>
      <c r="BH724" s="47"/>
      <c r="BI724" s="47"/>
      <c r="BJ724" s="47"/>
      <c r="BK724" s="47"/>
      <c r="BL724" s="47"/>
      <c r="BM724" s="47"/>
      <c r="BN724" s="47"/>
      <c r="BO724" s="47"/>
      <c r="BP724" s="47"/>
      <c r="BQ724" s="47"/>
      <c r="BR724" s="47"/>
      <c r="BS724" s="47"/>
      <c r="BT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c r="BO725" s="47"/>
      <c r="BP725" s="47"/>
      <c r="BQ725" s="47"/>
      <c r="BR725" s="47"/>
      <c r="BS725" s="47"/>
      <c r="BT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c r="AZ726" s="47"/>
      <c r="BA726" s="47"/>
      <c r="BB726" s="47"/>
      <c r="BC726" s="47"/>
      <c r="BD726" s="47"/>
      <c r="BE726" s="47"/>
      <c r="BF726" s="47"/>
      <c r="BG726" s="47"/>
      <c r="BH726" s="47"/>
      <c r="BI726" s="47"/>
      <c r="BJ726" s="47"/>
      <c r="BK726" s="47"/>
      <c r="BL726" s="47"/>
      <c r="BM726" s="47"/>
      <c r="BN726" s="47"/>
      <c r="BO726" s="47"/>
      <c r="BP726" s="47"/>
      <c r="BQ726" s="47"/>
      <c r="BR726" s="47"/>
      <c r="BS726" s="47"/>
      <c r="BT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c r="AZ727" s="47"/>
      <c r="BA727" s="47"/>
      <c r="BB727" s="47"/>
      <c r="BC727" s="47"/>
      <c r="BD727" s="47"/>
      <c r="BE727" s="47"/>
      <c r="BF727" s="47"/>
      <c r="BG727" s="47"/>
      <c r="BH727" s="47"/>
      <c r="BI727" s="47"/>
      <c r="BJ727" s="47"/>
      <c r="BK727" s="47"/>
      <c r="BL727" s="47"/>
      <c r="BM727" s="47"/>
      <c r="BN727" s="47"/>
      <c r="BO727" s="47"/>
      <c r="BP727" s="47"/>
      <c r="BQ727" s="47"/>
      <c r="BR727" s="47"/>
      <c r="BS727" s="47"/>
      <c r="BT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c r="AZ728" s="47"/>
      <c r="BA728" s="47"/>
      <c r="BB728" s="47"/>
      <c r="BC728" s="47"/>
      <c r="BD728" s="47"/>
      <c r="BE728" s="47"/>
      <c r="BF728" s="47"/>
      <c r="BG728" s="47"/>
      <c r="BH728" s="47"/>
      <c r="BI728" s="47"/>
      <c r="BJ728" s="47"/>
      <c r="BK728" s="47"/>
      <c r="BL728" s="47"/>
      <c r="BM728" s="47"/>
      <c r="BN728" s="47"/>
      <c r="BO728" s="47"/>
      <c r="BP728" s="47"/>
      <c r="BQ728" s="47"/>
      <c r="BR728" s="47"/>
      <c r="BS728" s="47"/>
      <c r="BT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c r="AZ729" s="47"/>
      <c r="BA729" s="47"/>
      <c r="BB729" s="47"/>
      <c r="BC729" s="47"/>
      <c r="BD729" s="47"/>
      <c r="BE729" s="47"/>
      <c r="BF729" s="47"/>
      <c r="BG729" s="47"/>
      <c r="BH729" s="47"/>
      <c r="BI729" s="47"/>
      <c r="BJ729" s="47"/>
      <c r="BK729" s="47"/>
      <c r="BL729" s="47"/>
      <c r="BM729" s="47"/>
      <c r="BN729" s="47"/>
      <c r="BO729" s="47"/>
      <c r="BP729" s="47"/>
      <c r="BQ729" s="47"/>
      <c r="BR729" s="47"/>
      <c r="BS729" s="47"/>
      <c r="BT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c r="AZ730" s="47"/>
      <c r="BA730" s="47"/>
      <c r="BB730" s="47"/>
      <c r="BC730" s="47"/>
      <c r="BD730" s="47"/>
      <c r="BE730" s="47"/>
      <c r="BF730" s="47"/>
      <c r="BG730" s="47"/>
      <c r="BH730" s="47"/>
      <c r="BI730" s="47"/>
      <c r="BJ730" s="47"/>
      <c r="BK730" s="47"/>
      <c r="BL730" s="47"/>
      <c r="BM730" s="47"/>
      <c r="BN730" s="47"/>
      <c r="BO730" s="47"/>
      <c r="BP730" s="47"/>
      <c r="BQ730" s="47"/>
      <c r="BR730" s="47"/>
      <c r="BS730" s="47"/>
      <c r="BT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c r="BK731" s="47"/>
      <c r="BL731" s="47"/>
      <c r="BM731" s="47"/>
      <c r="BN731" s="47"/>
      <c r="BO731" s="47"/>
      <c r="BP731" s="47"/>
      <c r="BQ731" s="47"/>
      <c r="BR731" s="47"/>
      <c r="BS731" s="47"/>
      <c r="BT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c r="BG732" s="47"/>
      <c r="BH732" s="47"/>
      <c r="BI732" s="47"/>
      <c r="BJ732" s="47"/>
      <c r="BK732" s="47"/>
      <c r="BL732" s="47"/>
      <c r="BM732" s="47"/>
      <c r="BN732" s="47"/>
      <c r="BO732" s="47"/>
      <c r="BP732" s="47"/>
      <c r="BQ732" s="47"/>
      <c r="BR732" s="47"/>
      <c r="BS732" s="47"/>
      <c r="BT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c r="BG733" s="47"/>
      <c r="BH733" s="47"/>
      <c r="BI733" s="47"/>
      <c r="BJ733" s="47"/>
      <c r="BK733" s="47"/>
      <c r="BL733" s="47"/>
      <c r="BM733" s="47"/>
      <c r="BN733" s="47"/>
      <c r="BO733" s="47"/>
      <c r="BP733" s="47"/>
      <c r="BQ733" s="47"/>
      <c r="BR733" s="47"/>
      <c r="BS733" s="47"/>
      <c r="BT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c r="AZ734" s="47"/>
      <c r="BA734" s="47"/>
      <c r="BB734" s="47"/>
      <c r="BC734" s="47"/>
      <c r="BD734" s="47"/>
      <c r="BE734" s="47"/>
      <c r="BF734" s="47"/>
      <c r="BG734" s="47"/>
      <c r="BH734" s="47"/>
      <c r="BI734" s="47"/>
      <c r="BJ734" s="47"/>
      <c r="BK734" s="47"/>
      <c r="BL734" s="47"/>
      <c r="BM734" s="47"/>
      <c r="BN734" s="47"/>
      <c r="BO734" s="47"/>
      <c r="BP734" s="47"/>
      <c r="BQ734" s="47"/>
      <c r="BR734" s="47"/>
      <c r="BS734" s="47"/>
      <c r="BT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c r="BB735" s="47"/>
      <c r="BC735" s="47"/>
      <c r="BD735" s="47"/>
      <c r="BE735" s="47"/>
      <c r="BF735" s="47"/>
      <c r="BG735" s="47"/>
      <c r="BH735" s="47"/>
      <c r="BI735" s="47"/>
      <c r="BJ735" s="47"/>
      <c r="BK735" s="47"/>
      <c r="BL735" s="47"/>
      <c r="BM735" s="47"/>
      <c r="BN735" s="47"/>
      <c r="BO735" s="47"/>
      <c r="BP735" s="47"/>
      <c r="BQ735" s="47"/>
      <c r="BR735" s="47"/>
      <c r="BS735" s="47"/>
      <c r="BT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c r="BG736" s="47"/>
      <c r="BH736" s="47"/>
      <c r="BI736" s="47"/>
      <c r="BJ736" s="47"/>
      <c r="BK736" s="47"/>
      <c r="BL736" s="47"/>
      <c r="BM736" s="47"/>
      <c r="BN736" s="47"/>
      <c r="BO736" s="47"/>
      <c r="BP736" s="47"/>
      <c r="BQ736" s="47"/>
      <c r="BR736" s="47"/>
      <c r="BS736" s="47"/>
      <c r="BT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c r="BA737" s="47"/>
      <c r="BB737" s="47"/>
      <c r="BC737" s="47"/>
      <c r="BD737" s="47"/>
      <c r="BE737" s="47"/>
      <c r="BF737" s="47"/>
      <c r="BG737" s="47"/>
      <c r="BH737" s="47"/>
      <c r="BI737" s="47"/>
      <c r="BJ737" s="47"/>
      <c r="BK737" s="47"/>
      <c r="BL737" s="47"/>
      <c r="BM737" s="47"/>
      <c r="BN737" s="47"/>
      <c r="BO737" s="47"/>
      <c r="BP737" s="47"/>
      <c r="BQ737" s="47"/>
      <c r="BR737" s="47"/>
      <c r="BS737" s="47"/>
      <c r="BT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c r="BG738" s="47"/>
      <c r="BH738" s="47"/>
      <c r="BI738" s="47"/>
      <c r="BJ738" s="47"/>
      <c r="BK738" s="47"/>
      <c r="BL738" s="47"/>
      <c r="BM738" s="47"/>
      <c r="BN738" s="47"/>
      <c r="BO738" s="47"/>
      <c r="BP738" s="47"/>
      <c r="BQ738" s="47"/>
      <c r="BR738" s="47"/>
      <c r="BS738" s="47"/>
      <c r="BT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c r="BG739" s="47"/>
      <c r="BH739" s="47"/>
      <c r="BI739" s="47"/>
      <c r="BJ739" s="47"/>
      <c r="BK739" s="47"/>
      <c r="BL739" s="47"/>
      <c r="BM739" s="47"/>
      <c r="BN739" s="47"/>
      <c r="BO739" s="47"/>
      <c r="BP739" s="47"/>
      <c r="BQ739" s="47"/>
      <c r="BR739" s="47"/>
      <c r="BS739" s="47"/>
      <c r="BT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c r="BA740" s="47"/>
      <c r="BB740" s="47"/>
      <c r="BC740" s="47"/>
      <c r="BD740" s="47"/>
      <c r="BE740" s="47"/>
      <c r="BF740" s="47"/>
      <c r="BG740" s="47"/>
      <c r="BH740" s="47"/>
      <c r="BI740" s="47"/>
      <c r="BJ740" s="47"/>
      <c r="BK740" s="47"/>
      <c r="BL740" s="47"/>
      <c r="BM740" s="47"/>
      <c r="BN740" s="47"/>
      <c r="BO740" s="47"/>
      <c r="BP740" s="47"/>
      <c r="BQ740" s="47"/>
      <c r="BR740" s="47"/>
      <c r="BS740" s="47"/>
      <c r="BT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c r="BG741" s="47"/>
      <c r="BH741" s="47"/>
      <c r="BI741" s="47"/>
      <c r="BJ741" s="47"/>
      <c r="BK741" s="47"/>
      <c r="BL741" s="47"/>
      <c r="BM741" s="47"/>
      <c r="BN741" s="47"/>
      <c r="BO741" s="47"/>
      <c r="BP741" s="47"/>
      <c r="BQ741" s="47"/>
      <c r="BR741" s="47"/>
      <c r="BS741" s="47"/>
      <c r="BT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c r="BA742" s="47"/>
      <c r="BB742" s="47"/>
      <c r="BC742" s="47"/>
      <c r="BD742" s="47"/>
      <c r="BE742" s="47"/>
      <c r="BF742" s="47"/>
      <c r="BG742" s="47"/>
      <c r="BH742" s="47"/>
      <c r="BI742" s="47"/>
      <c r="BJ742" s="47"/>
      <c r="BK742" s="47"/>
      <c r="BL742" s="47"/>
      <c r="BM742" s="47"/>
      <c r="BN742" s="47"/>
      <c r="BO742" s="47"/>
      <c r="BP742" s="47"/>
      <c r="BQ742" s="47"/>
      <c r="BR742" s="47"/>
      <c r="BS742" s="47"/>
      <c r="BT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c r="BA743" s="47"/>
      <c r="BB743" s="47"/>
      <c r="BC743" s="47"/>
      <c r="BD743" s="47"/>
      <c r="BE743" s="47"/>
      <c r="BF743" s="47"/>
      <c r="BG743" s="47"/>
      <c r="BH743" s="47"/>
      <c r="BI743" s="47"/>
      <c r="BJ743" s="47"/>
      <c r="BK743" s="47"/>
      <c r="BL743" s="47"/>
      <c r="BM743" s="47"/>
      <c r="BN743" s="47"/>
      <c r="BO743" s="47"/>
      <c r="BP743" s="47"/>
      <c r="BQ743" s="47"/>
      <c r="BR743" s="47"/>
      <c r="BS743" s="47"/>
      <c r="BT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c r="BG744" s="47"/>
      <c r="BH744" s="47"/>
      <c r="BI744" s="47"/>
      <c r="BJ744" s="47"/>
      <c r="BK744" s="47"/>
      <c r="BL744" s="47"/>
      <c r="BM744" s="47"/>
      <c r="BN744" s="47"/>
      <c r="BO744" s="47"/>
      <c r="BP744" s="47"/>
      <c r="BQ744" s="47"/>
      <c r="BR744" s="47"/>
      <c r="BS744" s="47"/>
      <c r="BT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c r="BG745" s="47"/>
      <c r="BH745" s="47"/>
      <c r="BI745" s="47"/>
      <c r="BJ745" s="47"/>
      <c r="BK745" s="47"/>
      <c r="BL745" s="47"/>
      <c r="BM745" s="47"/>
      <c r="BN745" s="47"/>
      <c r="BO745" s="47"/>
      <c r="BP745" s="47"/>
      <c r="BQ745" s="47"/>
      <c r="BR745" s="47"/>
      <c r="BS745" s="47"/>
      <c r="BT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c r="BA746" s="47"/>
      <c r="BB746" s="47"/>
      <c r="BC746" s="47"/>
      <c r="BD746" s="47"/>
      <c r="BE746" s="47"/>
      <c r="BF746" s="47"/>
      <c r="BG746" s="47"/>
      <c r="BH746" s="47"/>
      <c r="BI746" s="47"/>
      <c r="BJ746" s="47"/>
      <c r="BK746" s="47"/>
      <c r="BL746" s="47"/>
      <c r="BM746" s="47"/>
      <c r="BN746" s="47"/>
      <c r="BO746" s="47"/>
      <c r="BP746" s="47"/>
      <c r="BQ746" s="47"/>
      <c r="BR746" s="47"/>
      <c r="BS746" s="47"/>
      <c r="BT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c r="BA747" s="47"/>
      <c r="BB747" s="47"/>
      <c r="BC747" s="47"/>
      <c r="BD747" s="47"/>
      <c r="BE747" s="47"/>
      <c r="BF747" s="47"/>
      <c r="BG747" s="47"/>
      <c r="BH747" s="47"/>
      <c r="BI747" s="47"/>
      <c r="BJ747" s="47"/>
      <c r="BK747" s="47"/>
      <c r="BL747" s="47"/>
      <c r="BM747" s="47"/>
      <c r="BN747" s="47"/>
      <c r="BO747" s="47"/>
      <c r="BP747" s="47"/>
      <c r="BQ747" s="47"/>
      <c r="BR747" s="47"/>
      <c r="BS747" s="47"/>
      <c r="BT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c r="BA748" s="47"/>
      <c r="BB748" s="47"/>
      <c r="BC748" s="47"/>
      <c r="BD748" s="47"/>
      <c r="BE748" s="47"/>
      <c r="BF748" s="47"/>
      <c r="BG748" s="47"/>
      <c r="BH748" s="47"/>
      <c r="BI748" s="47"/>
      <c r="BJ748" s="47"/>
      <c r="BK748" s="47"/>
      <c r="BL748" s="47"/>
      <c r="BM748" s="47"/>
      <c r="BN748" s="47"/>
      <c r="BO748" s="47"/>
      <c r="BP748" s="47"/>
      <c r="BQ748" s="47"/>
      <c r="BR748" s="47"/>
      <c r="BS748" s="47"/>
      <c r="BT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c r="BA749" s="47"/>
      <c r="BB749" s="47"/>
      <c r="BC749" s="47"/>
      <c r="BD749" s="47"/>
      <c r="BE749" s="47"/>
      <c r="BF749" s="47"/>
      <c r="BG749" s="47"/>
      <c r="BH749" s="47"/>
      <c r="BI749" s="47"/>
      <c r="BJ749" s="47"/>
      <c r="BK749" s="47"/>
      <c r="BL749" s="47"/>
      <c r="BM749" s="47"/>
      <c r="BN749" s="47"/>
      <c r="BO749" s="47"/>
      <c r="BP749" s="47"/>
      <c r="BQ749" s="47"/>
      <c r="BR749" s="47"/>
      <c r="BS749" s="47"/>
      <c r="BT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c r="BG750" s="47"/>
      <c r="BH750" s="47"/>
      <c r="BI750" s="47"/>
      <c r="BJ750" s="47"/>
      <c r="BK750" s="47"/>
      <c r="BL750" s="47"/>
      <c r="BM750" s="47"/>
      <c r="BN750" s="47"/>
      <c r="BO750" s="47"/>
      <c r="BP750" s="47"/>
      <c r="BQ750" s="47"/>
      <c r="BR750" s="47"/>
      <c r="BS750" s="47"/>
      <c r="BT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c r="BG751" s="47"/>
      <c r="BH751" s="47"/>
      <c r="BI751" s="47"/>
      <c r="BJ751" s="47"/>
      <c r="BK751" s="47"/>
      <c r="BL751" s="47"/>
      <c r="BM751" s="47"/>
      <c r="BN751" s="47"/>
      <c r="BO751" s="47"/>
      <c r="BP751" s="47"/>
      <c r="BQ751" s="47"/>
      <c r="BR751" s="47"/>
      <c r="BS751" s="47"/>
      <c r="BT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c r="BG752" s="47"/>
      <c r="BH752" s="47"/>
      <c r="BI752" s="47"/>
      <c r="BJ752" s="47"/>
      <c r="BK752" s="47"/>
      <c r="BL752" s="47"/>
      <c r="BM752" s="47"/>
      <c r="BN752" s="47"/>
      <c r="BO752" s="47"/>
      <c r="BP752" s="47"/>
      <c r="BQ752" s="47"/>
      <c r="BR752" s="47"/>
      <c r="BS752" s="47"/>
      <c r="BT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c r="BG753" s="47"/>
      <c r="BH753" s="47"/>
      <c r="BI753" s="47"/>
      <c r="BJ753" s="47"/>
      <c r="BK753" s="47"/>
      <c r="BL753" s="47"/>
      <c r="BM753" s="47"/>
      <c r="BN753" s="47"/>
      <c r="BO753" s="47"/>
      <c r="BP753" s="47"/>
      <c r="BQ753" s="47"/>
      <c r="BR753" s="47"/>
      <c r="BS753" s="47"/>
      <c r="BT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c r="BB754" s="47"/>
      <c r="BC754" s="47"/>
      <c r="BD754" s="47"/>
      <c r="BE754" s="47"/>
      <c r="BF754" s="47"/>
      <c r="BG754" s="47"/>
      <c r="BH754" s="47"/>
      <c r="BI754" s="47"/>
      <c r="BJ754" s="47"/>
      <c r="BK754" s="47"/>
      <c r="BL754" s="47"/>
      <c r="BM754" s="47"/>
      <c r="BN754" s="47"/>
      <c r="BO754" s="47"/>
      <c r="BP754" s="47"/>
      <c r="BQ754" s="47"/>
      <c r="BR754" s="47"/>
      <c r="BS754" s="47"/>
      <c r="BT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c r="AZ755" s="47"/>
      <c r="BA755" s="47"/>
      <c r="BB755" s="47"/>
      <c r="BC755" s="47"/>
      <c r="BD755" s="47"/>
      <c r="BE755" s="47"/>
      <c r="BF755" s="47"/>
      <c r="BG755" s="47"/>
      <c r="BH755" s="47"/>
      <c r="BI755" s="47"/>
      <c r="BJ755" s="47"/>
      <c r="BK755" s="47"/>
      <c r="BL755" s="47"/>
      <c r="BM755" s="47"/>
      <c r="BN755" s="47"/>
      <c r="BO755" s="47"/>
      <c r="BP755" s="47"/>
      <c r="BQ755" s="47"/>
      <c r="BR755" s="47"/>
      <c r="BS755" s="47"/>
      <c r="BT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c r="AZ756" s="47"/>
      <c r="BA756" s="47"/>
      <c r="BB756" s="47"/>
      <c r="BC756" s="47"/>
      <c r="BD756" s="47"/>
      <c r="BE756" s="47"/>
      <c r="BF756" s="47"/>
      <c r="BG756" s="47"/>
      <c r="BH756" s="47"/>
      <c r="BI756" s="47"/>
      <c r="BJ756" s="47"/>
      <c r="BK756" s="47"/>
      <c r="BL756" s="47"/>
      <c r="BM756" s="47"/>
      <c r="BN756" s="47"/>
      <c r="BO756" s="47"/>
      <c r="BP756" s="47"/>
      <c r="BQ756" s="47"/>
      <c r="BR756" s="47"/>
      <c r="BS756" s="47"/>
      <c r="BT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c r="BG757" s="47"/>
      <c r="BH757" s="47"/>
      <c r="BI757" s="47"/>
      <c r="BJ757" s="47"/>
      <c r="BK757" s="47"/>
      <c r="BL757" s="47"/>
      <c r="BM757" s="47"/>
      <c r="BN757" s="47"/>
      <c r="BO757" s="47"/>
      <c r="BP757" s="47"/>
      <c r="BQ757" s="47"/>
      <c r="BR757" s="47"/>
      <c r="BS757" s="47"/>
      <c r="BT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c r="AZ758" s="47"/>
      <c r="BA758" s="47"/>
      <c r="BB758" s="47"/>
      <c r="BC758" s="47"/>
      <c r="BD758" s="47"/>
      <c r="BE758" s="47"/>
      <c r="BF758" s="47"/>
      <c r="BG758" s="47"/>
      <c r="BH758" s="47"/>
      <c r="BI758" s="47"/>
      <c r="BJ758" s="47"/>
      <c r="BK758" s="47"/>
      <c r="BL758" s="47"/>
      <c r="BM758" s="47"/>
      <c r="BN758" s="47"/>
      <c r="BO758" s="47"/>
      <c r="BP758" s="47"/>
      <c r="BQ758" s="47"/>
      <c r="BR758" s="47"/>
      <c r="BS758" s="47"/>
      <c r="BT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c r="BA759" s="47"/>
      <c r="BB759" s="47"/>
      <c r="BC759" s="47"/>
      <c r="BD759" s="47"/>
      <c r="BE759" s="47"/>
      <c r="BF759" s="47"/>
      <c r="BG759" s="47"/>
      <c r="BH759" s="47"/>
      <c r="BI759" s="47"/>
      <c r="BJ759" s="47"/>
      <c r="BK759" s="47"/>
      <c r="BL759" s="47"/>
      <c r="BM759" s="47"/>
      <c r="BN759" s="47"/>
      <c r="BO759" s="47"/>
      <c r="BP759" s="47"/>
      <c r="BQ759" s="47"/>
      <c r="BR759" s="47"/>
      <c r="BS759" s="47"/>
      <c r="BT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c r="BA760" s="47"/>
      <c r="BB760" s="47"/>
      <c r="BC760" s="47"/>
      <c r="BD760" s="47"/>
      <c r="BE760" s="47"/>
      <c r="BF760" s="47"/>
      <c r="BG760" s="47"/>
      <c r="BH760" s="47"/>
      <c r="BI760" s="47"/>
      <c r="BJ760" s="47"/>
      <c r="BK760" s="47"/>
      <c r="BL760" s="47"/>
      <c r="BM760" s="47"/>
      <c r="BN760" s="47"/>
      <c r="BO760" s="47"/>
      <c r="BP760" s="47"/>
      <c r="BQ760" s="47"/>
      <c r="BR760" s="47"/>
      <c r="BS760" s="47"/>
      <c r="BT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c r="BA761" s="47"/>
      <c r="BB761" s="47"/>
      <c r="BC761" s="47"/>
      <c r="BD761" s="47"/>
      <c r="BE761" s="47"/>
      <c r="BF761" s="47"/>
      <c r="BG761" s="47"/>
      <c r="BH761" s="47"/>
      <c r="BI761" s="47"/>
      <c r="BJ761" s="47"/>
      <c r="BK761" s="47"/>
      <c r="BL761" s="47"/>
      <c r="BM761" s="47"/>
      <c r="BN761" s="47"/>
      <c r="BO761" s="47"/>
      <c r="BP761" s="47"/>
      <c r="BQ761" s="47"/>
      <c r="BR761" s="47"/>
      <c r="BS761" s="47"/>
      <c r="BT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c r="BA762" s="47"/>
      <c r="BB762" s="47"/>
      <c r="BC762" s="47"/>
      <c r="BD762" s="47"/>
      <c r="BE762" s="47"/>
      <c r="BF762" s="47"/>
      <c r="BG762" s="47"/>
      <c r="BH762" s="47"/>
      <c r="BI762" s="47"/>
      <c r="BJ762" s="47"/>
      <c r="BK762" s="47"/>
      <c r="BL762" s="47"/>
      <c r="BM762" s="47"/>
      <c r="BN762" s="47"/>
      <c r="BO762" s="47"/>
      <c r="BP762" s="47"/>
      <c r="BQ762" s="47"/>
      <c r="BR762" s="47"/>
      <c r="BS762" s="47"/>
      <c r="BT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c r="BO763" s="47"/>
      <c r="BP763" s="47"/>
      <c r="BQ763" s="47"/>
      <c r="BR763" s="47"/>
      <c r="BS763" s="47"/>
      <c r="BT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c r="BG764" s="47"/>
      <c r="BH764" s="47"/>
      <c r="BI764" s="47"/>
      <c r="BJ764" s="47"/>
      <c r="BK764" s="47"/>
      <c r="BL764" s="47"/>
      <c r="BM764" s="47"/>
      <c r="BN764" s="47"/>
      <c r="BO764" s="47"/>
      <c r="BP764" s="47"/>
      <c r="BQ764" s="47"/>
      <c r="BR764" s="47"/>
      <c r="BS764" s="47"/>
      <c r="BT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c r="BG765" s="47"/>
      <c r="BH765" s="47"/>
      <c r="BI765" s="47"/>
      <c r="BJ765" s="47"/>
      <c r="BK765" s="47"/>
      <c r="BL765" s="47"/>
      <c r="BM765" s="47"/>
      <c r="BN765" s="47"/>
      <c r="BO765" s="47"/>
      <c r="BP765" s="47"/>
      <c r="BQ765" s="47"/>
      <c r="BR765" s="47"/>
      <c r="BS765" s="47"/>
      <c r="BT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c r="BG766" s="47"/>
      <c r="BH766" s="47"/>
      <c r="BI766" s="47"/>
      <c r="BJ766" s="47"/>
      <c r="BK766" s="47"/>
      <c r="BL766" s="47"/>
      <c r="BM766" s="47"/>
      <c r="BN766" s="47"/>
      <c r="BO766" s="47"/>
      <c r="BP766" s="47"/>
      <c r="BQ766" s="47"/>
      <c r="BR766" s="47"/>
      <c r="BS766" s="47"/>
      <c r="BT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c r="BG767" s="47"/>
      <c r="BH767" s="47"/>
      <c r="BI767" s="47"/>
      <c r="BJ767" s="47"/>
      <c r="BK767" s="47"/>
      <c r="BL767" s="47"/>
      <c r="BM767" s="47"/>
      <c r="BN767" s="47"/>
      <c r="BO767" s="47"/>
      <c r="BP767" s="47"/>
      <c r="BQ767" s="47"/>
      <c r="BR767" s="47"/>
      <c r="BS767" s="47"/>
      <c r="BT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c r="BG768" s="47"/>
      <c r="BH768" s="47"/>
      <c r="BI768" s="47"/>
      <c r="BJ768" s="47"/>
      <c r="BK768" s="47"/>
      <c r="BL768" s="47"/>
      <c r="BM768" s="47"/>
      <c r="BN768" s="47"/>
      <c r="BO768" s="47"/>
      <c r="BP768" s="47"/>
      <c r="BQ768" s="47"/>
      <c r="BR768" s="47"/>
      <c r="BS768" s="47"/>
      <c r="BT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c r="BO769" s="47"/>
      <c r="BP769" s="47"/>
      <c r="BQ769" s="47"/>
      <c r="BR769" s="47"/>
      <c r="BS769" s="47"/>
      <c r="BT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c r="BG770" s="47"/>
      <c r="BH770" s="47"/>
      <c r="BI770" s="47"/>
      <c r="BJ770" s="47"/>
      <c r="BK770" s="47"/>
      <c r="BL770" s="47"/>
      <c r="BM770" s="47"/>
      <c r="BN770" s="47"/>
      <c r="BO770" s="47"/>
      <c r="BP770" s="47"/>
      <c r="BQ770" s="47"/>
      <c r="BR770" s="47"/>
      <c r="BS770" s="47"/>
      <c r="BT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c r="BA771" s="47"/>
      <c r="BB771" s="47"/>
      <c r="BC771" s="47"/>
      <c r="BD771" s="47"/>
      <c r="BE771" s="47"/>
      <c r="BF771" s="47"/>
      <c r="BG771" s="47"/>
      <c r="BH771" s="47"/>
      <c r="BI771" s="47"/>
      <c r="BJ771" s="47"/>
      <c r="BK771" s="47"/>
      <c r="BL771" s="47"/>
      <c r="BM771" s="47"/>
      <c r="BN771" s="47"/>
      <c r="BO771" s="47"/>
      <c r="BP771" s="47"/>
      <c r="BQ771" s="47"/>
      <c r="BR771" s="47"/>
      <c r="BS771" s="47"/>
      <c r="BT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c r="BA772" s="47"/>
      <c r="BB772" s="47"/>
      <c r="BC772" s="47"/>
      <c r="BD772" s="47"/>
      <c r="BE772" s="47"/>
      <c r="BF772" s="47"/>
      <c r="BG772" s="47"/>
      <c r="BH772" s="47"/>
      <c r="BI772" s="47"/>
      <c r="BJ772" s="47"/>
      <c r="BK772" s="47"/>
      <c r="BL772" s="47"/>
      <c r="BM772" s="47"/>
      <c r="BN772" s="47"/>
      <c r="BO772" s="47"/>
      <c r="BP772" s="47"/>
      <c r="BQ772" s="47"/>
      <c r="BR772" s="47"/>
      <c r="BS772" s="47"/>
      <c r="BT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c r="BA773" s="47"/>
      <c r="BB773" s="47"/>
      <c r="BC773" s="47"/>
      <c r="BD773" s="47"/>
      <c r="BE773" s="47"/>
      <c r="BF773" s="47"/>
      <c r="BG773" s="47"/>
      <c r="BH773" s="47"/>
      <c r="BI773" s="47"/>
      <c r="BJ773" s="47"/>
      <c r="BK773" s="47"/>
      <c r="BL773" s="47"/>
      <c r="BM773" s="47"/>
      <c r="BN773" s="47"/>
      <c r="BO773" s="47"/>
      <c r="BP773" s="47"/>
      <c r="BQ773" s="47"/>
      <c r="BR773" s="47"/>
      <c r="BS773" s="47"/>
      <c r="BT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c r="BA774" s="47"/>
      <c r="BB774" s="47"/>
      <c r="BC774" s="47"/>
      <c r="BD774" s="47"/>
      <c r="BE774" s="47"/>
      <c r="BF774" s="47"/>
      <c r="BG774" s="47"/>
      <c r="BH774" s="47"/>
      <c r="BI774" s="47"/>
      <c r="BJ774" s="47"/>
      <c r="BK774" s="47"/>
      <c r="BL774" s="47"/>
      <c r="BM774" s="47"/>
      <c r="BN774" s="47"/>
      <c r="BO774" s="47"/>
      <c r="BP774" s="47"/>
      <c r="BQ774" s="47"/>
      <c r="BR774" s="47"/>
      <c r="BS774" s="47"/>
      <c r="BT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c r="BG775" s="47"/>
      <c r="BH775" s="47"/>
      <c r="BI775" s="47"/>
      <c r="BJ775" s="47"/>
      <c r="BK775" s="47"/>
      <c r="BL775" s="47"/>
      <c r="BM775" s="47"/>
      <c r="BN775" s="47"/>
      <c r="BO775" s="47"/>
      <c r="BP775" s="47"/>
      <c r="BQ775" s="47"/>
      <c r="BR775" s="47"/>
      <c r="BS775" s="47"/>
      <c r="BT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c r="BC776" s="47"/>
      <c r="BD776" s="47"/>
      <c r="BE776" s="47"/>
      <c r="BF776" s="47"/>
      <c r="BG776" s="47"/>
      <c r="BH776" s="47"/>
      <c r="BI776" s="47"/>
      <c r="BJ776" s="47"/>
      <c r="BK776" s="47"/>
      <c r="BL776" s="47"/>
      <c r="BM776" s="47"/>
      <c r="BN776" s="47"/>
      <c r="BO776" s="47"/>
      <c r="BP776" s="47"/>
      <c r="BQ776" s="47"/>
      <c r="BR776" s="47"/>
      <c r="BS776" s="47"/>
      <c r="BT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c r="BA777" s="47"/>
      <c r="BB777" s="47"/>
      <c r="BC777" s="47"/>
      <c r="BD777" s="47"/>
      <c r="BE777" s="47"/>
      <c r="BF777" s="47"/>
      <c r="BG777" s="47"/>
      <c r="BH777" s="47"/>
      <c r="BI777" s="47"/>
      <c r="BJ777" s="47"/>
      <c r="BK777" s="47"/>
      <c r="BL777" s="47"/>
      <c r="BM777" s="47"/>
      <c r="BN777" s="47"/>
      <c r="BO777" s="47"/>
      <c r="BP777" s="47"/>
      <c r="BQ777" s="47"/>
      <c r="BR777" s="47"/>
      <c r="BS777" s="47"/>
      <c r="BT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c r="BB778" s="47"/>
      <c r="BC778" s="47"/>
      <c r="BD778" s="47"/>
      <c r="BE778" s="47"/>
      <c r="BF778" s="47"/>
      <c r="BG778" s="47"/>
      <c r="BH778" s="47"/>
      <c r="BI778" s="47"/>
      <c r="BJ778" s="47"/>
      <c r="BK778" s="47"/>
      <c r="BL778" s="47"/>
      <c r="BM778" s="47"/>
      <c r="BN778" s="47"/>
      <c r="BO778" s="47"/>
      <c r="BP778" s="47"/>
      <c r="BQ778" s="47"/>
      <c r="BR778" s="47"/>
      <c r="BS778" s="47"/>
      <c r="BT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c r="BC779" s="47"/>
      <c r="BD779" s="47"/>
      <c r="BE779" s="47"/>
      <c r="BF779" s="47"/>
      <c r="BG779" s="47"/>
      <c r="BH779" s="47"/>
      <c r="BI779" s="47"/>
      <c r="BJ779" s="47"/>
      <c r="BK779" s="47"/>
      <c r="BL779" s="47"/>
      <c r="BM779" s="47"/>
      <c r="BN779" s="47"/>
      <c r="BO779" s="47"/>
      <c r="BP779" s="47"/>
      <c r="BQ779" s="47"/>
      <c r="BR779" s="47"/>
      <c r="BS779" s="47"/>
      <c r="BT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c r="BA780" s="47"/>
      <c r="BB780" s="47"/>
      <c r="BC780" s="47"/>
      <c r="BD780" s="47"/>
      <c r="BE780" s="47"/>
      <c r="BF780" s="47"/>
      <c r="BG780" s="47"/>
      <c r="BH780" s="47"/>
      <c r="BI780" s="47"/>
      <c r="BJ780" s="47"/>
      <c r="BK780" s="47"/>
      <c r="BL780" s="47"/>
      <c r="BM780" s="47"/>
      <c r="BN780" s="47"/>
      <c r="BO780" s="47"/>
      <c r="BP780" s="47"/>
      <c r="BQ780" s="47"/>
      <c r="BR780" s="47"/>
      <c r="BS780" s="47"/>
      <c r="BT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c r="BG781" s="47"/>
      <c r="BH781" s="47"/>
      <c r="BI781" s="47"/>
      <c r="BJ781" s="47"/>
      <c r="BK781" s="47"/>
      <c r="BL781" s="47"/>
      <c r="BM781" s="47"/>
      <c r="BN781" s="47"/>
      <c r="BO781" s="47"/>
      <c r="BP781" s="47"/>
      <c r="BQ781" s="47"/>
      <c r="BR781" s="47"/>
      <c r="BS781" s="47"/>
      <c r="BT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c r="BG782" s="47"/>
      <c r="BH782" s="47"/>
      <c r="BI782" s="47"/>
      <c r="BJ782" s="47"/>
      <c r="BK782" s="47"/>
      <c r="BL782" s="47"/>
      <c r="BM782" s="47"/>
      <c r="BN782" s="47"/>
      <c r="BO782" s="47"/>
      <c r="BP782" s="47"/>
      <c r="BQ782" s="47"/>
      <c r="BR782" s="47"/>
      <c r="BS782" s="47"/>
      <c r="BT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c r="BG783" s="47"/>
      <c r="BH783" s="47"/>
      <c r="BI783" s="47"/>
      <c r="BJ783" s="47"/>
      <c r="BK783" s="47"/>
      <c r="BL783" s="47"/>
      <c r="BM783" s="47"/>
      <c r="BN783" s="47"/>
      <c r="BO783" s="47"/>
      <c r="BP783" s="47"/>
      <c r="BQ783" s="47"/>
      <c r="BR783" s="47"/>
      <c r="BS783" s="47"/>
      <c r="BT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c r="BG784" s="47"/>
      <c r="BH784" s="47"/>
      <c r="BI784" s="47"/>
      <c r="BJ784" s="47"/>
      <c r="BK784" s="47"/>
      <c r="BL784" s="47"/>
      <c r="BM784" s="47"/>
      <c r="BN784" s="47"/>
      <c r="BO784" s="47"/>
      <c r="BP784" s="47"/>
      <c r="BQ784" s="47"/>
      <c r="BR784" s="47"/>
      <c r="BS784" s="47"/>
      <c r="BT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c r="BA785" s="47"/>
      <c r="BB785" s="47"/>
      <c r="BC785" s="47"/>
      <c r="BD785" s="47"/>
      <c r="BE785" s="47"/>
      <c r="BF785" s="47"/>
      <c r="BG785" s="47"/>
      <c r="BH785" s="47"/>
      <c r="BI785" s="47"/>
      <c r="BJ785" s="47"/>
      <c r="BK785" s="47"/>
      <c r="BL785" s="47"/>
      <c r="BM785" s="47"/>
      <c r="BN785" s="47"/>
      <c r="BO785" s="47"/>
      <c r="BP785" s="47"/>
      <c r="BQ785" s="47"/>
      <c r="BR785" s="47"/>
      <c r="BS785" s="47"/>
      <c r="BT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c r="BG786" s="47"/>
      <c r="BH786" s="47"/>
      <c r="BI786" s="47"/>
      <c r="BJ786" s="47"/>
      <c r="BK786" s="47"/>
      <c r="BL786" s="47"/>
      <c r="BM786" s="47"/>
      <c r="BN786" s="47"/>
      <c r="BO786" s="47"/>
      <c r="BP786" s="47"/>
      <c r="BQ786" s="47"/>
      <c r="BR786" s="47"/>
      <c r="BS786" s="47"/>
      <c r="BT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c r="BA787" s="47"/>
      <c r="BB787" s="47"/>
      <c r="BC787" s="47"/>
      <c r="BD787" s="47"/>
      <c r="BE787" s="47"/>
      <c r="BF787" s="47"/>
      <c r="BG787" s="47"/>
      <c r="BH787" s="47"/>
      <c r="BI787" s="47"/>
      <c r="BJ787" s="47"/>
      <c r="BK787" s="47"/>
      <c r="BL787" s="47"/>
      <c r="BM787" s="47"/>
      <c r="BN787" s="47"/>
      <c r="BO787" s="47"/>
      <c r="BP787" s="47"/>
      <c r="BQ787" s="47"/>
      <c r="BR787" s="47"/>
      <c r="BS787" s="47"/>
      <c r="BT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c r="BA788" s="47"/>
      <c r="BB788" s="47"/>
      <c r="BC788" s="47"/>
      <c r="BD788" s="47"/>
      <c r="BE788" s="47"/>
      <c r="BF788" s="47"/>
      <c r="BG788" s="47"/>
      <c r="BH788" s="47"/>
      <c r="BI788" s="47"/>
      <c r="BJ788" s="47"/>
      <c r="BK788" s="47"/>
      <c r="BL788" s="47"/>
      <c r="BM788" s="47"/>
      <c r="BN788" s="47"/>
      <c r="BO788" s="47"/>
      <c r="BP788" s="47"/>
      <c r="BQ788" s="47"/>
      <c r="BR788" s="47"/>
      <c r="BS788" s="47"/>
      <c r="BT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c r="BA789" s="47"/>
      <c r="BB789" s="47"/>
      <c r="BC789" s="47"/>
      <c r="BD789" s="47"/>
      <c r="BE789" s="47"/>
      <c r="BF789" s="47"/>
      <c r="BG789" s="47"/>
      <c r="BH789" s="47"/>
      <c r="BI789" s="47"/>
      <c r="BJ789" s="47"/>
      <c r="BK789" s="47"/>
      <c r="BL789" s="47"/>
      <c r="BM789" s="47"/>
      <c r="BN789" s="47"/>
      <c r="BO789" s="47"/>
      <c r="BP789" s="47"/>
      <c r="BQ789" s="47"/>
      <c r="BR789" s="47"/>
      <c r="BS789" s="47"/>
      <c r="BT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c r="BA790" s="47"/>
      <c r="BB790" s="47"/>
      <c r="BC790" s="47"/>
      <c r="BD790" s="47"/>
      <c r="BE790" s="47"/>
      <c r="BF790" s="47"/>
      <c r="BG790" s="47"/>
      <c r="BH790" s="47"/>
      <c r="BI790" s="47"/>
      <c r="BJ790" s="47"/>
      <c r="BK790" s="47"/>
      <c r="BL790" s="47"/>
      <c r="BM790" s="47"/>
      <c r="BN790" s="47"/>
      <c r="BO790" s="47"/>
      <c r="BP790" s="47"/>
      <c r="BQ790" s="47"/>
      <c r="BR790" s="47"/>
      <c r="BS790" s="47"/>
      <c r="BT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c r="BA791" s="47"/>
      <c r="BB791" s="47"/>
      <c r="BC791" s="47"/>
      <c r="BD791" s="47"/>
      <c r="BE791" s="47"/>
      <c r="BF791" s="47"/>
      <c r="BG791" s="47"/>
      <c r="BH791" s="47"/>
      <c r="BI791" s="47"/>
      <c r="BJ791" s="47"/>
      <c r="BK791" s="47"/>
      <c r="BL791" s="47"/>
      <c r="BM791" s="47"/>
      <c r="BN791" s="47"/>
      <c r="BO791" s="47"/>
      <c r="BP791" s="47"/>
      <c r="BQ791" s="47"/>
      <c r="BR791" s="47"/>
      <c r="BS791" s="47"/>
      <c r="BT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c r="BA792" s="47"/>
      <c r="BB792" s="47"/>
      <c r="BC792" s="47"/>
      <c r="BD792" s="47"/>
      <c r="BE792" s="47"/>
      <c r="BF792" s="47"/>
      <c r="BG792" s="47"/>
      <c r="BH792" s="47"/>
      <c r="BI792" s="47"/>
      <c r="BJ792" s="47"/>
      <c r="BK792" s="47"/>
      <c r="BL792" s="47"/>
      <c r="BM792" s="47"/>
      <c r="BN792" s="47"/>
      <c r="BO792" s="47"/>
      <c r="BP792" s="47"/>
      <c r="BQ792" s="47"/>
      <c r="BR792" s="47"/>
      <c r="BS792" s="47"/>
      <c r="BT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c r="BA793" s="47"/>
      <c r="BB793" s="47"/>
      <c r="BC793" s="47"/>
      <c r="BD793" s="47"/>
      <c r="BE793" s="47"/>
      <c r="BF793" s="47"/>
      <c r="BG793" s="47"/>
      <c r="BH793" s="47"/>
      <c r="BI793" s="47"/>
      <c r="BJ793" s="47"/>
      <c r="BK793" s="47"/>
      <c r="BL793" s="47"/>
      <c r="BM793" s="47"/>
      <c r="BN793" s="47"/>
      <c r="BO793" s="47"/>
      <c r="BP793" s="47"/>
      <c r="BQ793" s="47"/>
      <c r="BR793" s="47"/>
      <c r="BS793" s="47"/>
      <c r="BT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c r="BG794" s="47"/>
      <c r="BH794" s="47"/>
      <c r="BI794" s="47"/>
      <c r="BJ794" s="47"/>
      <c r="BK794" s="47"/>
      <c r="BL794" s="47"/>
      <c r="BM794" s="47"/>
      <c r="BN794" s="47"/>
      <c r="BO794" s="47"/>
      <c r="BP794" s="47"/>
      <c r="BQ794" s="47"/>
      <c r="BR794" s="47"/>
      <c r="BS794" s="47"/>
      <c r="BT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c r="BG795" s="47"/>
      <c r="BH795" s="47"/>
      <c r="BI795" s="47"/>
      <c r="BJ795" s="47"/>
      <c r="BK795" s="47"/>
      <c r="BL795" s="47"/>
      <c r="BM795" s="47"/>
      <c r="BN795" s="47"/>
      <c r="BO795" s="47"/>
      <c r="BP795" s="47"/>
      <c r="BQ795" s="47"/>
      <c r="BR795" s="47"/>
      <c r="BS795" s="47"/>
      <c r="BT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c r="BG796" s="47"/>
      <c r="BH796" s="47"/>
      <c r="BI796" s="47"/>
      <c r="BJ796" s="47"/>
      <c r="BK796" s="47"/>
      <c r="BL796" s="47"/>
      <c r="BM796" s="47"/>
      <c r="BN796" s="47"/>
      <c r="BO796" s="47"/>
      <c r="BP796" s="47"/>
      <c r="BQ796" s="47"/>
      <c r="BR796" s="47"/>
      <c r="BS796" s="47"/>
      <c r="BT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c r="BG797" s="47"/>
      <c r="BH797" s="47"/>
      <c r="BI797" s="47"/>
      <c r="BJ797" s="47"/>
      <c r="BK797" s="47"/>
      <c r="BL797" s="47"/>
      <c r="BM797" s="47"/>
      <c r="BN797" s="47"/>
      <c r="BO797" s="47"/>
      <c r="BP797" s="47"/>
      <c r="BQ797" s="47"/>
      <c r="BR797" s="47"/>
      <c r="BS797" s="47"/>
      <c r="BT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c r="AZ798" s="47"/>
      <c r="BA798" s="47"/>
      <c r="BB798" s="47"/>
      <c r="BC798" s="47"/>
      <c r="BD798" s="47"/>
      <c r="BE798" s="47"/>
      <c r="BF798" s="47"/>
      <c r="BG798" s="47"/>
      <c r="BH798" s="47"/>
      <c r="BI798" s="47"/>
      <c r="BJ798" s="47"/>
      <c r="BK798" s="47"/>
      <c r="BL798" s="47"/>
      <c r="BM798" s="47"/>
      <c r="BN798" s="47"/>
      <c r="BO798" s="47"/>
      <c r="BP798" s="47"/>
      <c r="BQ798" s="47"/>
      <c r="BR798" s="47"/>
      <c r="BS798" s="47"/>
      <c r="BT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c r="AZ799" s="47"/>
      <c r="BA799" s="47"/>
      <c r="BB799" s="47"/>
      <c r="BC799" s="47"/>
      <c r="BD799" s="47"/>
      <c r="BE799" s="47"/>
      <c r="BF799" s="47"/>
      <c r="BG799" s="47"/>
      <c r="BH799" s="47"/>
      <c r="BI799" s="47"/>
      <c r="BJ799" s="47"/>
      <c r="BK799" s="47"/>
      <c r="BL799" s="47"/>
      <c r="BM799" s="47"/>
      <c r="BN799" s="47"/>
      <c r="BO799" s="47"/>
      <c r="BP799" s="47"/>
      <c r="BQ799" s="47"/>
      <c r="BR799" s="47"/>
      <c r="BS799" s="47"/>
      <c r="BT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c r="AZ800" s="47"/>
      <c r="BA800" s="47"/>
      <c r="BB800" s="47"/>
      <c r="BC800" s="47"/>
      <c r="BD800" s="47"/>
      <c r="BE800" s="47"/>
      <c r="BF800" s="47"/>
      <c r="BG800" s="47"/>
      <c r="BH800" s="47"/>
      <c r="BI800" s="47"/>
      <c r="BJ800" s="47"/>
      <c r="BK800" s="47"/>
      <c r="BL800" s="47"/>
      <c r="BM800" s="47"/>
      <c r="BN800" s="47"/>
      <c r="BO800" s="47"/>
      <c r="BP800" s="47"/>
      <c r="BQ800" s="47"/>
      <c r="BR800" s="47"/>
      <c r="BS800" s="47"/>
      <c r="BT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c r="AZ801" s="47"/>
      <c r="BA801" s="47"/>
      <c r="BB801" s="47"/>
      <c r="BC801" s="47"/>
      <c r="BD801" s="47"/>
      <c r="BE801" s="47"/>
      <c r="BF801" s="47"/>
      <c r="BG801" s="47"/>
      <c r="BH801" s="47"/>
      <c r="BI801" s="47"/>
      <c r="BJ801" s="47"/>
      <c r="BK801" s="47"/>
      <c r="BL801" s="47"/>
      <c r="BM801" s="47"/>
      <c r="BN801" s="47"/>
      <c r="BO801" s="47"/>
      <c r="BP801" s="47"/>
      <c r="BQ801" s="47"/>
      <c r="BR801" s="47"/>
      <c r="BS801" s="47"/>
      <c r="BT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c r="AZ802" s="47"/>
      <c r="BA802" s="47"/>
      <c r="BB802" s="47"/>
      <c r="BC802" s="47"/>
      <c r="BD802" s="47"/>
      <c r="BE802" s="47"/>
      <c r="BF802" s="47"/>
      <c r="BG802" s="47"/>
      <c r="BH802" s="47"/>
      <c r="BI802" s="47"/>
      <c r="BJ802" s="47"/>
      <c r="BK802" s="47"/>
      <c r="BL802" s="47"/>
      <c r="BM802" s="47"/>
      <c r="BN802" s="47"/>
      <c r="BO802" s="47"/>
      <c r="BP802" s="47"/>
      <c r="BQ802" s="47"/>
      <c r="BR802" s="47"/>
      <c r="BS802" s="47"/>
      <c r="BT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c r="AZ803" s="47"/>
      <c r="BA803" s="47"/>
      <c r="BB803" s="47"/>
      <c r="BC803" s="47"/>
      <c r="BD803" s="47"/>
      <c r="BE803" s="47"/>
      <c r="BF803" s="47"/>
      <c r="BG803" s="47"/>
      <c r="BH803" s="47"/>
      <c r="BI803" s="47"/>
      <c r="BJ803" s="47"/>
      <c r="BK803" s="47"/>
      <c r="BL803" s="47"/>
      <c r="BM803" s="47"/>
      <c r="BN803" s="47"/>
      <c r="BO803" s="47"/>
      <c r="BP803" s="47"/>
      <c r="BQ803" s="47"/>
      <c r="BR803" s="47"/>
      <c r="BS803" s="47"/>
      <c r="BT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c r="AZ804" s="47"/>
      <c r="BA804" s="47"/>
      <c r="BB804" s="47"/>
      <c r="BC804" s="47"/>
      <c r="BD804" s="47"/>
      <c r="BE804" s="47"/>
      <c r="BF804" s="47"/>
      <c r="BG804" s="47"/>
      <c r="BH804" s="47"/>
      <c r="BI804" s="47"/>
      <c r="BJ804" s="47"/>
      <c r="BK804" s="47"/>
      <c r="BL804" s="47"/>
      <c r="BM804" s="47"/>
      <c r="BN804" s="47"/>
      <c r="BO804" s="47"/>
      <c r="BP804" s="47"/>
      <c r="BQ804" s="47"/>
      <c r="BR804" s="47"/>
      <c r="BS804" s="47"/>
      <c r="BT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c r="AZ805" s="47"/>
      <c r="BA805" s="47"/>
      <c r="BB805" s="47"/>
      <c r="BC805" s="47"/>
      <c r="BD805" s="47"/>
      <c r="BE805" s="47"/>
      <c r="BF805" s="47"/>
      <c r="BG805" s="47"/>
      <c r="BH805" s="47"/>
      <c r="BI805" s="47"/>
      <c r="BJ805" s="47"/>
      <c r="BK805" s="47"/>
      <c r="BL805" s="47"/>
      <c r="BM805" s="47"/>
      <c r="BN805" s="47"/>
      <c r="BO805" s="47"/>
      <c r="BP805" s="47"/>
      <c r="BQ805" s="47"/>
      <c r="BR805" s="47"/>
      <c r="BS805" s="47"/>
      <c r="BT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c r="AZ806" s="47"/>
      <c r="BA806" s="47"/>
      <c r="BB806" s="47"/>
      <c r="BC806" s="47"/>
      <c r="BD806" s="47"/>
      <c r="BE806" s="47"/>
      <c r="BF806" s="47"/>
      <c r="BG806" s="47"/>
      <c r="BH806" s="47"/>
      <c r="BI806" s="47"/>
      <c r="BJ806" s="47"/>
      <c r="BK806" s="47"/>
      <c r="BL806" s="47"/>
      <c r="BM806" s="47"/>
      <c r="BN806" s="47"/>
      <c r="BO806" s="47"/>
      <c r="BP806" s="47"/>
      <c r="BQ806" s="47"/>
      <c r="BR806" s="47"/>
      <c r="BS806" s="47"/>
      <c r="BT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c r="AZ807" s="47"/>
      <c r="BA807" s="47"/>
      <c r="BB807" s="47"/>
      <c r="BC807" s="47"/>
      <c r="BD807" s="47"/>
      <c r="BE807" s="47"/>
      <c r="BF807" s="47"/>
      <c r="BG807" s="47"/>
      <c r="BH807" s="47"/>
      <c r="BI807" s="47"/>
      <c r="BJ807" s="47"/>
      <c r="BK807" s="47"/>
      <c r="BL807" s="47"/>
      <c r="BM807" s="47"/>
      <c r="BN807" s="47"/>
      <c r="BO807" s="47"/>
      <c r="BP807" s="47"/>
      <c r="BQ807" s="47"/>
      <c r="BR807" s="47"/>
      <c r="BS807" s="47"/>
      <c r="BT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c r="AZ808" s="47"/>
      <c r="BA808" s="47"/>
      <c r="BB808" s="47"/>
      <c r="BC808" s="47"/>
      <c r="BD808" s="47"/>
      <c r="BE808" s="47"/>
      <c r="BF808" s="47"/>
      <c r="BG808" s="47"/>
      <c r="BH808" s="47"/>
      <c r="BI808" s="47"/>
      <c r="BJ808" s="47"/>
      <c r="BK808" s="47"/>
      <c r="BL808" s="47"/>
      <c r="BM808" s="47"/>
      <c r="BN808" s="47"/>
      <c r="BO808" s="47"/>
      <c r="BP808" s="47"/>
      <c r="BQ808" s="47"/>
      <c r="BR808" s="47"/>
      <c r="BS808" s="47"/>
      <c r="BT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c r="AZ809" s="47"/>
      <c r="BA809" s="47"/>
      <c r="BB809" s="47"/>
      <c r="BC809" s="47"/>
      <c r="BD809" s="47"/>
      <c r="BE809" s="47"/>
      <c r="BF809" s="47"/>
      <c r="BG809" s="47"/>
      <c r="BH809" s="47"/>
      <c r="BI809" s="47"/>
      <c r="BJ809" s="47"/>
      <c r="BK809" s="47"/>
      <c r="BL809" s="47"/>
      <c r="BM809" s="47"/>
      <c r="BN809" s="47"/>
      <c r="BO809" s="47"/>
      <c r="BP809" s="47"/>
      <c r="BQ809" s="47"/>
      <c r="BR809" s="47"/>
      <c r="BS809" s="47"/>
      <c r="BT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c r="AZ810" s="47"/>
      <c r="BA810" s="47"/>
      <c r="BB810" s="47"/>
      <c r="BC810" s="47"/>
      <c r="BD810" s="47"/>
      <c r="BE810" s="47"/>
      <c r="BF810" s="47"/>
      <c r="BG810" s="47"/>
      <c r="BH810" s="47"/>
      <c r="BI810" s="47"/>
      <c r="BJ810" s="47"/>
      <c r="BK810" s="47"/>
      <c r="BL810" s="47"/>
      <c r="BM810" s="47"/>
      <c r="BN810" s="47"/>
      <c r="BO810" s="47"/>
      <c r="BP810" s="47"/>
      <c r="BQ810" s="47"/>
      <c r="BR810" s="47"/>
      <c r="BS810" s="47"/>
      <c r="BT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c r="AZ811" s="47"/>
      <c r="BA811" s="47"/>
      <c r="BB811" s="47"/>
      <c r="BC811" s="47"/>
      <c r="BD811" s="47"/>
      <c r="BE811" s="47"/>
      <c r="BF811" s="47"/>
      <c r="BG811" s="47"/>
      <c r="BH811" s="47"/>
      <c r="BI811" s="47"/>
      <c r="BJ811" s="47"/>
      <c r="BK811" s="47"/>
      <c r="BL811" s="47"/>
      <c r="BM811" s="47"/>
      <c r="BN811" s="47"/>
      <c r="BO811" s="47"/>
      <c r="BP811" s="47"/>
      <c r="BQ811" s="47"/>
      <c r="BR811" s="47"/>
      <c r="BS811" s="47"/>
      <c r="BT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c r="AZ812" s="47"/>
      <c r="BA812" s="47"/>
      <c r="BB812" s="47"/>
      <c r="BC812" s="47"/>
      <c r="BD812" s="47"/>
      <c r="BE812" s="47"/>
      <c r="BF812" s="47"/>
      <c r="BG812" s="47"/>
      <c r="BH812" s="47"/>
      <c r="BI812" s="47"/>
      <c r="BJ812" s="47"/>
      <c r="BK812" s="47"/>
      <c r="BL812" s="47"/>
      <c r="BM812" s="47"/>
      <c r="BN812" s="47"/>
      <c r="BO812" s="47"/>
      <c r="BP812" s="47"/>
      <c r="BQ812" s="47"/>
      <c r="BR812" s="47"/>
      <c r="BS812" s="47"/>
      <c r="BT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c r="AZ813" s="47"/>
      <c r="BA813" s="47"/>
      <c r="BB813" s="47"/>
      <c r="BC813" s="47"/>
      <c r="BD813" s="47"/>
      <c r="BE813" s="47"/>
      <c r="BF813" s="47"/>
      <c r="BG813" s="47"/>
      <c r="BH813" s="47"/>
      <c r="BI813" s="47"/>
      <c r="BJ813" s="47"/>
      <c r="BK813" s="47"/>
      <c r="BL813" s="47"/>
      <c r="BM813" s="47"/>
      <c r="BN813" s="47"/>
      <c r="BO813" s="47"/>
      <c r="BP813" s="47"/>
      <c r="BQ813" s="47"/>
      <c r="BR813" s="47"/>
      <c r="BS813" s="47"/>
      <c r="BT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c r="AZ814" s="47"/>
      <c r="BA814" s="47"/>
      <c r="BB814" s="47"/>
      <c r="BC814" s="47"/>
      <c r="BD814" s="47"/>
      <c r="BE814" s="47"/>
      <c r="BF814" s="47"/>
      <c r="BG814" s="47"/>
      <c r="BH814" s="47"/>
      <c r="BI814" s="47"/>
      <c r="BJ814" s="47"/>
      <c r="BK814" s="47"/>
      <c r="BL814" s="47"/>
      <c r="BM814" s="47"/>
      <c r="BN814" s="47"/>
      <c r="BO814" s="47"/>
      <c r="BP814" s="47"/>
      <c r="BQ814" s="47"/>
      <c r="BR814" s="47"/>
      <c r="BS814" s="47"/>
      <c r="BT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c r="AZ815" s="47"/>
      <c r="BA815" s="47"/>
      <c r="BB815" s="47"/>
      <c r="BC815" s="47"/>
      <c r="BD815" s="47"/>
      <c r="BE815" s="47"/>
      <c r="BF815" s="47"/>
      <c r="BG815" s="47"/>
      <c r="BH815" s="47"/>
      <c r="BI815" s="47"/>
      <c r="BJ815" s="47"/>
      <c r="BK815" s="47"/>
      <c r="BL815" s="47"/>
      <c r="BM815" s="47"/>
      <c r="BN815" s="47"/>
      <c r="BO815" s="47"/>
      <c r="BP815" s="47"/>
      <c r="BQ815" s="47"/>
      <c r="BR815" s="47"/>
      <c r="BS815" s="47"/>
      <c r="BT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c r="AZ816" s="47"/>
      <c r="BA816" s="47"/>
      <c r="BB816" s="47"/>
      <c r="BC816" s="47"/>
      <c r="BD816" s="47"/>
      <c r="BE816" s="47"/>
      <c r="BF816" s="47"/>
      <c r="BG816" s="47"/>
      <c r="BH816" s="47"/>
      <c r="BI816" s="47"/>
      <c r="BJ816" s="47"/>
      <c r="BK816" s="47"/>
      <c r="BL816" s="47"/>
      <c r="BM816" s="47"/>
      <c r="BN816" s="47"/>
      <c r="BO816" s="47"/>
      <c r="BP816" s="47"/>
      <c r="BQ816" s="47"/>
      <c r="BR816" s="47"/>
      <c r="BS816" s="47"/>
      <c r="BT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c r="AZ817" s="47"/>
      <c r="BA817" s="47"/>
      <c r="BB817" s="47"/>
      <c r="BC817" s="47"/>
      <c r="BD817" s="47"/>
      <c r="BE817" s="47"/>
      <c r="BF817" s="47"/>
      <c r="BG817" s="47"/>
      <c r="BH817" s="47"/>
      <c r="BI817" s="47"/>
      <c r="BJ817" s="47"/>
      <c r="BK817" s="47"/>
      <c r="BL817" s="47"/>
      <c r="BM817" s="47"/>
      <c r="BN817" s="47"/>
      <c r="BO817" s="47"/>
      <c r="BP817" s="47"/>
      <c r="BQ817" s="47"/>
      <c r="BR817" s="47"/>
      <c r="BS817" s="47"/>
      <c r="BT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c r="AZ818" s="47"/>
      <c r="BA818" s="47"/>
      <c r="BB818" s="47"/>
      <c r="BC818" s="47"/>
      <c r="BD818" s="47"/>
      <c r="BE818" s="47"/>
      <c r="BF818" s="47"/>
      <c r="BG818" s="47"/>
      <c r="BH818" s="47"/>
      <c r="BI818" s="47"/>
      <c r="BJ818" s="47"/>
      <c r="BK818" s="47"/>
      <c r="BL818" s="47"/>
      <c r="BM818" s="47"/>
      <c r="BN818" s="47"/>
      <c r="BO818" s="47"/>
      <c r="BP818" s="47"/>
      <c r="BQ818" s="47"/>
      <c r="BR818" s="47"/>
      <c r="BS818" s="47"/>
      <c r="BT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c r="AZ819" s="47"/>
      <c r="BA819" s="47"/>
      <c r="BB819" s="47"/>
      <c r="BC819" s="47"/>
      <c r="BD819" s="47"/>
      <c r="BE819" s="47"/>
      <c r="BF819" s="47"/>
      <c r="BG819" s="47"/>
      <c r="BH819" s="47"/>
      <c r="BI819" s="47"/>
      <c r="BJ819" s="47"/>
      <c r="BK819" s="47"/>
      <c r="BL819" s="47"/>
      <c r="BM819" s="47"/>
      <c r="BN819" s="47"/>
      <c r="BO819" s="47"/>
      <c r="BP819" s="47"/>
      <c r="BQ819" s="47"/>
      <c r="BR819" s="47"/>
      <c r="BS819" s="47"/>
      <c r="BT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c r="AZ820" s="47"/>
      <c r="BA820" s="47"/>
      <c r="BB820" s="47"/>
      <c r="BC820" s="47"/>
      <c r="BD820" s="47"/>
      <c r="BE820" s="47"/>
      <c r="BF820" s="47"/>
      <c r="BG820" s="47"/>
      <c r="BH820" s="47"/>
      <c r="BI820" s="47"/>
      <c r="BJ820" s="47"/>
      <c r="BK820" s="47"/>
      <c r="BL820" s="47"/>
      <c r="BM820" s="47"/>
      <c r="BN820" s="47"/>
      <c r="BO820" s="47"/>
      <c r="BP820" s="47"/>
      <c r="BQ820" s="47"/>
      <c r="BR820" s="47"/>
      <c r="BS820" s="47"/>
      <c r="BT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c r="AZ821" s="47"/>
      <c r="BA821" s="47"/>
      <c r="BB821" s="47"/>
      <c r="BC821" s="47"/>
      <c r="BD821" s="47"/>
      <c r="BE821" s="47"/>
      <c r="BF821" s="47"/>
      <c r="BG821" s="47"/>
      <c r="BH821" s="47"/>
      <c r="BI821" s="47"/>
      <c r="BJ821" s="47"/>
      <c r="BK821" s="47"/>
      <c r="BL821" s="47"/>
      <c r="BM821" s="47"/>
      <c r="BN821" s="47"/>
      <c r="BO821" s="47"/>
      <c r="BP821" s="47"/>
      <c r="BQ821" s="47"/>
      <c r="BR821" s="47"/>
      <c r="BS821" s="47"/>
      <c r="BT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c r="BA822" s="47"/>
      <c r="BB822" s="47"/>
      <c r="BC822" s="47"/>
      <c r="BD822" s="47"/>
      <c r="BE822" s="47"/>
      <c r="BF822" s="47"/>
      <c r="BG822" s="47"/>
      <c r="BH822" s="47"/>
      <c r="BI822" s="47"/>
      <c r="BJ822" s="47"/>
      <c r="BK822" s="47"/>
      <c r="BL822" s="47"/>
      <c r="BM822" s="47"/>
      <c r="BN822" s="47"/>
      <c r="BO822" s="47"/>
      <c r="BP822" s="47"/>
      <c r="BQ822" s="47"/>
      <c r="BR822" s="47"/>
      <c r="BS822" s="47"/>
      <c r="BT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c r="AZ823" s="47"/>
      <c r="BA823" s="47"/>
      <c r="BB823" s="47"/>
      <c r="BC823" s="47"/>
      <c r="BD823" s="47"/>
      <c r="BE823" s="47"/>
      <c r="BF823" s="47"/>
      <c r="BG823" s="47"/>
      <c r="BH823" s="47"/>
      <c r="BI823" s="47"/>
      <c r="BJ823" s="47"/>
      <c r="BK823" s="47"/>
      <c r="BL823" s="47"/>
      <c r="BM823" s="47"/>
      <c r="BN823" s="47"/>
      <c r="BO823" s="47"/>
      <c r="BP823" s="47"/>
      <c r="BQ823" s="47"/>
      <c r="BR823" s="47"/>
      <c r="BS823" s="47"/>
      <c r="BT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c r="AZ824" s="47"/>
      <c r="BA824" s="47"/>
      <c r="BB824" s="47"/>
      <c r="BC824" s="47"/>
      <c r="BD824" s="47"/>
      <c r="BE824" s="47"/>
      <c r="BF824" s="47"/>
      <c r="BG824" s="47"/>
      <c r="BH824" s="47"/>
      <c r="BI824" s="47"/>
      <c r="BJ824" s="47"/>
      <c r="BK824" s="47"/>
      <c r="BL824" s="47"/>
      <c r="BM824" s="47"/>
      <c r="BN824" s="47"/>
      <c r="BO824" s="47"/>
      <c r="BP824" s="47"/>
      <c r="BQ824" s="47"/>
      <c r="BR824" s="47"/>
      <c r="BS824" s="47"/>
      <c r="BT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c r="AZ825" s="47"/>
      <c r="BA825" s="47"/>
      <c r="BB825" s="47"/>
      <c r="BC825" s="47"/>
      <c r="BD825" s="47"/>
      <c r="BE825" s="47"/>
      <c r="BF825" s="47"/>
      <c r="BG825" s="47"/>
      <c r="BH825" s="47"/>
      <c r="BI825" s="47"/>
      <c r="BJ825" s="47"/>
      <c r="BK825" s="47"/>
      <c r="BL825" s="47"/>
      <c r="BM825" s="47"/>
      <c r="BN825" s="47"/>
      <c r="BO825" s="47"/>
      <c r="BP825" s="47"/>
      <c r="BQ825" s="47"/>
      <c r="BR825" s="47"/>
      <c r="BS825" s="47"/>
      <c r="BT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c r="AZ826" s="47"/>
      <c r="BA826" s="47"/>
      <c r="BB826" s="47"/>
      <c r="BC826" s="47"/>
      <c r="BD826" s="47"/>
      <c r="BE826" s="47"/>
      <c r="BF826" s="47"/>
      <c r="BG826" s="47"/>
      <c r="BH826" s="47"/>
      <c r="BI826" s="47"/>
      <c r="BJ826" s="47"/>
      <c r="BK826" s="47"/>
      <c r="BL826" s="47"/>
      <c r="BM826" s="47"/>
      <c r="BN826" s="47"/>
      <c r="BO826" s="47"/>
      <c r="BP826" s="47"/>
      <c r="BQ826" s="47"/>
      <c r="BR826" s="47"/>
      <c r="BS826" s="47"/>
      <c r="BT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c r="AZ827" s="47"/>
      <c r="BA827" s="47"/>
      <c r="BB827" s="47"/>
      <c r="BC827" s="47"/>
      <c r="BD827" s="47"/>
      <c r="BE827" s="47"/>
      <c r="BF827" s="47"/>
      <c r="BG827" s="47"/>
      <c r="BH827" s="47"/>
      <c r="BI827" s="47"/>
      <c r="BJ827" s="47"/>
      <c r="BK827" s="47"/>
      <c r="BL827" s="47"/>
      <c r="BM827" s="47"/>
      <c r="BN827" s="47"/>
      <c r="BO827" s="47"/>
      <c r="BP827" s="47"/>
      <c r="BQ827" s="47"/>
      <c r="BR827" s="47"/>
      <c r="BS827" s="47"/>
      <c r="BT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c r="AZ828" s="47"/>
      <c r="BA828" s="47"/>
      <c r="BB828" s="47"/>
      <c r="BC828" s="47"/>
      <c r="BD828" s="47"/>
      <c r="BE828" s="47"/>
      <c r="BF828" s="47"/>
      <c r="BG828" s="47"/>
      <c r="BH828" s="47"/>
      <c r="BI828" s="47"/>
      <c r="BJ828" s="47"/>
      <c r="BK828" s="47"/>
      <c r="BL828" s="47"/>
      <c r="BM828" s="47"/>
      <c r="BN828" s="47"/>
      <c r="BO828" s="47"/>
      <c r="BP828" s="47"/>
      <c r="BQ828" s="47"/>
      <c r="BR828" s="47"/>
      <c r="BS828" s="47"/>
      <c r="BT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c r="AZ829" s="47"/>
      <c r="BA829" s="47"/>
      <c r="BB829" s="47"/>
      <c r="BC829" s="47"/>
      <c r="BD829" s="47"/>
      <c r="BE829" s="47"/>
      <c r="BF829" s="47"/>
      <c r="BG829" s="47"/>
      <c r="BH829" s="47"/>
      <c r="BI829" s="47"/>
      <c r="BJ829" s="47"/>
      <c r="BK829" s="47"/>
      <c r="BL829" s="47"/>
      <c r="BM829" s="47"/>
      <c r="BN829" s="47"/>
      <c r="BO829" s="47"/>
      <c r="BP829" s="47"/>
      <c r="BQ829" s="47"/>
      <c r="BR829" s="47"/>
      <c r="BS829" s="47"/>
      <c r="BT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c r="AZ830" s="47"/>
      <c r="BA830" s="47"/>
      <c r="BB830" s="47"/>
      <c r="BC830" s="47"/>
      <c r="BD830" s="47"/>
      <c r="BE830" s="47"/>
      <c r="BF830" s="47"/>
      <c r="BG830" s="47"/>
      <c r="BH830" s="47"/>
      <c r="BI830" s="47"/>
      <c r="BJ830" s="47"/>
      <c r="BK830" s="47"/>
      <c r="BL830" s="47"/>
      <c r="BM830" s="47"/>
      <c r="BN830" s="47"/>
      <c r="BO830" s="47"/>
      <c r="BP830" s="47"/>
      <c r="BQ830" s="47"/>
      <c r="BR830" s="47"/>
      <c r="BS830" s="47"/>
      <c r="BT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c r="AZ831" s="47"/>
      <c r="BA831" s="47"/>
      <c r="BB831" s="47"/>
      <c r="BC831" s="47"/>
      <c r="BD831" s="47"/>
      <c r="BE831" s="47"/>
      <c r="BF831" s="47"/>
      <c r="BG831" s="47"/>
      <c r="BH831" s="47"/>
      <c r="BI831" s="47"/>
      <c r="BJ831" s="47"/>
      <c r="BK831" s="47"/>
      <c r="BL831" s="47"/>
      <c r="BM831" s="47"/>
      <c r="BN831" s="47"/>
      <c r="BO831" s="47"/>
      <c r="BP831" s="47"/>
      <c r="BQ831" s="47"/>
      <c r="BR831" s="47"/>
      <c r="BS831" s="47"/>
      <c r="BT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c r="AZ832" s="47"/>
      <c r="BA832" s="47"/>
      <c r="BB832" s="47"/>
      <c r="BC832" s="47"/>
      <c r="BD832" s="47"/>
      <c r="BE832" s="47"/>
      <c r="BF832" s="47"/>
      <c r="BG832" s="47"/>
      <c r="BH832" s="47"/>
      <c r="BI832" s="47"/>
      <c r="BJ832" s="47"/>
      <c r="BK832" s="47"/>
      <c r="BL832" s="47"/>
      <c r="BM832" s="47"/>
      <c r="BN832" s="47"/>
      <c r="BO832" s="47"/>
      <c r="BP832" s="47"/>
      <c r="BQ832" s="47"/>
      <c r="BR832" s="47"/>
      <c r="BS832" s="47"/>
      <c r="BT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c r="AZ833" s="47"/>
      <c r="BA833" s="47"/>
      <c r="BB833" s="47"/>
      <c r="BC833" s="47"/>
      <c r="BD833" s="47"/>
      <c r="BE833" s="47"/>
      <c r="BF833" s="47"/>
      <c r="BG833" s="47"/>
      <c r="BH833" s="47"/>
      <c r="BI833" s="47"/>
      <c r="BJ833" s="47"/>
      <c r="BK833" s="47"/>
      <c r="BL833" s="47"/>
      <c r="BM833" s="47"/>
      <c r="BN833" s="47"/>
      <c r="BO833" s="47"/>
      <c r="BP833" s="47"/>
      <c r="BQ833" s="47"/>
      <c r="BR833" s="47"/>
      <c r="BS833" s="47"/>
      <c r="BT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c r="AZ834" s="47"/>
      <c r="BA834" s="47"/>
      <c r="BB834" s="47"/>
      <c r="BC834" s="47"/>
      <c r="BD834" s="47"/>
      <c r="BE834" s="47"/>
      <c r="BF834" s="47"/>
      <c r="BG834" s="47"/>
      <c r="BH834" s="47"/>
      <c r="BI834" s="47"/>
      <c r="BJ834" s="47"/>
      <c r="BK834" s="47"/>
      <c r="BL834" s="47"/>
      <c r="BM834" s="47"/>
      <c r="BN834" s="47"/>
      <c r="BO834" s="47"/>
      <c r="BP834" s="47"/>
      <c r="BQ834" s="47"/>
      <c r="BR834" s="47"/>
      <c r="BS834" s="47"/>
      <c r="BT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c r="BA835" s="47"/>
      <c r="BB835" s="47"/>
      <c r="BC835" s="47"/>
      <c r="BD835" s="47"/>
      <c r="BE835" s="47"/>
      <c r="BF835" s="47"/>
      <c r="BG835" s="47"/>
      <c r="BH835" s="47"/>
      <c r="BI835" s="47"/>
      <c r="BJ835" s="47"/>
      <c r="BK835" s="47"/>
      <c r="BL835" s="47"/>
      <c r="BM835" s="47"/>
      <c r="BN835" s="47"/>
      <c r="BO835" s="47"/>
      <c r="BP835" s="47"/>
      <c r="BQ835" s="47"/>
      <c r="BR835" s="47"/>
      <c r="BS835" s="47"/>
      <c r="BT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c r="AZ836" s="47"/>
      <c r="BA836" s="47"/>
      <c r="BB836" s="47"/>
      <c r="BC836" s="47"/>
      <c r="BD836" s="47"/>
      <c r="BE836" s="47"/>
      <c r="BF836" s="47"/>
      <c r="BG836" s="47"/>
      <c r="BH836" s="47"/>
      <c r="BI836" s="47"/>
      <c r="BJ836" s="47"/>
      <c r="BK836" s="47"/>
      <c r="BL836" s="47"/>
      <c r="BM836" s="47"/>
      <c r="BN836" s="47"/>
      <c r="BO836" s="47"/>
      <c r="BP836" s="47"/>
      <c r="BQ836" s="47"/>
      <c r="BR836" s="47"/>
      <c r="BS836" s="47"/>
      <c r="BT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c r="AZ837" s="47"/>
      <c r="BA837" s="47"/>
      <c r="BB837" s="47"/>
      <c r="BC837" s="47"/>
      <c r="BD837" s="47"/>
      <c r="BE837" s="47"/>
      <c r="BF837" s="47"/>
      <c r="BG837" s="47"/>
      <c r="BH837" s="47"/>
      <c r="BI837" s="47"/>
      <c r="BJ837" s="47"/>
      <c r="BK837" s="47"/>
      <c r="BL837" s="47"/>
      <c r="BM837" s="47"/>
      <c r="BN837" s="47"/>
      <c r="BO837" s="47"/>
      <c r="BP837" s="47"/>
      <c r="BQ837" s="47"/>
      <c r="BR837" s="47"/>
      <c r="BS837" s="47"/>
      <c r="BT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c r="AZ838" s="47"/>
      <c r="BA838" s="47"/>
      <c r="BB838" s="47"/>
      <c r="BC838" s="47"/>
      <c r="BD838" s="47"/>
      <c r="BE838" s="47"/>
      <c r="BF838" s="47"/>
      <c r="BG838" s="47"/>
      <c r="BH838" s="47"/>
      <c r="BI838" s="47"/>
      <c r="BJ838" s="47"/>
      <c r="BK838" s="47"/>
      <c r="BL838" s="47"/>
      <c r="BM838" s="47"/>
      <c r="BN838" s="47"/>
      <c r="BO838" s="47"/>
      <c r="BP838" s="47"/>
      <c r="BQ838" s="47"/>
      <c r="BR838" s="47"/>
      <c r="BS838" s="47"/>
      <c r="BT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c r="AZ839" s="47"/>
      <c r="BA839" s="47"/>
      <c r="BB839" s="47"/>
      <c r="BC839" s="47"/>
      <c r="BD839" s="47"/>
      <c r="BE839" s="47"/>
      <c r="BF839" s="47"/>
      <c r="BG839" s="47"/>
      <c r="BH839" s="47"/>
      <c r="BI839" s="47"/>
      <c r="BJ839" s="47"/>
      <c r="BK839" s="47"/>
      <c r="BL839" s="47"/>
      <c r="BM839" s="47"/>
      <c r="BN839" s="47"/>
      <c r="BO839" s="47"/>
      <c r="BP839" s="47"/>
      <c r="BQ839" s="47"/>
      <c r="BR839" s="47"/>
      <c r="BS839" s="47"/>
      <c r="BT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c r="AZ840" s="47"/>
      <c r="BA840" s="47"/>
      <c r="BB840" s="47"/>
      <c r="BC840" s="47"/>
      <c r="BD840" s="47"/>
      <c r="BE840" s="47"/>
      <c r="BF840" s="47"/>
      <c r="BG840" s="47"/>
      <c r="BH840" s="47"/>
      <c r="BI840" s="47"/>
      <c r="BJ840" s="47"/>
      <c r="BK840" s="47"/>
      <c r="BL840" s="47"/>
      <c r="BM840" s="47"/>
      <c r="BN840" s="47"/>
      <c r="BO840" s="47"/>
      <c r="BP840" s="47"/>
      <c r="BQ840" s="47"/>
      <c r="BR840" s="47"/>
      <c r="BS840" s="47"/>
      <c r="BT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c r="AZ841" s="47"/>
      <c r="BA841" s="47"/>
      <c r="BB841" s="47"/>
      <c r="BC841" s="47"/>
      <c r="BD841" s="47"/>
      <c r="BE841" s="47"/>
      <c r="BF841" s="47"/>
      <c r="BG841" s="47"/>
      <c r="BH841" s="47"/>
      <c r="BI841" s="47"/>
      <c r="BJ841" s="47"/>
      <c r="BK841" s="47"/>
      <c r="BL841" s="47"/>
      <c r="BM841" s="47"/>
      <c r="BN841" s="47"/>
      <c r="BO841" s="47"/>
      <c r="BP841" s="47"/>
      <c r="BQ841" s="47"/>
      <c r="BR841" s="47"/>
      <c r="BS841" s="47"/>
      <c r="BT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c r="AZ842" s="47"/>
      <c r="BA842" s="47"/>
      <c r="BB842" s="47"/>
      <c r="BC842" s="47"/>
      <c r="BD842" s="47"/>
      <c r="BE842" s="47"/>
      <c r="BF842" s="47"/>
      <c r="BG842" s="47"/>
      <c r="BH842" s="47"/>
      <c r="BI842" s="47"/>
      <c r="BJ842" s="47"/>
      <c r="BK842" s="47"/>
      <c r="BL842" s="47"/>
      <c r="BM842" s="47"/>
      <c r="BN842" s="47"/>
      <c r="BO842" s="47"/>
      <c r="BP842" s="47"/>
      <c r="BQ842" s="47"/>
      <c r="BR842" s="47"/>
      <c r="BS842" s="47"/>
      <c r="BT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c r="BA843" s="47"/>
      <c r="BB843" s="47"/>
      <c r="BC843" s="47"/>
      <c r="BD843" s="47"/>
      <c r="BE843" s="47"/>
      <c r="BF843" s="47"/>
      <c r="BG843" s="47"/>
      <c r="BH843" s="47"/>
      <c r="BI843" s="47"/>
      <c r="BJ843" s="47"/>
      <c r="BK843" s="47"/>
      <c r="BL843" s="47"/>
      <c r="BM843" s="47"/>
      <c r="BN843" s="47"/>
      <c r="BO843" s="47"/>
      <c r="BP843" s="47"/>
      <c r="BQ843" s="47"/>
      <c r="BR843" s="47"/>
      <c r="BS843" s="47"/>
      <c r="BT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c r="AZ844" s="47"/>
      <c r="BA844" s="47"/>
      <c r="BB844" s="47"/>
      <c r="BC844" s="47"/>
      <c r="BD844" s="47"/>
      <c r="BE844" s="47"/>
      <c r="BF844" s="47"/>
      <c r="BG844" s="47"/>
      <c r="BH844" s="47"/>
      <c r="BI844" s="47"/>
      <c r="BJ844" s="47"/>
      <c r="BK844" s="47"/>
      <c r="BL844" s="47"/>
      <c r="BM844" s="47"/>
      <c r="BN844" s="47"/>
      <c r="BO844" s="47"/>
      <c r="BP844" s="47"/>
      <c r="BQ844" s="47"/>
      <c r="BR844" s="47"/>
      <c r="BS844" s="47"/>
      <c r="BT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c r="AZ845" s="47"/>
      <c r="BA845" s="47"/>
      <c r="BB845" s="47"/>
      <c r="BC845" s="47"/>
      <c r="BD845" s="47"/>
      <c r="BE845" s="47"/>
      <c r="BF845" s="47"/>
      <c r="BG845" s="47"/>
      <c r="BH845" s="47"/>
      <c r="BI845" s="47"/>
      <c r="BJ845" s="47"/>
      <c r="BK845" s="47"/>
      <c r="BL845" s="47"/>
      <c r="BM845" s="47"/>
      <c r="BN845" s="47"/>
      <c r="BO845" s="47"/>
      <c r="BP845" s="47"/>
      <c r="BQ845" s="47"/>
      <c r="BR845" s="47"/>
      <c r="BS845" s="47"/>
      <c r="BT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c r="AZ846" s="47"/>
      <c r="BA846" s="47"/>
      <c r="BB846" s="47"/>
      <c r="BC846" s="47"/>
      <c r="BD846" s="47"/>
      <c r="BE846" s="47"/>
      <c r="BF846" s="47"/>
      <c r="BG846" s="47"/>
      <c r="BH846" s="47"/>
      <c r="BI846" s="47"/>
      <c r="BJ846" s="47"/>
      <c r="BK846" s="47"/>
      <c r="BL846" s="47"/>
      <c r="BM846" s="47"/>
      <c r="BN846" s="47"/>
      <c r="BO846" s="47"/>
      <c r="BP846" s="47"/>
      <c r="BQ846" s="47"/>
      <c r="BR846" s="47"/>
      <c r="BS846" s="47"/>
      <c r="BT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c r="AZ847" s="47"/>
      <c r="BA847" s="47"/>
      <c r="BB847" s="47"/>
      <c r="BC847" s="47"/>
      <c r="BD847" s="47"/>
      <c r="BE847" s="47"/>
      <c r="BF847" s="47"/>
      <c r="BG847" s="47"/>
      <c r="BH847" s="47"/>
      <c r="BI847" s="47"/>
      <c r="BJ847" s="47"/>
      <c r="BK847" s="47"/>
      <c r="BL847" s="47"/>
      <c r="BM847" s="47"/>
      <c r="BN847" s="47"/>
      <c r="BO847" s="47"/>
      <c r="BP847" s="47"/>
      <c r="BQ847" s="47"/>
      <c r="BR847" s="47"/>
      <c r="BS847" s="47"/>
      <c r="BT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c r="AZ848" s="47"/>
      <c r="BA848" s="47"/>
      <c r="BB848" s="47"/>
      <c r="BC848" s="47"/>
      <c r="BD848" s="47"/>
      <c r="BE848" s="47"/>
      <c r="BF848" s="47"/>
      <c r="BG848" s="47"/>
      <c r="BH848" s="47"/>
      <c r="BI848" s="47"/>
      <c r="BJ848" s="47"/>
      <c r="BK848" s="47"/>
      <c r="BL848" s="47"/>
      <c r="BM848" s="47"/>
      <c r="BN848" s="47"/>
      <c r="BO848" s="47"/>
      <c r="BP848" s="47"/>
      <c r="BQ848" s="47"/>
      <c r="BR848" s="47"/>
      <c r="BS848" s="47"/>
      <c r="BT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c r="AZ849" s="47"/>
      <c r="BA849" s="47"/>
      <c r="BB849" s="47"/>
      <c r="BC849" s="47"/>
      <c r="BD849" s="47"/>
      <c r="BE849" s="47"/>
      <c r="BF849" s="47"/>
      <c r="BG849" s="47"/>
      <c r="BH849" s="47"/>
      <c r="BI849" s="47"/>
      <c r="BJ849" s="47"/>
      <c r="BK849" s="47"/>
      <c r="BL849" s="47"/>
      <c r="BM849" s="47"/>
      <c r="BN849" s="47"/>
      <c r="BO849" s="47"/>
      <c r="BP849" s="47"/>
      <c r="BQ849" s="47"/>
      <c r="BR849" s="47"/>
      <c r="BS849" s="47"/>
      <c r="BT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c r="AZ850" s="47"/>
      <c r="BA850" s="47"/>
      <c r="BB850" s="47"/>
      <c r="BC850" s="47"/>
      <c r="BD850" s="47"/>
      <c r="BE850" s="47"/>
      <c r="BF850" s="47"/>
      <c r="BG850" s="47"/>
      <c r="BH850" s="47"/>
      <c r="BI850" s="47"/>
      <c r="BJ850" s="47"/>
      <c r="BK850" s="47"/>
      <c r="BL850" s="47"/>
      <c r="BM850" s="47"/>
      <c r="BN850" s="47"/>
      <c r="BO850" s="47"/>
      <c r="BP850" s="47"/>
      <c r="BQ850" s="47"/>
      <c r="BR850" s="47"/>
      <c r="BS850" s="47"/>
      <c r="BT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c r="AZ851" s="47"/>
      <c r="BA851" s="47"/>
      <c r="BB851" s="47"/>
      <c r="BC851" s="47"/>
      <c r="BD851" s="47"/>
      <c r="BE851" s="47"/>
      <c r="BF851" s="47"/>
      <c r="BG851" s="47"/>
      <c r="BH851" s="47"/>
      <c r="BI851" s="47"/>
      <c r="BJ851" s="47"/>
      <c r="BK851" s="47"/>
      <c r="BL851" s="47"/>
      <c r="BM851" s="47"/>
      <c r="BN851" s="47"/>
      <c r="BO851" s="47"/>
      <c r="BP851" s="47"/>
      <c r="BQ851" s="47"/>
      <c r="BR851" s="47"/>
      <c r="BS851" s="47"/>
      <c r="BT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c r="AZ852" s="47"/>
      <c r="BA852" s="47"/>
      <c r="BB852" s="47"/>
      <c r="BC852" s="47"/>
      <c r="BD852" s="47"/>
      <c r="BE852" s="47"/>
      <c r="BF852" s="47"/>
      <c r="BG852" s="47"/>
      <c r="BH852" s="47"/>
      <c r="BI852" s="47"/>
      <c r="BJ852" s="47"/>
      <c r="BK852" s="47"/>
      <c r="BL852" s="47"/>
      <c r="BM852" s="47"/>
      <c r="BN852" s="47"/>
      <c r="BO852" s="47"/>
      <c r="BP852" s="47"/>
      <c r="BQ852" s="47"/>
      <c r="BR852" s="47"/>
      <c r="BS852" s="47"/>
      <c r="BT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c r="AZ853" s="47"/>
      <c r="BA853" s="47"/>
      <c r="BB853" s="47"/>
      <c r="BC853" s="47"/>
      <c r="BD853" s="47"/>
      <c r="BE853" s="47"/>
      <c r="BF853" s="47"/>
      <c r="BG853" s="47"/>
      <c r="BH853" s="47"/>
      <c r="BI853" s="47"/>
      <c r="BJ853" s="47"/>
      <c r="BK853" s="47"/>
      <c r="BL853" s="47"/>
      <c r="BM853" s="47"/>
      <c r="BN853" s="47"/>
      <c r="BO853" s="47"/>
      <c r="BP853" s="47"/>
      <c r="BQ853" s="47"/>
      <c r="BR853" s="47"/>
      <c r="BS853" s="47"/>
      <c r="BT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c r="AZ854" s="47"/>
      <c r="BA854" s="47"/>
      <c r="BB854" s="47"/>
      <c r="BC854" s="47"/>
      <c r="BD854" s="47"/>
      <c r="BE854" s="47"/>
      <c r="BF854" s="47"/>
      <c r="BG854" s="47"/>
      <c r="BH854" s="47"/>
      <c r="BI854" s="47"/>
      <c r="BJ854" s="47"/>
      <c r="BK854" s="47"/>
      <c r="BL854" s="47"/>
      <c r="BM854" s="47"/>
      <c r="BN854" s="47"/>
      <c r="BO854" s="47"/>
      <c r="BP854" s="47"/>
      <c r="BQ854" s="47"/>
      <c r="BR854" s="47"/>
      <c r="BS854" s="47"/>
      <c r="BT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c r="AZ855" s="47"/>
      <c r="BA855" s="47"/>
      <c r="BB855" s="47"/>
      <c r="BC855" s="47"/>
      <c r="BD855" s="47"/>
      <c r="BE855" s="47"/>
      <c r="BF855" s="47"/>
      <c r="BG855" s="47"/>
      <c r="BH855" s="47"/>
      <c r="BI855" s="47"/>
      <c r="BJ855" s="47"/>
      <c r="BK855" s="47"/>
      <c r="BL855" s="47"/>
      <c r="BM855" s="47"/>
      <c r="BN855" s="47"/>
      <c r="BO855" s="47"/>
      <c r="BP855" s="47"/>
      <c r="BQ855" s="47"/>
      <c r="BR855" s="47"/>
      <c r="BS855" s="47"/>
      <c r="BT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c r="AZ856" s="47"/>
      <c r="BA856" s="47"/>
      <c r="BB856" s="47"/>
      <c r="BC856" s="47"/>
      <c r="BD856" s="47"/>
      <c r="BE856" s="47"/>
      <c r="BF856" s="47"/>
      <c r="BG856" s="47"/>
      <c r="BH856" s="47"/>
      <c r="BI856" s="47"/>
      <c r="BJ856" s="47"/>
      <c r="BK856" s="47"/>
      <c r="BL856" s="47"/>
      <c r="BM856" s="47"/>
      <c r="BN856" s="47"/>
      <c r="BO856" s="47"/>
      <c r="BP856" s="47"/>
      <c r="BQ856" s="47"/>
      <c r="BR856" s="47"/>
      <c r="BS856" s="47"/>
      <c r="BT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c r="AZ857" s="47"/>
      <c r="BA857" s="47"/>
      <c r="BB857" s="47"/>
      <c r="BC857" s="47"/>
      <c r="BD857" s="47"/>
      <c r="BE857" s="47"/>
      <c r="BF857" s="47"/>
      <c r="BG857" s="47"/>
      <c r="BH857" s="47"/>
      <c r="BI857" s="47"/>
      <c r="BJ857" s="47"/>
      <c r="BK857" s="47"/>
      <c r="BL857" s="47"/>
      <c r="BM857" s="47"/>
      <c r="BN857" s="47"/>
      <c r="BO857" s="47"/>
      <c r="BP857" s="47"/>
      <c r="BQ857" s="47"/>
      <c r="BR857" s="47"/>
      <c r="BS857" s="47"/>
      <c r="BT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c r="AZ858" s="47"/>
      <c r="BA858" s="47"/>
      <c r="BB858" s="47"/>
      <c r="BC858" s="47"/>
      <c r="BD858" s="47"/>
      <c r="BE858" s="47"/>
      <c r="BF858" s="47"/>
      <c r="BG858" s="47"/>
      <c r="BH858" s="47"/>
      <c r="BI858" s="47"/>
      <c r="BJ858" s="47"/>
      <c r="BK858" s="47"/>
      <c r="BL858" s="47"/>
      <c r="BM858" s="47"/>
      <c r="BN858" s="47"/>
      <c r="BO858" s="47"/>
      <c r="BP858" s="47"/>
      <c r="BQ858" s="47"/>
      <c r="BR858" s="47"/>
      <c r="BS858" s="47"/>
      <c r="BT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c r="BB859" s="47"/>
      <c r="BC859" s="47"/>
      <c r="BD859" s="47"/>
      <c r="BE859" s="47"/>
      <c r="BF859" s="47"/>
      <c r="BG859" s="47"/>
      <c r="BH859" s="47"/>
      <c r="BI859" s="47"/>
      <c r="BJ859" s="47"/>
      <c r="BK859" s="47"/>
      <c r="BL859" s="47"/>
      <c r="BM859" s="47"/>
      <c r="BN859" s="47"/>
      <c r="BO859" s="47"/>
      <c r="BP859" s="47"/>
      <c r="BQ859" s="47"/>
      <c r="BR859" s="47"/>
      <c r="BS859" s="47"/>
      <c r="BT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c r="BB860" s="47"/>
      <c r="BC860" s="47"/>
      <c r="BD860" s="47"/>
      <c r="BE860" s="47"/>
      <c r="BF860" s="47"/>
      <c r="BG860" s="47"/>
      <c r="BH860" s="47"/>
      <c r="BI860" s="47"/>
      <c r="BJ860" s="47"/>
      <c r="BK860" s="47"/>
      <c r="BL860" s="47"/>
      <c r="BM860" s="47"/>
      <c r="BN860" s="47"/>
      <c r="BO860" s="47"/>
      <c r="BP860" s="47"/>
      <c r="BQ860" s="47"/>
      <c r="BR860" s="47"/>
      <c r="BS860" s="47"/>
      <c r="BT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c r="AZ861" s="47"/>
      <c r="BA861" s="47"/>
      <c r="BB861" s="47"/>
      <c r="BC861" s="47"/>
      <c r="BD861" s="47"/>
      <c r="BE861" s="47"/>
      <c r="BF861" s="47"/>
      <c r="BG861" s="47"/>
      <c r="BH861" s="47"/>
      <c r="BI861" s="47"/>
      <c r="BJ861" s="47"/>
      <c r="BK861" s="47"/>
      <c r="BL861" s="47"/>
      <c r="BM861" s="47"/>
      <c r="BN861" s="47"/>
      <c r="BO861" s="47"/>
      <c r="BP861" s="47"/>
      <c r="BQ861" s="47"/>
      <c r="BR861" s="47"/>
      <c r="BS861" s="47"/>
      <c r="BT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c r="AZ862" s="47"/>
      <c r="BA862" s="47"/>
      <c r="BB862" s="47"/>
      <c r="BC862" s="47"/>
      <c r="BD862" s="47"/>
      <c r="BE862" s="47"/>
      <c r="BF862" s="47"/>
      <c r="BG862" s="47"/>
      <c r="BH862" s="47"/>
      <c r="BI862" s="47"/>
      <c r="BJ862" s="47"/>
      <c r="BK862" s="47"/>
      <c r="BL862" s="47"/>
      <c r="BM862" s="47"/>
      <c r="BN862" s="47"/>
      <c r="BO862" s="47"/>
      <c r="BP862" s="47"/>
      <c r="BQ862" s="47"/>
      <c r="BR862" s="47"/>
      <c r="BS862" s="47"/>
      <c r="BT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c r="AZ863" s="47"/>
      <c r="BA863" s="47"/>
      <c r="BB863" s="47"/>
      <c r="BC863" s="47"/>
      <c r="BD863" s="47"/>
      <c r="BE863" s="47"/>
      <c r="BF863" s="47"/>
      <c r="BG863" s="47"/>
      <c r="BH863" s="47"/>
      <c r="BI863" s="47"/>
      <c r="BJ863" s="47"/>
      <c r="BK863" s="47"/>
      <c r="BL863" s="47"/>
      <c r="BM863" s="47"/>
      <c r="BN863" s="47"/>
      <c r="BO863" s="47"/>
      <c r="BP863" s="47"/>
      <c r="BQ863" s="47"/>
      <c r="BR863" s="47"/>
      <c r="BS863" s="47"/>
      <c r="BT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c r="AZ864" s="47"/>
      <c r="BA864" s="47"/>
      <c r="BB864" s="47"/>
      <c r="BC864" s="47"/>
      <c r="BD864" s="47"/>
      <c r="BE864" s="47"/>
      <c r="BF864" s="47"/>
      <c r="BG864" s="47"/>
      <c r="BH864" s="47"/>
      <c r="BI864" s="47"/>
      <c r="BJ864" s="47"/>
      <c r="BK864" s="47"/>
      <c r="BL864" s="47"/>
      <c r="BM864" s="47"/>
      <c r="BN864" s="47"/>
      <c r="BO864" s="47"/>
      <c r="BP864" s="47"/>
      <c r="BQ864" s="47"/>
      <c r="BR864" s="47"/>
      <c r="BS864" s="47"/>
      <c r="BT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c r="AZ865" s="47"/>
      <c r="BA865" s="47"/>
      <c r="BB865" s="47"/>
      <c r="BC865" s="47"/>
      <c r="BD865" s="47"/>
      <c r="BE865" s="47"/>
      <c r="BF865" s="47"/>
      <c r="BG865" s="47"/>
      <c r="BH865" s="47"/>
      <c r="BI865" s="47"/>
      <c r="BJ865" s="47"/>
      <c r="BK865" s="47"/>
      <c r="BL865" s="47"/>
      <c r="BM865" s="47"/>
      <c r="BN865" s="47"/>
      <c r="BO865" s="47"/>
      <c r="BP865" s="47"/>
      <c r="BQ865" s="47"/>
      <c r="BR865" s="47"/>
      <c r="BS865" s="47"/>
      <c r="BT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c r="AZ866" s="47"/>
      <c r="BA866" s="47"/>
      <c r="BB866" s="47"/>
      <c r="BC866" s="47"/>
      <c r="BD866" s="47"/>
      <c r="BE866" s="47"/>
      <c r="BF866" s="47"/>
      <c r="BG866" s="47"/>
      <c r="BH866" s="47"/>
      <c r="BI866" s="47"/>
      <c r="BJ866" s="47"/>
      <c r="BK866" s="47"/>
      <c r="BL866" s="47"/>
      <c r="BM866" s="47"/>
      <c r="BN866" s="47"/>
      <c r="BO866" s="47"/>
      <c r="BP866" s="47"/>
      <c r="BQ866" s="47"/>
      <c r="BR866" s="47"/>
      <c r="BS866" s="47"/>
      <c r="BT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c r="AZ867" s="47"/>
      <c r="BA867" s="47"/>
      <c r="BB867" s="47"/>
      <c r="BC867" s="47"/>
      <c r="BD867" s="47"/>
      <c r="BE867" s="47"/>
      <c r="BF867" s="47"/>
      <c r="BG867" s="47"/>
      <c r="BH867" s="47"/>
      <c r="BI867" s="47"/>
      <c r="BJ867" s="47"/>
      <c r="BK867" s="47"/>
      <c r="BL867" s="47"/>
      <c r="BM867" s="47"/>
      <c r="BN867" s="47"/>
      <c r="BO867" s="47"/>
      <c r="BP867" s="47"/>
      <c r="BQ867" s="47"/>
      <c r="BR867" s="47"/>
      <c r="BS867" s="47"/>
      <c r="BT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c r="AZ868" s="47"/>
      <c r="BA868" s="47"/>
      <c r="BB868" s="47"/>
      <c r="BC868" s="47"/>
      <c r="BD868" s="47"/>
      <c r="BE868" s="47"/>
      <c r="BF868" s="47"/>
      <c r="BG868" s="47"/>
      <c r="BH868" s="47"/>
      <c r="BI868" s="47"/>
      <c r="BJ868" s="47"/>
      <c r="BK868" s="47"/>
      <c r="BL868" s="47"/>
      <c r="BM868" s="47"/>
      <c r="BN868" s="47"/>
      <c r="BO868" s="47"/>
      <c r="BP868" s="47"/>
      <c r="BQ868" s="47"/>
      <c r="BR868" s="47"/>
      <c r="BS868" s="47"/>
      <c r="BT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c r="AZ869" s="47"/>
      <c r="BA869" s="47"/>
      <c r="BB869" s="47"/>
      <c r="BC869" s="47"/>
      <c r="BD869" s="47"/>
      <c r="BE869" s="47"/>
      <c r="BF869" s="47"/>
      <c r="BG869" s="47"/>
      <c r="BH869" s="47"/>
      <c r="BI869" s="47"/>
      <c r="BJ869" s="47"/>
      <c r="BK869" s="47"/>
      <c r="BL869" s="47"/>
      <c r="BM869" s="47"/>
      <c r="BN869" s="47"/>
      <c r="BO869" s="47"/>
      <c r="BP869" s="47"/>
      <c r="BQ869" s="47"/>
      <c r="BR869" s="47"/>
      <c r="BS869" s="47"/>
      <c r="BT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c r="AZ870" s="47"/>
      <c r="BA870" s="47"/>
      <c r="BB870" s="47"/>
      <c r="BC870" s="47"/>
      <c r="BD870" s="47"/>
      <c r="BE870" s="47"/>
      <c r="BF870" s="47"/>
      <c r="BG870" s="47"/>
      <c r="BH870" s="47"/>
      <c r="BI870" s="47"/>
      <c r="BJ870" s="47"/>
      <c r="BK870" s="47"/>
      <c r="BL870" s="47"/>
      <c r="BM870" s="47"/>
      <c r="BN870" s="47"/>
      <c r="BO870" s="47"/>
      <c r="BP870" s="47"/>
      <c r="BQ870" s="47"/>
      <c r="BR870" s="47"/>
      <c r="BS870" s="47"/>
      <c r="BT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c r="AZ871" s="47"/>
      <c r="BA871" s="47"/>
      <c r="BB871" s="47"/>
      <c r="BC871" s="47"/>
      <c r="BD871" s="47"/>
      <c r="BE871" s="47"/>
      <c r="BF871" s="47"/>
      <c r="BG871" s="47"/>
      <c r="BH871" s="47"/>
      <c r="BI871" s="47"/>
      <c r="BJ871" s="47"/>
      <c r="BK871" s="47"/>
      <c r="BL871" s="47"/>
      <c r="BM871" s="47"/>
      <c r="BN871" s="47"/>
      <c r="BO871" s="47"/>
      <c r="BP871" s="47"/>
      <c r="BQ871" s="47"/>
      <c r="BR871" s="47"/>
      <c r="BS871" s="47"/>
      <c r="BT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c r="AZ872" s="47"/>
      <c r="BA872" s="47"/>
      <c r="BB872" s="47"/>
      <c r="BC872" s="47"/>
      <c r="BD872" s="47"/>
      <c r="BE872" s="47"/>
      <c r="BF872" s="47"/>
      <c r="BG872" s="47"/>
      <c r="BH872" s="47"/>
      <c r="BI872" s="47"/>
      <c r="BJ872" s="47"/>
      <c r="BK872" s="47"/>
      <c r="BL872" s="47"/>
      <c r="BM872" s="47"/>
      <c r="BN872" s="47"/>
      <c r="BO872" s="47"/>
      <c r="BP872" s="47"/>
      <c r="BQ872" s="47"/>
      <c r="BR872" s="47"/>
      <c r="BS872" s="47"/>
      <c r="BT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c r="AZ873" s="47"/>
      <c r="BA873" s="47"/>
      <c r="BB873" s="47"/>
      <c r="BC873" s="47"/>
      <c r="BD873" s="47"/>
      <c r="BE873" s="47"/>
      <c r="BF873" s="47"/>
      <c r="BG873" s="47"/>
      <c r="BH873" s="47"/>
      <c r="BI873" s="47"/>
      <c r="BJ873" s="47"/>
      <c r="BK873" s="47"/>
      <c r="BL873" s="47"/>
      <c r="BM873" s="47"/>
      <c r="BN873" s="47"/>
      <c r="BO873" s="47"/>
      <c r="BP873" s="47"/>
      <c r="BQ873" s="47"/>
      <c r="BR873" s="47"/>
      <c r="BS873" s="47"/>
      <c r="BT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c r="BA874" s="47"/>
      <c r="BB874" s="47"/>
      <c r="BC874" s="47"/>
      <c r="BD874" s="47"/>
      <c r="BE874" s="47"/>
      <c r="BF874" s="47"/>
      <c r="BG874" s="47"/>
      <c r="BH874" s="47"/>
      <c r="BI874" s="47"/>
      <c r="BJ874" s="47"/>
      <c r="BK874" s="47"/>
      <c r="BL874" s="47"/>
      <c r="BM874" s="47"/>
      <c r="BN874" s="47"/>
      <c r="BO874" s="47"/>
      <c r="BP874" s="47"/>
      <c r="BQ874" s="47"/>
      <c r="BR874" s="47"/>
      <c r="BS874" s="47"/>
      <c r="BT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c r="BA875" s="47"/>
      <c r="BB875" s="47"/>
      <c r="BC875" s="47"/>
      <c r="BD875" s="47"/>
      <c r="BE875" s="47"/>
      <c r="BF875" s="47"/>
      <c r="BG875" s="47"/>
      <c r="BH875" s="47"/>
      <c r="BI875" s="47"/>
      <c r="BJ875" s="47"/>
      <c r="BK875" s="47"/>
      <c r="BL875" s="47"/>
      <c r="BM875" s="47"/>
      <c r="BN875" s="47"/>
      <c r="BO875" s="47"/>
      <c r="BP875" s="47"/>
      <c r="BQ875" s="47"/>
      <c r="BR875" s="47"/>
      <c r="BS875" s="47"/>
      <c r="BT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c r="AZ876" s="47"/>
      <c r="BA876" s="47"/>
      <c r="BB876" s="47"/>
      <c r="BC876" s="47"/>
      <c r="BD876" s="47"/>
      <c r="BE876" s="47"/>
      <c r="BF876" s="47"/>
      <c r="BG876" s="47"/>
      <c r="BH876" s="47"/>
      <c r="BI876" s="47"/>
      <c r="BJ876" s="47"/>
      <c r="BK876" s="47"/>
      <c r="BL876" s="47"/>
      <c r="BM876" s="47"/>
      <c r="BN876" s="47"/>
      <c r="BO876" s="47"/>
      <c r="BP876" s="47"/>
      <c r="BQ876" s="47"/>
      <c r="BR876" s="47"/>
      <c r="BS876" s="47"/>
      <c r="BT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c r="AZ877" s="47"/>
      <c r="BA877" s="47"/>
      <c r="BB877" s="47"/>
      <c r="BC877" s="47"/>
      <c r="BD877" s="47"/>
      <c r="BE877" s="47"/>
      <c r="BF877" s="47"/>
      <c r="BG877" s="47"/>
      <c r="BH877" s="47"/>
      <c r="BI877" s="47"/>
      <c r="BJ877" s="47"/>
      <c r="BK877" s="47"/>
      <c r="BL877" s="47"/>
      <c r="BM877" s="47"/>
      <c r="BN877" s="47"/>
      <c r="BO877" s="47"/>
      <c r="BP877" s="47"/>
      <c r="BQ877" s="47"/>
      <c r="BR877" s="47"/>
      <c r="BS877" s="47"/>
      <c r="BT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c r="AZ878" s="47"/>
      <c r="BA878" s="47"/>
      <c r="BB878" s="47"/>
      <c r="BC878" s="47"/>
      <c r="BD878" s="47"/>
      <c r="BE878" s="47"/>
      <c r="BF878" s="47"/>
      <c r="BG878" s="47"/>
      <c r="BH878" s="47"/>
      <c r="BI878" s="47"/>
      <c r="BJ878" s="47"/>
      <c r="BK878" s="47"/>
      <c r="BL878" s="47"/>
      <c r="BM878" s="47"/>
      <c r="BN878" s="47"/>
      <c r="BO878" s="47"/>
      <c r="BP878" s="47"/>
      <c r="BQ878" s="47"/>
      <c r="BR878" s="47"/>
      <c r="BS878" s="47"/>
      <c r="BT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c r="AZ879" s="47"/>
      <c r="BA879" s="47"/>
      <c r="BB879" s="47"/>
      <c r="BC879" s="47"/>
      <c r="BD879" s="47"/>
      <c r="BE879" s="47"/>
      <c r="BF879" s="47"/>
      <c r="BG879" s="47"/>
      <c r="BH879" s="47"/>
      <c r="BI879" s="47"/>
      <c r="BJ879" s="47"/>
      <c r="BK879" s="47"/>
      <c r="BL879" s="47"/>
      <c r="BM879" s="47"/>
      <c r="BN879" s="47"/>
      <c r="BO879" s="47"/>
      <c r="BP879" s="47"/>
      <c r="BQ879" s="47"/>
      <c r="BR879" s="47"/>
      <c r="BS879" s="47"/>
      <c r="BT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c r="AZ880" s="47"/>
      <c r="BA880" s="47"/>
      <c r="BB880" s="47"/>
      <c r="BC880" s="47"/>
      <c r="BD880" s="47"/>
      <c r="BE880" s="47"/>
      <c r="BF880" s="47"/>
      <c r="BG880" s="47"/>
      <c r="BH880" s="47"/>
      <c r="BI880" s="47"/>
      <c r="BJ880" s="47"/>
      <c r="BK880" s="47"/>
      <c r="BL880" s="47"/>
      <c r="BM880" s="47"/>
      <c r="BN880" s="47"/>
      <c r="BO880" s="47"/>
      <c r="BP880" s="47"/>
      <c r="BQ880" s="47"/>
      <c r="BR880" s="47"/>
      <c r="BS880" s="47"/>
      <c r="BT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c r="AZ881" s="47"/>
      <c r="BA881" s="47"/>
      <c r="BB881" s="47"/>
      <c r="BC881" s="47"/>
      <c r="BD881" s="47"/>
      <c r="BE881" s="47"/>
      <c r="BF881" s="47"/>
      <c r="BG881" s="47"/>
      <c r="BH881" s="47"/>
      <c r="BI881" s="47"/>
      <c r="BJ881" s="47"/>
      <c r="BK881" s="47"/>
      <c r="BL881" s="47"/>
      <c r="BM881" s="47"/>
      <c r="BN881" s="47"/>
      <c r="BO881" s="47"/>
      <c r="BP881" s="47"/>
      <c r="BQ881" s="47"/>
      <c r="BR881" s="47"/>
      <c r="BS881" s="47"/>
      <c r="BT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c r="AZ882" s="47"/>
      <c r="BA882" s="47"/>
      <c r="BB882" s="47"/>
      <c r="BC882" s="47"/>
      <c r="BD882" s="47"/>
      <c r="BE882" s="47"/>
      <c r="BF882" s="47"/>
      <c r="BG882" s="47"/>
      <c r="BH882" s="47"/>
      <c r="BI882" s="47"/>
      <c r="BJ882" s="47"/>
      <c r="BK882" s="47"/>
      <c r="BL882" s="47"/>
      <c r="BM882" s="47"/>
      <c r="BN882" s="47"/>
      <c r="BO882" s="47"/>
      <c r="BP882" s="47"/>
      <c r="BQ882" s="47"/>
      <c r="BR882" s="47"/>
      <c r="BS882" s="47"/>
      <c r="BT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c r="BA883" s="47"/>
      <c r="BB883" s="47"/>
      <c r="BC883" s="47"/>
      <c r="BD883" s="47"/>
      <c r="BE883" s="47"/>
      <c r="BF883" s="47"/>
      <c r="BG883" s="47"/>
      <c r="BH883" s="47"/>
      <c r="BI883" s="47"/>
      <c r="BJ883" s="47"/>
      <c r="BK883" s="47"/>
      <c r="BL883" s="47"/>
      <c r="BM883" s="47"/>
      <c r="BN883" s="47"/>
      <c r="BO883" s="47"/>
      <c r="BP883" s="47"/>
      <c r="BQ883" s="47"/>
      <c r="BR883" s="47"/>
      <c r="BS883" s="47"/>
      <c r="BT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c r="AZ884" s="47"/>
      <c r="BA884" s="47"/>
      <c r="BB884" s="47"/>
      <c r="BC884" s="47"/>
      <c r="BD884" s="47"/>
      <c r="BE884" s="47"/>
      <c r="BF884" s="47"/>
      <c r="BG884" s="47"/>
      <c r="BH884" s="47"/>
      <c r="BI884" s="47"/>
      <c r="BJ884" s="47"/>
      <c r="BK884" s="47"/>
      <c r="BL884" s="47"/>
      <c r="BM884" s="47"/>
      <c r="BN884" s="47"/>
      <c r="BO884" s="47"/>
      <c r="BP884" s="47"/>
      <c r="BQ884" s="47"/>
      <c r="BR884" s="47"/>
      <c r="BS884" s="47"/>
      <c r="BT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c r="AZ885" s="47"/>
      <c r="BA885" s="47"/>
      <c r="BB885" s="47"/>
      <c r="BC885" s="47"/>
      <c r="BD885" s="47"/>
      <c r="BE885" s="47"/>
      <c r="BF885" s="47"/>
      <c r="BG885" s="47"/>
      <c r="BH885" s="47"/>
      <c r="BI885" s="47"/>
      <c r="BJ885" s="47"/>
      <c r="BK885" s="47"/>
      <c r="BL885" s="47"/>
      <c r="BM885" s="47"/>
      <c r="BN885" s="47"/>
      <c r="BO885" s="47"/>
      <c r="BP885" s="47"/>
      <c r="BQ885" s="47"/>
      <c r="BR885" s="47"/>
      <c r="BS885" s="47"/>
      <c r="BT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c r="AZ886" s="47"/>
      <c r="BA886" s="47"/>
      <c r="BB886" s="47"/>
      <c r="BC886" s="47"/>
      <c r="BD886" s="47"/>
      <c r="BE886" s="47"/>
      <c r="BF886" s="47"/>
      <c r="BG886" s="47"/>
      <c r="BH886" s="47"/>
      <c r="BI886" s="47"/>
      <c r="BJ886" s="47"/>
      <c r="BK886" s="47"/>
      <c r="BL886" s="47"/>
      <c r="BM886" s="47"/>
      <c r="BN886" s="47"/>
      <c r="BO886" s="47"/>
      <c r="BP886" s="47"/>
      <c r="BQ886" s="47"/>
      <c r="BR886" s="47"/>
      <c r="BS886" s="47"/>
      <c r="BT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c r="AZ887" s="47"/>
      <c r="BA887" s="47"/>
      <c r="BB887" s="47"/>
      <c r="BC887" s="47"/>
      <c r="BD887" s="47"/>
      <c r="BE887" s="47"/>
      <c r="BF887" s="47"/>
      <c r="BG887" s="47"/>
      <c r="BH887" s="47"/>
      <c r="BI887" s="47"/>
      <c r="BJ887" s="47"/>
      <c r="BK887" s="47"/>
      <c r="BL887" s="47"/>
      <c r="BM887" s="47"/>
      <c r="BN887" s="47"/>
      <c r="BO887" s="47"/>
      <c r="BP887" s="47"/>
      <c r="BQ887" s="47"/>
      <c r="BR887" s="47"/>
      <c r="BS887" s="47"/>
      <c r="BT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c r="AZ888" s="47"/>
      <c r="BA888" s="47"/>
      <c r="BB888" s="47"/>
      <c r="BC888" s="47"/>
      <c r="BD888" s="47"/>
      <c r="BE888" s="47"/>
      <c r="BF888" s="47"/>
      <c r="BG888" s="47"/>
      <c r="BH888" s="47"/>
      <c r="BI888" s="47"/>
      <c r="BJ888" s="47"/>
      <c r="BK888" s="47"/>
      <c r="BL888" s="47"/>
      <c r="BM888" s="47"/>
      <c r="BN888" s="47"/>
      <c r="BO888" s="47"/>
      <c r="BP888" s="47"/>
      <c r="BQ888" s="47"/>
      <c r="BR888" s="47"/>
      <c r="BS888" s="47"/>
      <c r="BT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c r="AZ889" s="47"/>
      <c r="BA889" s="47"/>
      <c r="BB889" s="47"/>
      <c r="BC889" s="47"/>
      <c r="BD889" s="47"/>
      <c r="BE889" s="47"/>
      <c r="BF889" s="47"/>
      <c r="BG889" s="47"/>
      <c r="BH889" s="47"/>
      <c r="BI889" s="47"/>
      <c r="BJ889" s="47"/>
      <c r="BK889" s="47"/>
      <c r="BL889" s="47"/>
      <c r="BM889" s="47"/>
      <c r="BN889" s="47"/>
      <c r="BO889" s="47"/>
      <c r="BP889" s="47"/>
      <c r="BQ889" s="47"/>
      <c r="BR889" s="47"/>
      <c r="BS889" s="47"/>
      <c r="BT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c r="AZ890" s="47"/>
      <c r="BA890" s="47"/>
      <c r="BB890" s="47"/>
      <c r="BC890" s="47"/>
      <c r="BD890" s="47"/>
      <c r="BE890" s="47"/>
      <c r="BF890" s="47"/>
      <c r="BG890" s="47"/>
      <c r="BH890" s="47"/>
      <c r="BI890" s="47"/>
      <c r="BJ890" s="47"/>
      <c r="BK890" s="47"/>
      <c r="BL890" s="47"/>
      <c r="BM890" s="47"/>
      <c r="BN890" s="47"/>
      <c r="BO890" s="47"/>
      <c r="BP890" s="47"/>
      <c r="BQ890" s="47"/>
      <c r="BR890" s="47"/>
      <c r="BS890" s="47"/>
      <c r="BT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c r="BA891" s="47"/>
      <c r="BB891" s="47"/>
      <c r="BC891" s="47"/>
      <c r="BD891" s="47"/>
      <c r="BE891" s="47"/>
      <c r="BF891" s="47"/>
      <c r="BG891" s="47"/>
      <c r="BH891" s="47"/>
      <c r="BI891" s="47"/>
      <c r="BJ891" s="47"/>
      <c r="BK891" s="47"/>
      <c r="BL891" s="47"/>
      <c r="BM891" s="47"/>
      <c r="BN891" s="47"/>
      <c r="BO891" s="47"/>
      <c r="BP891" s="47"/>
      <c r="BQ891" s="47"/>
      <c r="BR891" s="47"/>
      <c r="BS891" s="47"/>
      <c r="BT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c r="AZ892" s="47"/>
      <c r="BA892" s="47"/>
      <c r="BB892" s="47"/>
      <c r="BC892" s="47"/>
      <c r="BD892" s="47"/>
      <c r="BE892" s="47"/>
      <c r="BF892" s="47"/>
      <c r="BG892" s="47"/>
      <c r="BH892" s="47"/>
      <c r="BI892" s="47"/>
      <c r="BJ892" s="47"/>
      <c r="BK892" s="47"/>
      <c r="BL892" s="47"/>
      <c r="BM892" s="47"/>
      <c r="BN892" s="47"/>
      <c r="BO892" s="47"/>
      <c r="BP892" s="47"/>
      <c r="BQ892" s="47"/>
      <c r="BR892" s="47"/>
      <c r="BS892" s="47"/>
      <c r="BT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c r="AZ893" s="47"/>
      <c r="BA893" s="47"/>
      <c r="BB893" s="47"/>
      <c r="BC893" s="47"/>
      <c r="BD893" s="47"/>
      <c r="BE893" s="47"/>
      <c r="BF893" s="47"/>
      <c r="BG893" s="47"/>
      <c r="BH893" s="47"/>
      <c r="BI893" s="47"/>
      <c r="BJ893" s="47"/>
      <c r="BK893" s="47"/>
      <c r="BL893" s="47"/>
      <c r="BM893" s="47"/>
      <c r="BN893" s="47"/>
      <c r="BO893" s="47"/>
      <c r="BP893" s="47"/>
      <c r="BQ893" s="47"/>
      <c r="BR893" s="47"/>
      <c r="BS893" s="47"/>
      <c r="BT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c r="AZ894" s="47"/>
      <c r="BA894" s="47"/>
      <c r="BB894" s="47"/>
      <c r="BC894" s="47"/>
      <c r="BD894" s="47"/>
      <c r="BE894" s="47"/>
      <c r="BF894" s="47"/>
      <c r="BG894" s="47"/>
      <c r="BH894" s="47"/>
      <c r="BI894" s="47"/>
      <c r="BJ894" s="47"/>
      <c r="BK894" s="47"/>
      <c r="BL894" s="47"/>
      <c r="BM894" s="47"/>
      <c r="BN894" s="47"/>
      <c r="BO894" s="47"/>
      <c r="BP894" s="47"/>
      <c r="BQ894" s="47"/>
      <c r="BR894" s="47"/>
      <c r="BS894" s="47"/>
      <c r="BT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c r="AZ895" s="47"/>
      <c r="BA895" s="47"/>
      <c r="BB895" s="47"/>
      <c r="BC895" s="47"/>
      <c r="BD895" s="47"/>
      <c r="BE895" s="47"/>
      <c r="BF895" s="47"/>
      <c r="BG895" s="47"/>
      <c r="BH895" s="47"/>
      <c r="BI895" s="47"/>
      <c r="BJ895" s="47"/>
      <c r="BK895" s="47"/>
      <c r="BL895" s="47"/>
      <c r="BM895" s="47"/>
      <c r="BN895" s="47"/>
      <c r="BO895" s="47"/>
      <c r="BP895" s="47"/>
      <c r="BQ895" s="47"/>
      <c r="BR895" s="47"/>
      <c r="BS895" s="47"/>
      <c r="BT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c r="AZ896" s="47"/>
      <c r="BA896" s="47"/>
      <c r="BB896" s="47"/>
      <c r="BC896" s="47"/>
      <c r="BD896" s="47"/>
      <c r="BE896" s="47"/>
      <c r="BF896" s="47"/>
      <c r="BG896" s="47"/>
      <c r="BH896" s="47"/>
      <c r="BI896" s="47"/>
      <c r="BJ896" s="47"/>
      <c r="BK896" s="47"/>
      <c r="BL896" s="47"/>
      <c r="BM896" s="47"/>
      <c r="BN896" s="47"/>
      <c r="BO896" s="47"/>
      <c r="BP896" s="47"/>
      <c r="BQ896" s="47"/>
      <c r="BR896" s="47"/>
      <c r="BS896" s="47"/>
      <c r="BT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c r="AZ897" s="47"/>
      <c r="BA897" s="47"/>
      <c r="BB897" s="47"/>
      <c r="BC897" s="47"/>
      <c r="BD897" s="47"/>
      <c r="BE897" s="47"/>
      <c r="BF897" s="47"/>
      <c r="BG897" s="47"/>
      <c r="BH897" s="47"/>
      <c r="BI897" s="47"/>
      <c r="BJ897" s="47"/>
      <c r="BK897" s="47"/>
      <c r="BL897" s="47"/>
      <c r="BM897" s="47"/>
      <c r="BN897" s="47"/>
      <c r="BO897" s="47"/>
      <c r="BP897" s="47"/>
      <c r="BQ897" s="47"/>
      <c r="BR897" s="47"/>
      <c r="BS897" s="47"/>
      <c r="BT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c r="AZ898" s="47"/>
      <c r="BA898" s="47"/>
      <c r="BB898" s="47"/>
      <c r="BC898" s="47"/>
      <c r="BD898" s="47"/>
      <c r="BE898" s="47"/>
      <c r="BF898" s="47"/>
      <c r="BG898" s="47"/>
      <c r="BH898" s="47"/>
      <c r="BI898" s="47"/>
      <c r="BJ898" s="47"/>
      <c r="BK898" s="47"/>
      <c r="BL898" s="47"/>
      <c r="BM898" s="47"/>
      <c r="BN898" s="47"/>
      <c r="BO898" s="47"/>
      <c r="BP898" s="47"/>
      <c r="BQ898" s="47"/>
      <c r="BR898" s="47"/>
      <c r="BS898" s="47"/>
      <c r="BT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c r="BA899" s="47"/>
      <c r="BB899" s="47"/>
      <c r="BC899" s="47"/>
      <c r="BD899" s="47"/>
      <c r="BE899" s="47"/>
      <c r="BF899" s="47"/>
      <c r="BG899" s="47"/>
      <c r="BH899" s="47"/>
      <c r="BI899" s="47"/>
      <c r="BJ899" s="47"/>
      <c r="BK899" s="47"/>
      <c r="BL899" s="47"/>
      <c r="BM899" s="47"/>
      <c r="BN899" s="47"/>
      <c r="BO899" s="47"/>
      <c r="BP899" s="47"/>
      <c r="BQ899" s="47"/>
      <c r="BR899" s="47"/>
      <c r="BS899" s="47"/>
      <c r="BT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c r="AZ900" s="47"/>
      <c r="BA900" s="47"/>
      <c r="BB900" s="47"/>
      <c r="BC900" s="47"/>
      <c r="BD900" s="47"/>
      <c r="BE900" s="47"/>
      <c r="BF900" s="47"/>
      <c r="BG900" s="47"/>
      <c r="BH900" s="47"/>
      <c r="BI900" s="47"/>
      <c r="BJ900" s="47"/>
      <c r="BK900" s="47"/>
      <c r="BL900" s="47"/>
      <c r="BM900" s="47"/>
      <c r="BN900" s="47"/>
      <c r="BO900" s="47"/>
      <c r="BP900" s="47"/>
      <c r="BQ900" s="47"/>
      <c r="BR900" s="47"/>
      <c r="BS900" s="47"/>
      <c r="BT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c r="AZ901" s="47"/>
      <c r="BA901" s="47"/>
      <c r="BB901" s="47"/>
      <c r="BC901" s="47"/>
      <c r="BD901" s="47"/>
      <c r="BE901" s="47"/>
      <c r="BF901" s="47"/>
      <c r="BG901" s="47"/>
      <c r="BH901" s="47"/>
      <c r="BI901" s="47"/>
      <c r="BJ901" s="47"/>
      <c r="BK901" s="47"/>
      <c r="BL901" s="47"/>
      <c r="BM901" s="47"/>
      <c r="BN901" s="47"/>
      <c r="BO901" s="47"/>
      <c r="BP901" s="47"/>
      <c r="BQ901" s="47"/>
      <c r="BR901" s="47"/>
      <c r="BS901" s="47"/>
      <c r="BT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c r="AZ902" s="47"/>
      <c r="BA902" s="47"/>
      <c r="BB902" s="47"/>
      <c r="BC902" s="47"/>
      <c r="BD902" s="47"/>
      <c r="BE902" s="47"/>
      <c r="BF902" s="47"/>
      <c r="BG902" s="47"/>
      <c r="BH902" s="47"/>
      <c r="BI902" s="47"/>
      <c r="BJ902" s="47"/>
      <c r="BK902" s="47"/>
      <c r="BL902" s="47"/>
      <c r="BM902" s="47"/>
      <c r="BN902" s="47"/>
      <c r="BO902" s="47"/>
      <c r="BP902" s="47"/>
      <c r="BQ902" s="47"/>
      <c r="BR902" s="47"/>
      <c r="BS902" s="47"/>
      <c r="BT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c r="AZ903" s="47"/>
      <c r="BA903" s="47"/>
      <c r="BB903" s="47"/>
      <c r="BC903" s="47"/>
      <c r="BD903" s="47"/>
      <c r="BE903" s="47"/>
      <c r="BF903" s="47"/>
      <c r="BG903" s="47"/>
      <c r="BH903" s="47"/>
      <c r="BI903" s="47"/>
      <c r="BJ903" s="47"/>
      <c r="BK903" s="47"/>
      <c r="BL903" s="47"/>
      <c r="BM903" s="47"/>
      <c r="BN903" s="47"/>
      <c r="BO903" s="47"/>
      <c r="BP903" s="47"/>
      <c r="BQ903" s="47"/>
      <c r="BR903" s="47"/>
      <c r="BS903" s="47"/>
      <c r="BT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c r="AZ904" s="47"/>
      <c r="BA904" s="47"/>
      <c r="BB904" s="47"/>
      <c r="BC904" s="47"/>
      <c r="BD904" s="47"/>
      <c r="BE904" s="47"/>
      <c r="BF904" s="47"/>
      <c r="BG904" s="47"/>
      <c r="BH904" s="47"/>
      <c r="BI904" s="47"/>
      <c r="BJ904" s="47"/>
      <c r="BK904" s="47"/>
      <c r="BL904" s="47"/>
      <c r="BM904" s="47"/>
      <c r="BN904" s="47"/>
      <c r="BO904" s="47"/>
      <c r="BP904" s="47"/>
      <c r="BQ904" s="47"/>
      <c r="BR904" s="47"/>
      <c r="BS904" s="47"/>
      <c r="BT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c r="AZ905" s="47"/>
      <c r="BA905" s="47"/>
      <c r="BB905" s="47"/>
      <c r="BC905" s="47"/>
      <c r="BD905" s="47"/>
      <c r="BE905" s="47"/>
      <c r="BF905" s="47"/>
      <c r="BG905" s="47"/>
      <c r="BH905" s="47"/>
      <c r="BI905" s="47"/>
      <c r="BJ905" s="47"/>
      <c r="BK905" s="47"/>
      <c r="BL905" s="47"/>
      <c r="BM905" s="47"/>
      <c r="BN905" s="47"/>
      <c r="BO905" s="47"/>
      <c r="BP905" s="47"/>
      <c r="BQ905" s="47"/>
      <c r="BR905" s="47"/>
      <c r="BS905" s="47"/>
      <c r="BT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c r="BA906" s="47"/>
      <c r="BB906" s="47"/>
      <c r="BC906" s="47"/>
      <c r="BD906" s="47"/>
      <c r="BE906" s="47"/>
      <c r="BF906" s="47"/>
      <c r="BG906" s="47"/>
      <c r="BH906" s="47"/>
      <c r="BI906" s="47"/>
      <c r="BJ906" s="47"/>
      <c r="BK906" s="47"/>
      <c r="BL906" s="47"/>
      <c r="BM906" s="47"/>
      <c r="BN906" s="47"/>
      <c r="BO906" s="47"/>
      <c r="BP906" s="47"/>
      <c r="BQ906" s="47"/>
      <c r="BR906" s="47"/>
      <c r="BS906" s="47"/>
      <c r="BT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c r="AZ907" s="47"/>
      <c r="BA907" s="47"/>
      <c r="BB907" s="47"/>
      <c r="BC907" s="47"/>
      <c r="BD907" s="47"/>
      <c r="BE907" s="47"/>
      <c r="BF907" s="47"/>
      <c r="BG907" s="47"/>
      <c r="BH907" s="47"/>
      <c r="BI907" s="47"/>
      <c r="BJ907" s="47"/>
      <c r="BK907" s="47"/>
      <c r="BL907" s="47"/>
      <c r="BM907" s="47"/>
      <c r="BN907" s="47"/>
      <c r="BO907" s="47"/>
      <c r="BP907" s="47"/>
      <c r="BQ907" s="47"/>
      <c r="BR907" s="47"/>
      <c r="BS907" s="47"/>
      <c r="BT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c r="AZ908" s="47"/>
      <c r="BA908" s="47"/>
      <c r="BB908" s="47"/>
      <c r="BC908" s="47"/>
      <c r="BD908" s="47"/>
      <c r="BE908" s="47"/>
      <c r="BF908" s="47"/>
      <c r="BG908" s="47"/>
      <c r="BH908" s="47"/>
      <c r="BI908" s="47"/>
      <c r="BJ908" s="47"/>
      <c r="BK908" s="47"/>
      <c r="BL908" s="47"/>
      <c r="BM908" s="47"/>
      <c r="BN908" s="47"/>
      <c r="BO908" s="47"/>
      <c r="BP908" s="47"/>
      <c r="BQ908" s="47"/>
      <c r="BR908" s="47"/>
      <c r="BS908" s="47"/>
      <c r="BT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c r="AZ909" s="47"/>
      <c r="BA909" s="47"/>
      <c r="BB909" s="47"/>
      <c r="BC909" s="47"/>
      <c r="BD909" s="47"/>
      <c r="BE909" s="47"/>
      <c r="BF909" s="47"/>
      <c r="BG909" s="47"/>
      <c r="BH909" s="47"/>
      <c r="BI909" s="47"/>
      <c r="BJ909" s="47"/>
      <c r="BK909" s="47"/>
      <c r="BL909" s="47"/>
      <c r="BM909" s="47"/>
      <c r="BN909" s="47"/>
      <c r="BO909" s="47"/>
      <c r="BP909" s="47"/>
      <c r="BQ909" s="47"/>
      <c r="BR909" s="47"/>
      <c r="BS909" s="47"/>
      <c r="BT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c r="AZ910" s="47"/>
      <c r="BA910" s="47"/>
      <c r="BB910" s="47"/>
      <c r="BC910" s="47"/>
      <c r="BD910" s="47"/>
      <c r="BE910" s="47"/>
      <c r="BF910" s="47"/>
      <c r="BG910" s="47"/>
      <c r="BH910" s="47"/>
      <c r="BI910" s="47"/>
      <c r="BJ910" s="47"/>
      <c r="BK910" s="47"/>
      <c r="BL910" s="47"/>
      <c r="BM910" s="47"/>
      <c r="BN910" s="47"/>
      <c r="BO910" s="47"/>
      <c r="BP910" s="47"/>
      <c r="BQ910" s="47"/>
      <c r="BR910" s="47"/>
      <c r="BS910" s="47"/>
      <c r="BT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c r="AZ911" s="47"/>
      <c r="BA911" s="47"/>
      <c r="BB911" s="47"/>
      <c r="BC911" s="47"/>
      <c r="BD911" s="47"/>
      <c r="BE911" s="47"/>
      <c r="BF911" s="47"/>
      <c r="BG911" s="47"/>
      <c r="BH911" s="47"/>
      <c r="BI911" s="47"/>
      <c r="BJ911" s="47"/>
      <c r="BK911" s="47"/>
      <c r="BL911" s="47"/>
      <c r="BM911" s="47"/>
      <c r="BN911" s="47"/>
      <c r="BO911" s="47"/>
      <c r="BP911" s="47"/>
      <c r="BQ911" s="47"/>
      <c r="BR911" s="47"/>
      <c r="BS911" s="47"/>
      <c r="BT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c r="AZ912" s="47"/>
      <c r="BA912" s="47"/>
      <c r="BB912" s="47"/>
      <c r="BC912" s="47"/>
      <c r="BD912" s="47"/>
      <c r="BE912" s="47"/>
      <c r="BF912" s="47"/>
      <c r="BG912" s="47"/>
      <c r="BH912" s="47"/>
      <c r="BI912" s="47"/>
      <c r="BJ912" s="47"/>
      <c r="BK912" s="47"/>
      <c r="BL912" s="47"/>
      <c r="BM912" s="47"/>
      <c r="BN912" s="47"/>
      <c r="BO912" s="47"/>
      <c r="BP912" s="47"/>
      <c r="BQ912" s="47"/>
      <c r="BR912" s="47"/>
      <c r="BS912" s="47"/>
      <c r="BT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c r="AZ913" s="47"/>
      <c r="BA913" s="47"/>
      <c r="BB913" s="47"/>
      <c r="BC913" s="47"/>
      <c r="BD913" s="47"/>
      <c r="BE913" s="47"/>
      <c r="BF913" s="47"/>
      <c r="BG913" s="47"/>
      <c r="BH913" s="47"/>
      <c r="BI913" s="47"/>
      <c r="BJ913" s="47"/>
      <c r="BK913" s="47"/>
      <c r="BL913" s="47"/>
      <c r="BM913" s="47"/>
      <c r="BN913" s="47"/>
      <c r="BO913" s="47"/>
      <c r="BP913" s="47"/>
      <c r="BQ913" s="47"/>
      <c r="BR913" s="47"/>
      <c r="BS913" s="47"/>
      <c r="BT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c r="AZ914" s="47"/>
      <c r="BA914" s="47"/>
      <c r="BB914" s="47"/>
      <c r="BC914" s="47"/>
      <c r="BD914" s="47"/>
      <c r="BE914" s="47"/>
      <c r="BF914" s="47"/>
      <c r="BG914" s="47"/>
      <c r="BH914" s="47"/>
      <c r="BI914" s="47"/>
      <c r="BJ914" s="47"/>
      <c r="BK914" s="47"/>
      <c r="BL914" s="47"/>
      <c r="BM914" s="47"/>
      <c r="BN914" s="47"/>
      <c r="BO914" s="47"/>
      <c r="BP914" s="47"/>
      <c r="BQ914" s="47"/>
      <c r="BR914" s="47"/>
      <c r="BS914" s="47"/>
      <c r="BT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c r="BA915" s="47"/>
      <c r="BB915" s="47"/>
      <c r="BC915" s="47"/>
      <c r="BD915" s="47"/>
      <c r="BE915" s="47"/>
      <c r="BF915" s="47"/>
      <c r="BG915" s="47"/>
      <c r="BH915" s="47"/>
      <c r="BI915" s="47"/>
      <c r="BJ915" s="47"/>
      <c r="BK915" s="47"/>
      <c r="BL915" s="47"/>
      <c r="BM915" s="47"/>
      <c r="BN915" s="47"/>
      <c r="BO915" s="47"/>
      <c r="BP915" s="47"/>
      <c r="BQ915" s="47"/>
      <c r="BR915" s="47"/>
      <c r="BS915" s="47"/>
      <c r="BT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c r="AZ916" s="47"/>
      <c r="BA916" s="47"/>
      <c r="BB916" s="47"/>
      <c r="BC916" s="47"/>
      <c r="BD916" s="47"/>
      <c r="BE916" s="47"/>
      <c r="BF916" s="47"/>
      <c r="BG916" s="47"/>
      <c r="BH916" s="47"/>
      <c r="BI916" s="47"/>
      <c r="BJ916" s="47"/>
      <c r="BK916" s="47"/>
      <c r="BL916" s="47"/>
      <c r="BM916" s="47"/>
      <c r="BN916" s="47"/>
      <c r="BO916" s="47"/>
      <c r="BP916" s="47"/>
      <c r="BQ916" s="47"/>
      <c r="BR916" s="47"/>
      <c r="BS916" s="47"/>
      <c r="BT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c r="AZ917" s="47"/>
      <c r="BA917" s="47"/>
      <c r="BB917" s="47"/>
      <c r="BC917" s="47"/>
      <c r="BD917" s="47"/>
      <c r="BE917" s="47"/>
      <c r="BF917" s="47"/>
      <c r="BG917" s="47"/>
      <c r="BH917" s="47"/>
      <c r="BI917" s="47"/>
      <c r="BJ917" s="47"/>
      <c r="BK917" s="47"/>
      <c r="BL917" s="47"/>
      <c r="BM917" s="47"/>
      <c r="BN917" s="47"/>
      <c r="BO917" s="47"/>
      <c r="BP917" s="47"/>
      <c r="BQ917" s="47"/>
      <c r="BR917" s="47"/>
      <c r="BS917" s="47"/>
      <c r="BT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c r="AZ918" s="47"/>
      <c r="BA918" s="47"/>
      <c r="BB918" s="47"/>
      <c r="BC918" s="47"/>
      <c r="BD918" s="47"/>
      <c r="BE918" s="47"/>
      <c r="BF918" s="47"/>
      <c r="BG918" s="47"/>
      <c r="BH918" s="47"/>
      <c r="BI918" s="47"/>
      <c r="BJ918" s="47"/>
      <c r="BK918" s="47"/>
      <c r="BL918" s="47"/>
      <c r="BM918" s="47"/>
      <c r="BN918" s="47"/>
      <c r="BO918" s="47"/>
      <c r="BP918" s="47"/>
      <c r="BQ918" s="47"/>
      <c r="BR918" s="47"/>
      <c r="BS918" s="47"/>
      <c r="BT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c r="AZ919" s="47"/>
      <c r="BA919" s="47"/>
      <c r="BB919" s="47"/>
      <c r="BC919" s="47"/>
      <c r="BD919" s="47"/>
      <c r="BE919" s="47"/>
      <c r="BF919" s="47"/>
      <c r="BG919" s="47"/>
      <c r="BH919" s="47"/>
      <c r="BI919" s="47"/>
      <c r="BJ919" s="47"/>
      <c r="BK919" s="47"/>
      <c r="BL919" s="47"/>
      <c r="BM919" s="47"/>
      <c r="BN919" s="47"/>
      <c r="BO919" s="47"/>
      <c r="BP919" s="47"/>
      <c r="BQ919" s="47"/>
      <c r="BR919" s="47"/>
      <c r="BS919" s="47"/>
      <c r="BT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c r="AZ920" s="47"/>
      <c r="BA920" s="47"/>
      <c r="BB920" s="47"/>
      <c r="BC920" s="47"/>
      <c r="BD920" s="47"/>
      <c r="BE920" s="47"/>
      <c r="BF920" s="47"/>
      <c r="BG920" s="47"/>
      <c r="BH920" s="47"/>
      <c r="BI920" s="47"/>
      <c r="BJ920" s="47"/>
      <c r="BK920" s="47"/>
      <c r="BL920" s="47"/>
      <c r="BM920" s="47"/>
      <c r="BN920" s="47"/>
      <c r="BO920" s="47"/>
      <c r="BP920" s="47"/>
      <c r="BQ920" s="47"/>
      <c r="BR920" s="47"/>
      <c r="BS920" s="47"/>
      <c r="BT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c r="BA921" s="47"/>
      <c r="BB921" s="47"/>
      <c r="BC921" s="47"/>
      <c r="BD921" s="47"/>
      <c r="BE921" s="47"/>
      <c r="BF921" s="47"/>
      <c r="BG921" s="47"/>
      <c r="BH921" s="47"/>
      <c r="BI921" s="47"/>
      <c r="BJ921" s="47"/>
      <c r="BK921" s="47"/>
      <c r="BL921" s="47"/>
      <c r="BM921" s="47"/>
      <c r="BN921" s="47"/>
      <c r="BO921" s="47"/>
      <c r="BP921" s="47"/>
      <c r="BQ921" s="47"/>
      <c r="BR921" s="47"/>
      <c r="BS921" s="47"/>
      <c r="BT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c r="AZ922" s="47"/>
      <c r="BA922" s="47"/>
      <c r="BB922" s="47"/>
      <c r="BC922" s="47"/>
      <c r="BD922" s="47"/>
      <c r="BE922" s="47"/>
      <c r="BF922" s="47"/>
      <c r="BG922" s="47"/>
      <c r="BH922" s="47"/>
      <c r="BI922" s="47"/>
      <c r="BJ922" s="47"/>
      <c r="BK922" s="47"/>
      <c r="BL922" s="47"/>
      <c r="BM922" s="47"/>
      <c r="BN922" s="47"/>
      <c r="BO922" s="47"/>
      <c r="BP922" s="47"/>
      <c r="BQ922" s="47"/>
      <c r="BR922" s="47"/>
      <c r="BS922" s="47"/>
      <c r="BT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c r="AZ923" s="47"/>
      <c r="BA923" s="47"/>
      <c r="BB923" s="47"/>
      <c r="BC923" s="47"/>
      <c r="BD923" s="47"/>
      <c r="BE923" s="47"/>
      <c r="BF923" s="47"/>
      <c r="BG923" s="47"/>
      <c r="BH923" s="47"/>
      <c r="BI923" s="47"/>
      <c r="BJ923" s="47"/>
      <c r="BK923" s="47"/>
      <c r="BL923" s="47"/>
      <c r="BM923" s="47"/>
      <c r="BN923" s="47"/>
      <c r="BO923" s="47"/>
      <c r="BP923" s="47"/>
      <c r="BQ923" s="47"/>
      <c r="BR923" s="47"/>
      <c r="BS923" s="47"/>
      <c r="BT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c r="AZ924" s="47"/>
      <c r="BA924" s="47"/>
      <c r="BB924" s="47"/>
      <c r="BC924" s="47"/>
      <c r="BD924" s="47"/>
      <c r="BE924" s="47"/>
      <c r="BF924" s="47"/>
      <c r="BG924" s="47"/>
      <c r="BH924" s="47"/>
      <c r="BI924" s="47"/>
      <c r="BJ924" s="47"/>
      <c r="BK924" s="47"/>
      <c r="BL924" s="47"/>
      <c r="BM924" s="47"/>
      <c r="BN924" s="47"/>
      <c r="BO924" s="47"/>
      <c r="BP924" s="47"/>
      <c r="BQ924" s="47"/>
      <c r="BR924" s="47"/>
      <c r="BS924" s="47"/>
      <c r="BT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c r="AZ925" s="47"/>
      <c r="BA925" s="47"/>
      <c r="BB925" s="47"/>
      <c r="BC925" s="47"/>
      <c r="BD925" s="47"/>
      <c r="BE925" s="47"/>
      <c r="BF925" s="47"/>
      <c r="BG925" s="47"/>
      <c r="BH925" s="47"/>
      <c r="BI925" s="47"/>
      <c r="BJ925" s="47"/>
      <c r="BK925" s="47"/>
      <c r="BL925" s="47"/>
      <c r="BM925" s="47"/>
      <c r="BN925" s="47"/>
      <c r="BO925" s="47"/>
      <c r="BP925" s="47"/>
      <c r="BQ925" s="47"/>
      <c r="BR925" s="47"/>
      <c r="BS925" s="47"/>
      <c r="BT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c r="BA926" s="47"/>
      <c r="BB926" s="47"/>
      <c r="BC926" s="47"/>
      <c r="BD926" s="47"/>
      <c r="BE926" s="47"/>
      <c r="BF926" s="47"/>
      <c r="BG926" s="47"/>
      <c r="BH926" s="47"/>
      <c r="BI926" s="47"/>
      <c r="BJ926" s="47"/>
      <c r="BK926" s="47"/>
      <c r="BL926" s="47"/>
      <c r="BM926" s="47"/>
      <c r="BN926" s="47"/>
      <c r="BO926" s="47"/>
      <c r="BP926" s="47"/>
      <c r="BQ926" s="47"/>
      <c r="BR926" s="47"/>
      <c r="BS926" s="47"/>
      <c r="BT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c r="BA927" s="47"/>
      <c r="BB927" s="47"/>
      <c r="BC927" s="47"/>
      <c r="BD927" s="47"/>
      <c r="BE927" s="47"/>
      <c r="BF927" s="47"/>
      <c r="BG927" s="47"/>
      <c r="BH927" s="47"/>
      <c r="BI927" s="47"/>
      <c r="BJ927" s="47"/>
      <c r="BK927" s="47"/>
      <c r="BL927" s="47"/>
      <c r="BM927" s="47"/>
      <c r="BN927" s="47"/>
      <c r="BO927" s="47"/>
      <c r="BP927" s="47"/>
      <c r="BQ927" s="47"/>
      <c r="BR927" s="47"/>
      <c r="BS927" s="47"/>
      <c r="BT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c r="BA928" s="47"/>
      <c r="BB928" s="47"/>
      <c r="BC928" s="47"/>
      <c r="BD928" s="47"/>
      <c r="BE928" s="47"/>
      <c r="BF928" s="47"/>
      <c r="BG928" s="47"/>
      <c r="BH928" s="47"/>
      <c r="BI928" s="47"/>
      <c r="BJ928" s="47"/>
      <c r="BK928" s="47"/>
      <c r="BL928" s="47"/>
      <c r="BM928" s="47"/>
      <c r="BN928" s="47"/>
      <c r="BO928" s="47"/>
      <c r="BP928" s="47"/>
      <c r="BQ928" s="47"/>
      <c r="BR928" s="47"/>
      <c r="BS928" s="47"/>
      <c r="BT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c r="BA929" s="47"/>
      <c r="BB929" s="47"/>
      <c r="BC929" s="47"/>
      <c r="BD929" s="47"/>
      <c r="BE929" s="47"/>
      <c r="BF929" s="47"/>
      <c r="BG929" s="47"/>
      <c r="BH929" s="47"/>
      <c r="BI929" s="47"/>
      <c r="BJ929" s="47"/>
      <c r="BK929" s="47"/>
      <c r="BL929" s="47"/>
      <c r="BM929" s="47"/>
      <c r="BN929" s="47"/>
      <c r="BO929" s="47"/>
      <c r="BP929" s="47"/>
      <c r="BQ929" s="47"/>
      <c r="BR929" s="47"/>
      <c r="BS929" s="47"/>
      <c r="BT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c r="AZ930" s="47"/>
      <c r="BA930" s="47"/>
      <c r="BB930" s="47"/>
      <c r="BC930" s="47"/>
      <c r="BD930" s="47"/>
      <c r="BE930" s="47"/>
      <c r="BF930" s="47"/>
      <c r="BG930" s="47"/>
      <c r="BH930" s="47"/>
      <c r="BI930" s="47"/>
      <c r="BJ930" s="47"/>
      <c r="BK930" s="47"/>
      <c r="BL930" s="47"/>
      <c r="BM930" s="47"/>
      <c r="BN930" s="47"/>
      <c r="BO930" s="47"/>
      <c r="BP930" s="47"/>
      <c r="BQ930" s="47"/>
      <c r="BR930" s="47"/>
      <c r="BS930" s="47"/>
      <c r="BT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c r="AZ931" s="47"/>
      <c r="BA931" s="47"/>
      <c r="BB931" s="47"/>
      <c r="BC931" s="47"/>
      <c r="BD931" s="47"/>
      <c r="BE931" s="47"/>
      <c r="BF931" s="47"/>
      <c r="BG931" s="47"/>
      <c r="BH931" s="47"/>
      <c r="BI931" s="47"/>
      <c r="BJ931" s="47"/>
      <c r="BK931" s="47"/>
      <c r="BL931" s="47"/>
      <c r="BM931" s="47"/>
      <c r="BN931" s="47"/>
      <c r="BO931" s="47"/>
      <c r="BP931" s="47"/>
      <c r="BQ931" s="47"/>
      <c r="BR931" s="47"/>
      <c r="BS931" s="47"/>
      <c r="BT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c r="AZ932" s="47"/>
      <c r="BA932" s="47"/>
      <c r="BB932" s="47"/>
      <c r="BC932" s="47"/>
      <c r="BD932" s="47"/>
      <c r="BE932" s="47"/>
      <c r="BF932" s="47"/>
      <c r="BG932" s="47"/>
      <c r="BH932" s="47"/>
      <c r="BI932" s="47"/>
      <c r="BJ932" s="47"/>
      <c r="BK932" s="47"/>
      <c r="BL932" s="47"/>
      <c r="BM932" s="47"/>
      <c r="BN932" s="47"/>
      <c r="BO932" s="47"/>
      <c r="BP932" s="47"/>
      <c r="BQ932" s="47"/>
      <c r="BR932" s="47"/>
      <c r="BS932" s="47"/>
      <c r="BT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c r="AZ933" s="47"/>
      <c r="BA933" s="47"/>
      <c r="BB933" s="47"/>
      <c r="BC933" s="47"/>
      <c r="BD933" s="47"/>
      <c r="BE933" s="47"/>
      <c r="BF933" s="47"/>
      <c r="BG933" s="47"/>
      <c r="BH933" s="47"/>
      <c r="BI933" s="47"/>
      <c r="BJ933" s="47"/>
      <c r="BK933" s="47"/>
      <c r="BL933" s="47"/>
      <c r="BM933" s="47"/>
      <c r="BN933" s="47"/>
      <c r="BO933" s="47"/>
      <c r="BP933" s="47"/>
      <c r="BQ933" s="47"/>
      <c r="BR933" s="47"/>
      <c r="BS933" s="47"/>
      <c r="BT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c r="AZ934" s="47"/>
      <c r="BA934" s="47"/>
      <c r="BB934" s="47"/>
      <c r="BC934" s="47"/>
      <c r="BD934" s="47"/>
      <c r="BE934" s="47"/>
      <c r="BF934" s="47"/>
      <c r="BG934" s="47"/>
      <c r="BH934" s="47"/>
      <c r="BI934" s="47"/>
      <c r="BJ934" s="47"/>
      <c r="BK934" s="47"/>
      <c r="BL934" s="47"/>
      <c r="BM934" s="47"/>
      <c r="BN934" s="47"/>
      <c r="BO934" s="47"/>
      <c r="BP934" s="47"/>
      <c r="BQ934" s="47"/>
      <c r="BR934" s="47"/>
      <c r="BS934" s="47"/>
      <c r="BT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c r="BA935" s="47"/>
      <c r="BB935" s="47"/>
      <c r="BC935" s="47"/>
      <c r="BD935" s="47"/>
      <c r="BE935" s="47"/>
      <c r="BF935" s="47"/>
      <c r="BG935" s="47"/>
      <c r="BH935" s="47"/>
      <c r="BI935" s="47"/>
      <c r="BJ935" s="47"/>
      <c r="BK935" s="47"/>
      <c r="BL935" s="47"/>
      <c r="BM935" s="47"/>
      <c r="BN935" s="47"/>
      <c r="BO935" s="47"/>
      <c r="BP935" s="47"/>
      <c r="BQ935" s="47"/>
      <c r="BR935" s="47"/>
      <c r="BS935" s="47"/>
      <c r="BT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c r="AZ936" s="47"/>
      <c r="BA936" s="47"/>
      <c r="BB936" s="47"/>
      <c r="BC936" s="47"/>
      <c r="BD936" s="47"/>
      <c r="BE936" s="47"/>
      <c r="BF936" s="47"/>
      <c r="BG936" s="47"/>
      <c r="BH936" s="47"/>
      <c r="BI936" s="47"/>
      <c r="BJ936" s="47"/>
      <c r="BK936" s="47"/>
      <c r="BL936" s="47"/>
      <c r="BM936" s="47"/>
      <c r="BN936" s="47"/>
      <c r="BO936" s="47"/>
      <c r="BP936" s="47"/>
      <c r="BQ936" s="47"/>
      <c r="BR936" s="47"/>
      <c r="BS936" s="47"/>
      <c r="BT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c r="BA937" s="47"/>
      <c r="BB937" s="47"/>
      <c r="BC937" s="47"/>
      <c r="BD937" s="47"/>
      <c r="BE937" s="47"/>
      <c r="BF937" s="47"/>
      <c r="BG937" s="47"/>
      <c r="BH937" s="47"/>
      <c r="BI937" s="47"/>
      <c r="BJ937" s="47"/>
      <c r="BK937" s="47"/>
      <c r="BL937" s="47"/>
      <c r="BM937" s="47"/>
      <c r="BN937" s="47"/>
      <c r="BO937" s="47"/>
      <c r="BP937" s="47"/>
      <c r="BQ937" s="47"/>
      <c r="BR937" s="47"/>
      <c r="BS937" s="47"/>
      <c r="BT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c r="AZ938" s="47"/>
      <c r="BA938" s="47"/>
      <c r="BB938" s="47"/>
      <c r="BC938" s="47"/>
      <c r="BD938" s="47"/>
      <c r="BE938" s="47"/>
      <c r="BF938" s="47"/>
      <c r="BG938" s="47"/>
      <c r="BH938" s="47"/>
      <c r="BI938" s="47"/>
      <c r="BJ938" s="47"/>
      <c r="BK938" s="47"/>
      <c r="BL938" s="47"/>
      <c r="BM938" s="47"/>
      <c r="BN938" s="47"/>
      <c r="BO938" s="47"/>
      <c r="BP938" s="47"/>
      <c r="BQ938" s="47"/>
      <c r="BR938" s="47"/>
      <c r="BS938" s="47"/>
      <c r="BT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c r="AZ939" s="47"/>
      <c r="BA939" s="47"/>
      <c r="BB939" s="47"/>
      <c r="BC939" s="47"/>
      <c r="BD939" s="47"/>
      <c r="BE939" s="47"/>
      <c r="BF939" s="47"/>
      <c r="BG939" s="47"/>
      <c r="BH939" s="47"/>
      <c r="BI939" s="47"/>
      <c r="BJ939" s="47"/>
      <c r="BK939" s="47"/>
      <c r="BL939" s="47"/>
      <c r="BM939" s="47"/>
      <c r="BN939" s="47"/>
      <c r="BO939" s="47"/>
      <c r="BP939" s="47"/>
      <c r="BQ939" s="47"/>
      <c r="BR939" s="47"/>
      <c r="BS939" s="47"/>
      <c r="BT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c r="AZ940" s="47"/>
      <c r="BA940" s="47"/>
      <c r="BB940" s="47"/>
      <c r="BC940" s="47"/>
      <c r="BD940" s="47"/>
      <c r="BE940" s="47"/>
      <c r="BF940" s="47"/>
      <c r="BG940" s="47"/>
      <c r="BH940" s="47"/>
      <c r="BI940" s="47"/>
      <c r="BJ940" s="47"/>
      <c r="BK940" s="47"/>
      <c r="BL940" s="47"/>
      <c r="BM940" s="47"/>
      <c r="BN940" s="47"/>
      <c r="BO940" s="47"/>
      <c r="BP940" s="47"/>
      <c r="BQ940" s="47"/>
      <c r="BR940" s="47"/>
      <c r="BS940" s="47"/>
      <c r="BT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c r="AZ941" s="47"/>
      <c r="BA941" s="47"/>
      <c r="BB941" s="47"/>
      <c r="BC941" s="47"/>
      <c r="BD941" s="47"/>
      <c r="BE941" s="47"/>
      <c r="BF941" s="47"/>
      <c r="BG941" s="47"/>
      <c r="BH941" s="47"/>
      <c r="BI941" s="47"/>
      <c r="BJ941" s="47"/>
      <c r="BK941" s="47"/>
      <c r="BL941" s="47"/>
      <c r="BM941" s="47"/>
      <c r="BN941" s="47"/>
      <c r="BO941" s="47"/>
      <c r="BP941" s="47"/>
      <c r="BQ941" s="47"/>
      <c r="BR941" s="47"/>
      <c r="BS941" s="47"/>
      <c r="BT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c r="AZ942" s="47"/>
      <c r="BA942" s="47"/>
      <c r="BB942" s="47"/>
      <c r="BC942" s="47"/>
      <c r="BD942" s="47"/>
      <c r="BE942" s="47"/>
      <c r="BF942" s="47"/>
      <c r="BG942" s="47"/>
      <c r="BH942" s="47"/>
      <c r="BI942" s="47"/>
      <c r="BJ942" s="47"/>
      <c r="BK942" s="47"/>
      <c r="BL942" s="47"/>
      <c r="BM942" s="47"/>
      <c r="BN942" s="47"/>
      <c r="BO942" s="47"/>
      <c r="BP942" s="47"/>
      <c r="BQ942" s="47"/>
      <c r="BR942" s="47"/>
      <c r="BS942" s="47"/>
      <c r="BT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c r="AZ943" s="47"/>
      <c r="BA943" s="47"/>
      <c r="BB943" s="47"/>
      <c r="BC943" s="47"/>
      <c r="BD943" s="47"/>
      <c r="BE943" s="47"/>
      <c r="BF943" s="47"/>
      <c r="BG943" s="47"/>
      <c r="BH943" s="47"/>
      <c r="BI943" s="47"/>
      <c r="BJ943" s="47"/>
      <c r="BK943" s="47"/>
      <c r="BL943" s="47"/>
      <c r="BM943" s="47"/>
      <c r="BN943" s="47"/>
      <c r="BO943" s="47"/>
      <c r="BP943" s="47"/>
      <c r="BQ943" s="47"/>
      <c r="BR943" s="47"/>
      <c r="BS943" s="47"/>
      <c r="BT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c r="AZ944" s="47"/>
      <c r="BA944" s="47"/>
      <c r="BB944" s="47"/>
      <c r="BC944" s="47"/>
      <c r="BD944" s="47"/>
      <c r="BE944" s="47"/>
      <c r="BF944" s="47"/>
      <c r="BG944" s="47"/>
      <c r="BH944" s="47"/>
      <c r="BI944" s="47"/>
      <c r="BJ944" s="47"/>
      <c r="BK944" s="47"/>
      <c r="BL944" s="47"/>
      <c r="BM944" s="47"/>
      <c r="BN944" s="47"/>
      <c r="BO944" s="47"/>
      <c r="BP944" s="47"/>
      <c r="BQ944" s="47"/>
      <c r="BR944" s="47"/>
      <c r="BS944" s="47"/>
      <c r="BT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c r="AZ945" s="47"/>
      <c r="BA945" s="47"/>
      <c r="BB945" s="47"/>
      <c r="BC945" s="47"/>
      <c r="BD945" s="47"/>
      <c r="BE945" s="47"/>
      <c r="BF945" s="47"/>
      <c r="BG945" s="47"/>
      <c r="BH945" s="47"/>
      <c r="BI945" s="47"/>
      <c r="BJ945" s="47"/>
      <c r="BK945" s="47"/>
      <c r="BL945" s="47"/>
      <c r="BM945" s="47"/>
      <c r="BN945" s="47"/>
      <c r="BO945" s="47"/>
      <c r="BP945" s="47"/>
      <c r="BQ945" s="47"/>
      <c r="BR945" s="47"/>
      <c r="BS945" s="47"/>
      <c r="BT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c r="AZ946" s="47"/>
      <c r="BA946" s="47"/>
      <c r="BB946" s="47"/>
      <c r="BC946" s="47"/>
      <c r="BD946" s="47"/>
      <c r="BE946" s="47"/>
      <c r="BF946" s="47"/>
      <c r="BG946" s="47"/>
      <c r="BH946" s="47"/>
      <c r="BI946" s="47"/>
      <c r="BJ946" s="47"/>
      <c r="BK946" s="47"/>
      <c r="BL946" s="47"/>
      <c r="BM946" s="47"/>
      <c r="BN946" s="47"/>
      <c r="BO946" s="47"/>
      <c r="BP946" s="47"/>
      <c r="BQ946" s="47"/>
      <c r="BR946" s="47"/>
      <c r="BS946" s="47"/>
      <c r="BT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c r="AZ947" s="47"/>
      <c r="BA947" s="47"/>
      <c r="BB947" s="47"/>
      <c r="BC947" s="47"/>
      <c r="BD947" s="47"/>
      <c r="BE947" s="47"/>
      <c r="BF947" s="47"/>
      <c r="BG947" s="47"/>
      <c r="BH947" s="47"/>
      <c r="BI947" s="47"/>
      <c r="BJ947" s="47"/>
      <c r="BK947" s="47"/>
      <c r="BL947" s="47"/>
      <c r="BM947" s="47"/>
      <c r="BN947" s="47"/>
      <c r="BO947" s="47"/>
      <c r="BP947" s="47"/>
      <c r="BQ947" s="47"/>
      <c r="BR947" s="47"/>
      <c r="BS947" s="47"/>
      <c r="BT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c r="AZ948" s="47"/>
      <c r="BA948" s="47"/>
      <c r="BB948" s="47"/>
      <c r="BC948" s="47"/>
      <c r="BD948" s="47"/>
      <c r="BE948" s="47"/>
      <c r="BF948" s="47"/>
      <c r="BG948" s="47"/>
      <c r="BH948" s="47"/>
      <c r="BI948" s="47"/>
      <c r="BJ948" s="47"/>
      <c r="BK948" s="47"/>
      <c r="BL948" s="47"/>
      <c r="BM948" s="47"/>
      <c r="BN948" s="47"/>
      <c r="BO948" s="47"/>
      <c r="BP948" s="47"/>
      <c r="BQ948" s="47"/>
      <c r="BR948" s="47"/>
      <c r="BS948" s="47"/>
      <c r="BT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c r="AZ949" s="47"/>
      <c r="BA949" s="47"/>
      <c r="BB949" s="47"/>
      <c r="BC949" s="47"/>
      <c r="BD949" s="47"/>
      <c r="BE949" s="47"/>
      <c r="BF949" s="47"/>
      <c r="BG949" s="47"/>
      <c r="BH949" s="47"/>
      <c r="BI949" s="47"/>
      <c r="BJ949" s="47"/>
      <c r="BK949" s="47"/>
      <c r="BL949" s="47"/>
      <c r="BM949" s="47"/>
      <c r="BN949" s="47"/>
      <c r="BO949" s="47"/>
      <c r="BP949" s="47"/>
      <c r="BQ949" s="47"/>
      <c r="BR949" s="47"/>
      <c r="BS949" s="47"/>
      <c r="BT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c r="AZ950" s="47"/>
      <c r="BA950" s="47"/>
      <c r="BB950" s="47"/>
      <c r="BC950" s="47"/>
      <c r="BD950" s="47"/>
      <c r="BE950" s="47"/>
      <c r="BF950" s="47"/>
      <c r="BG950" s="47"/>
      <c r="BH950" s="47"/>
      <c r="BI950" s="47"/>
      <c r="BJ950" s="47"/>
      <c r="BK950" s="47"/>
      <c r="BL950" s="47"/>
      <c r="BM950" s="47"/>
      <c r="BN950" s="47"/>
      <c r="BO950" s="47"/>
      <c r="BP950" s="47"/>
      <c r="BQ950" s="47"/>
      <c r="BR950" s="47"/>
      <c r="BS950" s="47"/>
      <c r="BT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c r="AZ951" s="47"/>
      <c r="BA951" s="47"/>
      <c r="BB951" s="47"/>
      <c r="BC951" s="47"/>
      <c r="BD951" s="47"/>
      <c r="BE951" s="47"/>
      <c r="BF951" s="47"/>
      <c r="BG951" s="47"/>
      <c r="BH951" s="47"/>
      <c r="BI951" s="47"/>
      <c r="BJ951" s="47"/>
      <c r="BK951" s="47"/>
      <c r="BL951" s="47"/>
      <c r="BM951" s="47"/>
      <c r="BN951" s="47"/>
      <c r="BO951" s="47"/>
      <c r="BP951" s="47"/>
      <c r="BQ951" s="47"/>
      <c r="BR951" s="47"/>
      <c r="BS951" s="47"/>
      <c r="BT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row>
  </sheetData>
  <mergeCells count="120">
    <mergeCell ref="AD43:AD48"/>
    <mergeCell ref="AB43:AB48"/>
    <mergeCell ref="AF43:AF48"/>
    <mergeCell ref="AD39:AD42"/>
    <mergeCell ref="AB39:AB42"/>
    <mergeCell ref="AF34:AF38"/>
    <mergeCell ref="AF39:AF42"/>
    <mergeCell ref="AF30:AF33"/>
    <mergeCell ref="AB34:AB38"/>
    <mergeCell ref="AB26:AB29"/>
    <mergeCell ref="AB23:AB25"/>
    <mergeCell ref="AD18:AD19"/>
    <mergeCell ref="AD6:AD11"/>
    <mergeCell ref="AB20:AB22"/>
    <mergeCell ref="AB18:AB19"/>
    <mergeCell ref="AB6:AB11"/>
    <mergeCell ref="AB15:AB17"/>
    <mergeCell ref="AD15:AD17"/>
    <mergeCell ref="AD13:AD14"/>
    <mergeCell ref="AD30:AD33"/>
    <mergeCell ref="AD34:AD38"/>
    <mergeCell ref="AD20:AD22"/>
    <mergeCell ref="AB30:AB33"/>
    <mergeCell ref="AF18:AF19"/>
    <mergeCell ref="AF15:AF17"/>
    <mergeCell ref="AD23:AD25"/>
    <mergeCell ref="AD26:AD29"/>
    <mergeCell ref="AF26:AF29"/>
    <mergeCell ref="AF23:AF25"/>
    <mergeCell ref="BT1:BT3"/>
    <mergeCell ref="AF20:AF22"/>
    <mergeCell ref="AF6:AF11"/>
    <mergeCell ref="AF13:AF14"/>
    <mergeCell ref="T23:T25"/>
    <mergeCell ref="T26:T29"/>
    <mergeCell ref="D23:D48"/>
    <mergeCell ref="F23:F48"/>
    <mergeCell ref="F20:F22"/>
    <mergeCell ref="H20:H22"/>
    <mergeCell ref="N20:N22"/>
    <mergeCell ref="L20:L22"/>
    <mergeCell ref="R23:R48"/>
    <mergeCell ref="N23:N48"/>
    <mergeCell ref="P23:P48"/>
    <mergeCell ref="J20:J22"/>
    <mergeCell ref="H23:H48"/>
    <mergeCell ref="J23:J48"/>
    <mergeCell ref="T34:T38"/>
    <mergeCell ref="T39:T42"/>
    <mergeCell ref="R20:R22"/>
    <mergeCell ref="T43:T48"/>
    <mergeCell ref="T20:T22"/>
    <mergeCell ref="B23:B48"/>
    <mergeCell ref="P20:P22"/>
    <mergeCell ref="L23:L48"/>
    <mergeCell ref="L2:N2"/>
    <mergeCell ref="P2:R2"/>
    <mergeCell ref="R6:R11"/>
    <mergeCell ref="P6:P11"/>
    <mergeCell ref="T13:T14"/>
    <mergeCell ref="T6:T11"/>
    <mergeCell ref="V13:V14"/>
    <mergeCell ref="L6:L11"/>
    <mergeCell ref="J6:J11"/>
    <mergeCell ref="H6:H11"/>
    <mergeCell ref="N6:N11"/>
    <mergeCell ref="H2:J2"/>
    <mergeCell ref="V6:V11"/>
    <mergeCell ref="X39:X42"/>
    <mergeCell ref="X43:X48"/>
    <mergeCell ref="Z26:Z29"/>
    <mergeCell ref="Z23:Z25"/>
    <mergeCell ref="Z34:Z38"/>
    <mergeCell ref="Z30:Z33"/>
    <mergeCell ref="X15:X17"/>
    <mergeCell ref="X18:X19"/>
    <mergeCell ref="Z20:Z22"/>
    <mergeCell ref="Z39:Z42"/>
    <mergeCell ref="Z43:Z48"/>
    <mergeCell ref="X20:X22"/>
    <mergeCell ref="X34:X38"/>
    <mergeCell ref="X23:X25"/>
    <mergeCell ref="V30:V33"/>
    <mergeCell ref="V26:V29"/>
    <mergeCell ref="V15:V17"/>
    <mergeCell ref="T15:T17"/>
    <mergeCell ref="V20:V22"/>
    <mergeCell ref="V34:V38"/>
    <mergeCell ref="T30:T33"/>
    <mergeCell ref="V39:V42"/>
    <mergeCell ref="V43:V48"/>
    <mergeCell ref="V23:V25"/>
    <mergeCell ref="D6:D22"/>
    <mergeCell ref="F6:F11"/>
    <mergeCell ref="F12:F17"/>
    <mergeCell ref="F18:F19"/>
    <mergeCell ref="B6:B22"/>
    <mergeCell ref="H12:H17"/>
    <mergeCell ref="H18:H19"/>
    <mergeCell ref="T18:T19"/>
    <mergeCell ref="N18:N19"/>
    <mergeCell ref="R18:R19"/>
    <mergeCell ref="L18:L19"/>
    <mergeCell ref="P18:P19"/>
    <mergeCell ref="J18:J19"/>
    <mergeCell ref="R12:R17"/>
    <mergeCell ref="P12:P17"/>
    <mergeCell ref="X26:X29"/>
    <mergeCell ref="X30:X33"/>
    <mergeCell ref="Z6:Z11"/>
    <mergeCell ref="X6:X11"/>
    <mergeCell ref="L12:L17"/>
    <mergeCell ref="J12:J17"/>
    <mergeCell ref="Z18:Z19"/>
    <mergeCell ref="Z15:Z17"/>
    <mergeCell ref="AB13:AB14"/>
    <mergeCell ref="X13:X14"/>
    <mergeCell ref="V18:V19"/>
    <mergeCell ref="Z13:Z14"/>
    <mergeCell ref="N12:N17"/>
  </mergeCells>
  <conditionalFormatting sqref="BR6:BR48 BO6:BP48">
    <cfRule type="colorScale" priority="1">
      <colorScale>
        <cfvo type="min"/>
        <cfvo type="max"/>
        <color rgb="FFFEF2CB"/>
        <color rgb="FFFFE598"/>
      </colorScale>
    </cfRule>
  </conditionalFormatting>
  <conditionalFormatting sqref="BZ7:CB48">
    <cfRule type="colorScale" priority="2">
      <colorScale>
        <cfvo type="min"/>
        <cfvo type="max"/>
        <color rgb="FFFBE4D5"/>
        <color rgb="FFC55A11"/>
      </colorScale>
    </cfRule>
  </conditionalFormatting>
  <conditionalFormatting sqref="CC7:CC48">
    <cfRule type="colorScale" priority="3">
      <colorScale>
        <cfvo type="min"/>
        <cfvo type="max"/>
        <color rgb="FFFBE4D5"/>
        <color rgb="FFC55A11"/>
      </colorScale>
    </cfRule>
  </conditionalFormatting>
  <conditionalFormatting sqref="CD7:CE48">
    <cfRule type="colorScale" priority="4">
      <colorScale>
        <cfvo type="min"/>
        <cfvo type="max"/>
        <color rgb="FFFBE4D5"/>
        <color rgb="FFC55A11"/>
      </colorScale>
    </cfRule>
  </conditionalFormatting>
  <conditionalFormatting sqref="BX7:BX48">
    <cfRule type="colorScale" priority="5">
      <colorScale>
        <cfvo type="min"/>
        <cfvo type="max"/>
        <color rgb="FFFBE4D5"/>
        <color rgb="FFC55A11"/>
      </colorScale>
    </cfRule>
  </conditionalFormatting>
  <conditionalFormatting sqref="BT7:BV48">
    <cfRule type="colorScale" priority="6">
      <colorScale>
        <cfvo type="min"/>
        <cfvo type="max"/>
        <color rgb="FFFBE4D5"/>
        <color rgb="FFC55A11"/>
      </colorScale>
    </cfRule>
  </conditionalFormatting>
  <conditionalFormatting sqref="BW7:BW48">
    <cfRule type="colorScale" priority="7">
      <colorScale>
        <cfvo type="min"/>
        <cfvo type="max"/>
        <color rgb="FFFBE4D5"/>
        <color rgb="FFC55A11"/>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38"/>
    <col customWidth="1" min="2" max="3" width="26.38"/>
    <col customWidth="1" min="4" max="4" width="30.0"/>
    <col customWidth="1" min="5" max="5" width="13.0"/>
    <col customWidth="1" min="6" max="18" width="7.63"/>
    <col customWidth="1" min="19" max="20" width="5.0"/>
    <col customWidth="1" min="21" max="21" width="8.63"/>
    <col customWidth="1" min="22" max="27" width="8.0"/>
    <col customWidth="1" min="28" max="32" width="7.88"/>
    <col customWidth="1" min="33" max="34" width="8.0"/>
    <col customWidth="1" min="35" max="36" width="8.75"/>
    <col customWidth="1" min="37" max="37" width="7.5"/>
    <col customWidth="1" min="38" max="41" width="8.0"/>
  </cols>
  <sheetData>
    <row r="1" ht="38.25" customHeight="1">
      <c r="A1" s="117" t="s">
        <v>107</v>
      </c>
      <c r="B1" s="117" t="s">
        <v>108</v>
      </c>
      <c r="C1" s="117" t="s">
        <v>109</v>
      </c>
      <c r="D1" s="118" t="s">
        <v>110</v>
      </c>
      <c r="E1" s="119" t="s">
        <v>111</v>
      </c>
      <c r="F1" s="120" t="s">
        <v>112</v>
      </c>
      <c r="G1" s="120" t="s">
        <v>113</v>
      </c>
      <c r="H1" s="121" t="s">
        <v>114</v>
      </c>
      <c r="I1" s="120" t="s">
        <v>115</v>
      </c>
      <c r="J1" s="122" t="s">
        <v>116</v>
      </c>
      <c r="K1" s="123"/>
      <c r="L1" s="123"/>
      <c r="M1" s="123"/>
      <c r="N1" s="123"/>
      <c r="O1" s="123"/>
      <c r="P1" s="123"/>
      <c r="Q1" s="123"/>
      <c r="R1" s="123"/>
      <c r="S1" s="123"/>
      <c r="T1" s="123"/>
      <c r="U1" s="124" t="s">
        <v>117</v>
      </c>
      <c r="V1" s="123"/>
      <c r="W1" s="123"/>
      <c r="X1" s="125"/>
      <c r="Y1" s="125"/>
      <c r="Z1" s="125"/>
      <c r="AA1" s="125"/>
      <c r="AB1" s="125"/>
      <c r="AC1" s="123"/>
      <c r="AD1" s="123"/>
      <c r="AE1" s="123"/>
      <c r="AF1" s="125"/>
      <c r="AG1" s="125"/>
      <c r="AH1" s="125"/>
      <c r="AI1" s="123"/>
      <c r="AJ1" s="123"/>
      <c r="AK1" s="123"/>
      <c r="AL1" s="123"/>
      <c r="AM1" s="123"/>
      <c r="AN1" s="123"/>
      <c r="AO1" s="123"/>
    </row>
    <row r="2" ht="15.0" customHeight="1">
      <c r="A2" s="86" t="s">
        <v>118</v>
      </c>
      <c r="B2" s="126" t="s">
        <v>119</v>
      </c>
      <c r="C2" s="86" t="s">
        <v>120</v>
      </c>
      <c r="D2" s="127" t="s">
        <v>121</v>
      </c>
      <c r="E2" s="86" t="s">
        <v>122</v>
      </c>
      <c r="F2" s="128" t="str">
        <f>(U2-AVERAGE($U2:$U$4))/COUNT($U$2:$U$4)</f>
        <v>0.33</v>
      </c>
      <c r="G2" s="128" t="str">
        <f t="shared" ref="G2:G4" si="1">IF(F2=MAX($F$2:$F$4),F2,0)</f>
        <v>0.33</v>
      </c>
      <c r="H2" s="128" t="str">
        <f>U2*IF(G2=MAX(G2:G4),G2+2,1)</f>
        <v>7.00</v>
      </c>
      <c r="I2" s="129" t="str">
        <f t="shared" ref="I2:I4" si="2">U2/SUM($U$2:$U$4)</f>
        <v>50.0%</v>
      </c>
      <c r="J2" s="129" t="str">
        <f t="shared" ref="J2:J4" si="3">H2/SUM($H$2:$H$4)</f>
        <v>70.0%</v>
      </c>
      <c r="K2" s="47"/>
      <c r="L2" s="47"/>
      <c r="M2" s="47"/>
      <c r="N2" s="47"/>
      <c r="O2" s="47"/>
      <c r="P2" s="47"/>
      <c r="Q2" s="47"/>
      <c r="R2" s="47"/>
      <c r="S2" s="47"/>
      <c r="T2" s="47"/>
      <c r="U2" s="130" t="str">
        <f t="shared" ref="U2:U6" si="4">RANDBETWEEN(1,3)</f>
        <v>3</v>
      </c>
      <c r="V2" s="131"/>
      <c r="W2" s="132"/>
      <c r="X2" s="133"/>
      <c r="Y2" s="133"/>
      <c r="Z2" s="133"/>
      <c r="AA2" s="133"/>
      <c r="AB2" s="125"/>
      <c r="AC2" s="47"/>
      <c r="AD2" s="47"/>
      <c r="AE2" s="47"/>
      <c r="AF2" s="125"/>
      <c r="AG2" s="125"/>
      <c r="AH2" s="125"/>
      <c r="AI2" s="47"/>
      <c r="AJ2" s="47"/>
      <c r="AK2" s="47"/>
      <c r="AL2" s="47"/>
      <c r="AM2" s="47"/>
      <c r="AN2" s="47"/>
      <c r="AO2" s="47"/>
    </row>
    <row r="3">
      <c r="A3" s="86" t="s">
        <v>118</v>
      </c>
      <c r="B3" s="126" t="s">
        <v>123</v>
      </c>
      <c r="C3" s="86" t="s">
        <v>124</v>
      </c>
      <c r="D3" s="127" t="s">
        <v>125</v>
      </c>
      <c r="E3" s="86" t="s">
        <v>124</v>
      </c>
      <c r="F3" s="128" t="str">
        <f>(U3-AVERAGE($U2:$U$4))/COUNT($U$2:$U$4)</f>
        <v>0.00</v>
      </c>
      <c r="G3" s="128" t="str">
        <f t="shared" si="1"/>
        <v>0.00</v>
      </c>
      <c r="H3" s="128" t="str">
        <f>U3*IF(G3=MAX(G2:G4),G3+2,1)</f>
        <v>2.00</v>
      </c>
      <c r="I3" s="129" t="str">
        <f t="shared" si="2"/>
        <v>33.3%</v>
      </c>
      <c r="J3" s="129" t="str">
        <f t="shared" si="3"/>
        <v>20.0%</v>
      </c>
      <c r="K3" s="47"/>
      <c r="L3" s="47"/>
      <c r="M3" s="47"/>
      <c r="N3" s="47"/>
      <c r="O3" s="47"/>
      <c r="P3" s="47"/>
      <c r="Q3" s="47"/>
      <c r="R3" s="47"/>
      <c r="S3" s="47"/>
      <c r="T3" s="47"/>
      <c r="U3" s="130" t="str">
        <f t="shared" si="4"/>
        <v>2</v>
      </c>
      <c r="V3" s="131"/>
      <c r="W3" s="131"/>
      <c r="X3" s="131"/>
      <c r="Y3" s="131"/>
      <c r="Z3" s="131"/>
      <c r="AA3" s="131"/>
      <c r="AB3" s="47"/>
      <c r="AC3" s="47"/>
      <c r="AD3" s="47"/>
      <c r="AE3" s="47"/>
      <c r="AF3" s="47"/>
      <c r="AG3" s="32"/>
      <c r="AH3" s="47"/>
      <c r="AI3" s="47"/>
      <c r="AJ3" s="47"/>
      <c r="AK3" s="47"/>
      <c r="AL3" s="47"/>
      <c r="AM3" s="47"/>
      <c r="AN3" s="47"/>
      <c r="AO3" s="47"/>
    </row>
    <row r="4">
      <c r="A4" s="86" t="s">
        <v>118</v>
      </c>
      <c r="B4" s="134" t="s">
        <v>126</v>
      </c>
      <c r="C4" s="89" t="s">
        <v>127</v>
      </c>
      <c r="D4" s="135" t="s">
        <v>128</v>
      </c>
      <c r="E4" s="89" t="s">
        <v>129</v>
      </c>
      <c r="F4" s="128" t="str">
        <f>(U4-AVERAGE($U2:$U$4))/COUNT($U$2:$U$4)</f>
        <v>-0.33</v>
      </c>
      <c r="G4" s="128" t="str">
        <f t="shared" si="1"/>
        <v>0.00</v>
      </c>
      <c r="H4" s="128" t="str">
        <f>U4*IF(G4=MAX(G2:G4),G4+2,1)</f>
        <v>1.00</v>
      </c>
      <c r="I4" s="129" t="str">
        <f t="shared" si="2"/>
        <v>16.7%</v>
      </c>
      <c r="J4" s="136" t="str">
        <f t="shared" si="3"/>
        <v>10.0%</v>
      </c>
      <c r="K4" s="47"/>
      <c r="L4" s="47"/>
      <c r="M4" s="47"/>
      <c r="N4" s="47"/>
      <c r="O4" s="47"/>
      <c r="P4" s="47"/>
      <c r="Q4" s="47"/>
      <c r="R4" s="47"/>
      <c r="S4" s="47"/>
      <c r="T4" s="47"/>
      <c r="U4" s="130" t="str">
        <f t="shared" si="4"/>
        <v>1</v>
      </c>
      <c r="V4" s="131"/>
      <c r="W4" s="131"/>
      <c r="X4" s="131"/>
      <c r="Y4" s="137" t="s">
        <v>130</v>
      </c>
      <c r="Z4" s="138"/>
      <c r="AA4" s="139"/>
      <c r="AB4" s="47"/>
      <c r="AC4" s="140" t="s">
        <v>131</v>
      </c>
      <c r="AD4" s="138"/>
      <c r="AE4" s="139"/>
      <c r="AF4" s="141" t="s">
        <v>132</v>
      </c>
      <c r="AG4" s="140" t="s">
        <v>133</v>
      </c>
      <c r="AH4" s="138"/>
      <c r="AI4" s="139"/>
      <c r="AJ4" s="47"/>
      <c r="AK4" s="47"/>
      <c r="AL4" s="47"/>
      <c r="AM4" s="47"/>
      <c r="AN4" s="47"/>
      <c r="AO4" s="47"/>
    </row>
    <row r="5">
      <c r="A5" s="142" t="s">
        <v>118</v>
      </c>
      <c r="B5" s="143" t="s">
        <v>134</v>
      </c>
      <c r="C5" s="143" t="s">
        <v>134</v>
      </c>
      <c r="D5" s="144" t="s">
        <v>135</v>
      </c>
      <c r="E5" s="143" t="s">
        <v>136</v>
      </c>
      <c r="F5" s="110"/>
      <c r="G5" s="104"/>
      <c r="H5" s="104"/>
      <c r="I5" s="104"/>
      <c r="J5" s="104"/>
      <c r="K5" s="104"/>
      <c r="L5" s="104"/>
      <c r="M5" s="104"/>
      <c r="N5" s="104"/>
      <c r="O5" s="104"/>
      <c r="P5" s="104"/>
      <c r="Q5" s="104"/>
      <c r="R5" s="104"/>
      <c r="S5" s="104"/>
      <c r="T5" s="145"/>
      <c r="U5" s="130" t="str">
        <f t="shared" si="4"/>
        <v>1</v>
      </c>
      <c r="V5" s="47"/>
      <c r="W5" s="47"/>
      <c r="X5" s="47"/>
      <c r="Y5" s="146"/>
      <c r="Z5" s="9"/>
      <c r="AA5" s="10"/>
      <c r="AB5" s="47"/>
      <c r="AC5" s="146"/>
      <c r="AD5" s="9"/>
      <c r="AE5" s="10"/>
      <c r="AF5" s="106"/>
      <c r="AG5" s="146"/>
      <c r="AH5" s="9"/>
      <c r="AI5" s="10"/>
      <c r="AJ5" s="47"/>
      <c r="AK5" s="47"/>
      <c r="AL5" s="47"/>
      <c r="AM5" s="47"/>
      <c r="AN5" s="47"/>
      <c r="AO5" s="47"/>
    </row>
    <row r="6">
      <c r="A6" s="142" t="s">
        <v>118</v>
      </c>
      <c r="B6" s="86" t="s">
        <v>137</v>
      </c>
      <c r="C6" s="86" t="s">
        <v>137</v>
      </c>
      <c r="D6" s="127" t="s">
        <v>138</v>
      </c>
      <c r="E6" s="86" t="s">
        <v>139</v>
      </c>
      <c r="F6" s="147"/>
      <c r="G6" s="104"/>
      <c r="H6" s="104"/>
      <c r="I6" s="104"/>
      <c r="J6" s="104"/>
      <c r="K6" s="104"/>
      <c r="L6" s="104"/>
      <c r="M6" s="104"/>
      <c r="N6" s="104"/>
      <c r="O6" s="104"/>
      <c r="P6" s="104"/>
      <c r="Q6" s="104"/>
      <c r="R6" s="104"/>
      <c r="S6" s="104"/>
      <c r="T6" s="104"/>
      <c r="U6" s="130" t="str">
        <f t="shared" si="4"/>
        <v>1</v>
      </c>
      <c r="V6" s="47"/>
      <c r="W6" s="47"/>
      <c r="X6" s="47"/>
      <c r="Y6" s="47"/>
      <c r="Z6" s="47"/>
      <c r="AA6" s="47"/>
      <c r="AB6" s="47"/>
      <c r="AC6" s="47"/>
      <c r="AD6" s="47" t="s">
        <v>140</v>
      </c>
      <c r="AE6" s="47"/>
      <c r="AF6" s="77" t="s">
        <v>141</v>
      </c>
      <c r="AG6" s="32"/>
      <c r="AH6" s="47"/>
      <c r="AI6" s="47"/>
      <c r="AJ6" s="47"/>
      <c r="AK6" s="47"/>
      <c r="AL6" s="47"/>
      <c r="AM6" s="47"/>
      <c r="AN6" s="47"/>
      <c r="AO6" s="47"/>
    </row>
    <row r="7" ht="25.5" customHeight="1">
      <c r="A7" s="148" t="s">
        <v>107</v>
      </c>
      <c r="B7" s="148" t="s">
        <v>142</v>
      </c>
      <c r="C7" s="148" t="s">
        <v>143</v>
      </c>
      <c r="D7" s="148" t="s">
        <v>144</v>
      </c>
      <c r="E7" s="149" t="s">
        <v>145</v>
      </c>
      <c r="F7" s="150" t="s">
        <v>146</v>
      </c>
      <c r="G7" s="150" t="s">
        <v>147</v>
      </c>
      <c r="H7" s="151" t="s">
        <v>148</v>
      </c>
      <c r="I7" s="150" t="s">
        <v>149</v>
      </c>
      <c r="J7" s="150" t="s">
        <v>150</v>
      </c>
      <c r="K7" s="150" t="s">
        <v>151</v>
      </c>
      <c r="L7" s="152" t="s">
        <v>152</v>
      </c>
      <c r="M7" s="153" t="s">
        <v>153</v>
      </c>
      <c r="N7" s="16"/>
      <c r="O7" s="17"/>
      <c r="P7" s="153" t="s">
        <v>154</v>
      </c>
      <c r="Q7" s="16"/>
      <c r="R7" s="17"/>
      <c r="S7" s="154" t="s">
        <v>155</v>
      </c>
      <c r="T7" s="152" t="s">
        <v>156</v>
      </c>
      <c r="U7" s="155"/>
      <c r="V7" s="153" t="s">
        <v>157</v>
      </c>
      <c r="W7" s="16"/>
      <c r="X7" s="17"/>
      <c r="Y7" s="156"/>
      <c r="Z7" s="16"/>
      <c r="AA7" s="17"/>
      <c r="AB7" s="157" t="s">
        <v>158</v>
      </c>
      <c r="AC7" s="158" t="s">
        <v>159</v>
      </c>
      <c r="AD7" s="158" t="s">
        <v>160</v>
      </c>
      <c r="AE7" s="158" t="s">
        <v>161</v>
      </c>
      <c r="AF7" s="158" t="s">
        <v>162</v>
      </c>
      <c r="AG7" s="153" t="s">
        <v>163</v>
      </c>
      <c r="AH7" s="16"/>
      <c r="AI7" s="17"/>
      <c r="AJ7" s="159" t="s">
        <v>164</v>
      </c>
      <c r="AK7" s="158" t="s">
        <v>165</v>
      </c>
      <c r="AL7" s="158" t="s">
        <v>166</v>
      </c>
      <c r="AM7" s="158" t="s">
        <v>167</v>
      </c>
      <c r="AN7" s="158" t="s">
        <v>168</v>
      </c>
      <c r="AO7" s="158" t="s">
        <v>169</v>
      </c>
    </row>
    <row r="8">
      <c r="A8" s="134" t="s">
        <v>170</v>
      </c>
      <c r="B8" s="86" t="s">
        <v>88</v>
      </c>
      <c r="C8" s="86" t="s">
        <v>89</v>
      </c>
      <c r="D8" s="86" t="s">
        <v>171</v>
      </c>
      <c r="E8" s="86" t="s">
        <v>172</v>
      </c>
      <c r="F8" s="160" t="s">
        <v>90</v>
      </c>
      <c r="G8" s="161" t="str">
        <f>'2_WeightingAssistent'!AM6</f>
        <v>5.29%</v>
      </c>
      <c r="H8" s="162" t="s">
        <v>90</v>
      </c>
      <c r="I8" s="163" t="str">
        <f>'2_WeightingAssistent'!AR6</f>
        <v>5.21%</v>
      </c>
      <c r="J8" s="164" t="str">
        <f>'2_WeightingAssistent'!AT6</f>
        <v>+</v>
      </c>
      <c r="K8" s="165" t="str">
        <f>'2_WeightingAssistent'!AW6</f>
        <v>5.17%</v>
      </c>
      <c r="L8" s="166" t="str">
        <f t="shared" ref="L8:L50" si="6">ROUNDDOWN(CHOOSE(RANDBETWEEN(1,5),0,1,2,3,30)/3,2)</f>
        <v>1.00</v>
      </c>
      <c r="M8" s="167" t="str">
        <f t="shared" ref="M8:M50" si="7">IF($L8=10,G8,0)</f>
        <v>0.00%</v>
      </c>
      <c r="N8" s="163" t="str">
        <f t="shared" ref="N8:N50" si="8">IF($L8=10,I8,0)</f>
        <v>0.00%</v>
      </c>
      <c r="O8" s="163" t="str">
        <f t="shared" ref="O8:O50" si="9">IF($L8=10,K8,0)</f>
        <v>0.00%</v>
      </c>
      <c r="P8" s="168" t="str">
        <f t="shared" ref="P8:P50" si="10">IF($L8&lt;&gt;10,G8+$M$52,0)</f>
        <v>6.34%</v>
      </c>
      <c r="Q8" s="163" t="str">
        <f t="shared" ref="Q8:Q50" si="11">IF($L8&lt;&gt;10,I8+$N$52,0)</f>
        <v>6.12%</v>
      </c>
      <c r="R8" s="161" t="str">
        <f t="shared" ref="R8:R50" si="12">IF($L8&lt;&gt;10,K8+$O$52,0)</f>
        <v>5.79%</v>
      </c>
      <c r="S8" s="169">
        <v>0.0</v>
      </c>
      <c r="T8" s="169">
        <v>1.0</v>
      </c>
      <c r="U8" s="170"/>
      <c r="V8" s="171" t="str">
        <f>IF(F8="-",'3_DataSlave'!$J$2*P8*-1,'3_DataSlave'!$J$2*P8)</f>
        <v>4.44%</v>
      </c>
      <c r="W8" s="172" t="str">
        <f>IF(H8="-",'3_DataSlave'!$J$3*Q8*-1,'3_DataSlave'!$J$3*Q8)</f>
        <v>1.22%</v>
      </c>
      <c r="X8" s="173" t="str">
        <f>IF(J8="-",'3_DataSlave'!$J$4*R8*-1,'3_DataSlave'!$J$4*R8)</f>
        <v>0.58%</v>
      </c>
      <c r="Y8" s="174" t="str">
        <f t="shared" ref="Y8:Y50" si="13">IF(AND($S8=1,F8="-"),IF($L8=0.33,V8,IF($L8=0.66,0,IF($L8=1,-1*V8,0))),V8)</f>
        <v>4.44%</v>
      </c>
      <c r="Z8" s="174" t="str">
        <f t="shared" ref="Z8:Z50" si="14">IF(AND($S8=1,H8="-"),IF($L8=0.33,W8,IF($L8=0.66,0,IF($L8=1,-1*W8,0))),W8)</f>
        <v>1.22%</v>
      </c>
      <c r="AA8" s="174" t="str">
        <f t="shared" ref="AA8:AA50" si="15">IF(AND($S8=1,J8="-"),IF($L8=0.33,X8,IF($L8=0.66,0,IF($L8=1,-1*X8,0))),X8)</f>
        <v>0.58%</v>
      </c>
      <c r="AB8" s="171" t="str">
        <f t="shared" ref="AB8:AB50" si="16">SUM(Y8:AA8)</f>
        <v>6.24%</v>
      </c>
      <c r="AC8" s="171" t="str">
        <f t="shared" ref="AC8:AC50" si="17">IF(AND($S8=1,F8="-"),IF($L8=0.33,V8,IF($L8=0.66,0,IF($L8=1,-1*V8,0))),0)</f>
        <v>0.00%</v>
      </c>
      <c r="AD8" s="172" t="str">
        <f t="shared" ref="AD8:AD50" si="18">IF(AND($S8=1,H8="-"),IF($L8=0.33,W8,IF($L8=0.66,0,IF($L8=1,-1*W8,0))),0)</f>
        <v>0.00%</v>
      </c>
      <c r="AE8" s="173" t="str">
        <f t="shared" ref="AE8:AE50" si="19">IF(AND($S8=1,J8="-"),IF($L8=0.33,X8,IF($L8=0.66,0,IF($L8=1,-1*X8,0))),0)</f>
        <v>0.00%</v>
      </c>
      <c r="AF8" s="171" t="str">
        <f t="shared" ref="AF8:AF50" si="20">IF(AND(T8=1,L8=0),-1*ABS(AB8)*($U$5/3),0)</f>
        <v>0.00%</v>
      </c>
      <c r="AG8" s="171" t="str">
        <f t="shared" ref="AG8:AI8" si="5">IF(AND(AC8=0,$AF8=0),$L8*V8,0)</f>
        <v>4.44%</v>
      </c>
      <c r="AH8" s="172" t="str">
        <f t="shared" si="5"/>
        <v>1.22%</v>
      </c>
      <c r="AI8" s="173" t="str">
        <f t="shared" si="5"/>
        <v>0.58%</v>
      </c>
      <c r="AJ8" s="171" t="str">
        <f t="shared" ref="AJ8:AJ50" si="22">SUM(AC8:AI8)</f>
        <v>6.24%</v>
      </c>
      <c r="AK8" s="175" t="str">
        <f t="shared" ref="AK8:AK50" si="23">IFERROR(IF(AJ8/AB8&lt;0,0,AJ8/AB8),0)</f>
        <v>100%</v>
      </c>
      <c r="AL8" s="176" t="str">
        <f t="shared" ref="AL8:AL51" si="24">1-AK8</f>
        <v>0%</v>
      </c>
      <c r="AM8" s="177" t="str">
        <f t="shared" ref="AM8:AM50" si="25">AB8-AJ8</f>
        <v>0.00%</v>
      </c>
      <c r="AN8" s="178" t="str">
        <f t="shared" ref="AN8:AN50" si="26">RANK.AVG(AM8,AM$8:AM$50)</f>
        <v>32.0</v>
      </c>
      <c r="AO8" s="177" t="str">
        <f t="shared" ref="AO8:AO50" si="27">IFERROR(IF(AN8&lt;=5,AM8,""),0)</f>
        <v/>
      </c>
    </row>
    <row r="9">
      <c r="A9" s="89" t="s">
        <v>170</v>
      </c>
      <c r="B9" s="86" t="s">
        <v>88</v>
      </c>
      <c r="C9" s="86" t="s">
        <v>89</v>
      </c>
      <c r="D9" s="86" t="s">
        <v>173</v>
      </c>
      <c r="E9" s="86" t="s">
        <v>174</v>
      </c>
      <c r="F9" s="160" t="str">
        <f>'2_WeightingAssistent'!AJ7</f>
        <v>+</v>
      </c>
      <c r="G9" s="161" t="str">
        <f>'2_WeightingAssistent'!AM7</f>
        <v>1.44%</v>
      </c>
      <c r="H9" s="162" t="str">
        <f>'2_WeightingAssistent'!AO7</f>
        <v>+</v>
      </c>
      <c r="I9" s="163" t="str">
        <f>'2_WeightingAssistent'!AR7</f>
        <v>2.08%</v>
      </c>
      <c r="J9" s="160" t="str">
        <f>'2_WeightingAssistent'!AT7</f>
        <v>+</v>
      </c>
      <c r="K9" s="161" t="str">
        <f>'2_WeightingAssistent'!AW7</f>
        <v>0.52%</v>
      </c>
      <c r="L9" s="166" t="str">
        <f t="shared" si="6"/>
        <v>0.33</v>
      </c>
      <c r="M9" s="168" t="str">
        <f t="shared" si="7"/>
        <v>0.00%</v>
      </c>
      <c r="N9" s="163" t="str">
        <f t="shared" si="8"/>
        <v>0.00%</v>
      </c>
      <c r="O9" s="163" t="str">
        <f t="shared" si="9"/>
        <v>0.00%</v>
      </c>
      <c r="P9" s="168" t="str">
        <f t="shared" si="10"/>
        <v>2.49%</v>
      </c>
      <c r="Q9" s="163" t="str">
        <f t="shared" si="11"/>
        <v>3.00%</v>
      </c>
      <c r="R9" s="161" t="str">
        <f t="shared" si="12"/>
        <v>1.13%</v>
      </c>
      <c r="S9" s="169">
        <v>0.0</v>
      </c>
      <c r="T9" s="169">
        <v>0.0</v>
      </c>
      <c r="U9" s="170"/>
      <c r="V9" s="171" t="str">
        <f>IF(F9="-",'3_DataSlave'!$J$2*P9*-1,'3_DataSlave'!$J$2*P9)</f>
        <v>1.74%</v>
      </c>
      <c r="W9" s="174" t="str">
        <f>IF(H9="-",'3_DataSlave'!$J$3*Q9*-1,'3_DataSlave'!$J$3*Q9)</f>
        <v>0.60%</v>
      </c>
      <c r="X9" s="179" t="str">
        <f>IF(J9="-",'3_DataSlave'!$J$4*R9*-1,'3_DataSlave'!$J$4*R9)</f>
        <v>0.11%</v>
      </c>
      <c r="Y9" s="174" t="str">
        <f t="shared" si="13"/>
        <v>1.74%</v>
      </c>
      <c r="Z9" s="174" t="str">
        <f t="shared" si="14"/>
        <v>0.60%</v>
      </c>
      <c r="AA9" s="174" t="str">
        <f t="shared" si="15"/>
        <v>0.11%</v>
      </c>
      <c r="AB9" s="171" t="str">
        <f t="shared" si="16"/>
        <v>2.46%</v>
      </c>
      <c r="AC9" s="171" t="str">
        <f t="shared" si="17"/>
        <v>0.00%</v>
      </c>
      <c r="AD9" s="174" t="str">
        <f t="shared" si="18"/>
        <v>0.00%</v>
      </c>
      <c r="AE9" s="179" t="str">
        <f t="shared" si="19"/>
        <v>0.00%</v>
      </c>
      <c r="AF9" s="171" t="str">
        <f t="shared" si="20"/>
        <v>0.00%</v>
      </c>
      <c r="AG9" s="171" t="str">
        <f t="shared" ref="AG9:AI9" si="21">IF(AND(AC9=0,$AF9=0),$L9*V9,0)</f>
        <v>0.58%</v>
      </c>
      <c r="AH9" s="174" t="str">
        <f t="shared" si="21"/>
        <v>0.20%</v>
      </c>
      <c r="AI9" s="179" t="str">
        <f t="shared" si="21"/>
        <v>0.04%</v>
      </c>
      <c r="AJ9" s="171" t="str">
        <f t="shared" si="22"/>
        <v>0.81%</v>
      </c>
      <c r="AK9" s="175" t="str">
        <f t="shared" si="23"/>
        <v>33%</v>
      </c>
      <c r="AL9" s="180" t="str">
        <f t="shared" si="24"/>
        <v>67%</v>
      </c>
      <c r="AM9" s="181" t="str">
        <f t="shared" si="25"/>
        <v>1.65%</v>
      </c>
      <c r="AN9" s="182" t="str">
        <f t="shared" si="26"/>
        <v>6.0</v>
      </c>
      <c r="AO9" s="177" t="str">
        <f t="shared" si="27"/>
        <v/>
      </c>
    </row>
    <row r="10">
      <c r="A10" s="86" t="s">
        <v>170</v>
      </c>
      <c r="B10" s="86" t="s">
        <v>88</v>
      </c>
      <c r="C10" s="86" t="s">
        <v>89</v>
      </c>
      <c r="D10" s="86" t="s">
        <v>175</v>
      </c>
      <c r="E10" s="86" t="s">
        <v>176</v>
      </c>
      <c r="F10" s="160" t="str">
        <f>'2_WeightingAssistent'!AJ8</f>
        <v>+</v>
      </c>
      <c r="G10" s="161" t="str">
        <f>'2_WeightingAssistent'!AM8</f>
        <v>0.00%</v>
      </c>
      <c r="H10" s="162" t="str">
        <f>'2_WeightingAssistent'!AO8</f>
        <v>+</v>
      </c>
      <c r="I10" s="163" t="str">
        <f>'2_WeightingAssistent'!AR8</f>
        <v>1.04%</v>
      </c>
      <c r="J10" s="160" t="str">
        <f>'2_WeightingAssistent'!AT8</f>
        <v>+</v>
      </c>
      <c r="K10" s="161" t="str">
        <f>'2_WeightingAssistent'!AW8</f>
        <v>1.03%</v>
      </c>
      <c r="L10" s="166" t="str">
        <f t="shared" si="6"/>
        <v>0.00</v>
      </c>
      <c r="M10" s="168" t="str">
        <f t="shared" si="7"/>
        <v>0.00%</v>
      </c>
      <c r="N10" s="163" t="str">
        <f t="shared" si="8"/>
        <v>0.00%</v>
      </c>
      <c r="O10" s="163" t="str">
        <f t="shared" si="9"/>
        <v>0.00%</v>
      </c>
      <c r="P10" s="168" t="str">
        <f t="shared" si="10"/>
        <v>1.05%</v>
      </c>
      <c r="Q10" s="163" t="str">
        <f t="shared" si="11"/>
        <v>1.95%</v>
      </c>
      <c r="R10" s="161" t="str">
        <f t="shared" si="12"/>
        <v>1.65%</v>
      </c>
      <c r="S10" s="169">
        <v>0.0</v>
      </c>
      <c r="T10" s="169">
        <v>0.0</v>
      </c>
      <c r="U10" s="170"/>
      <c r="V10" s="171" t="str">
        <f>IF(F10="-",'3_DataSlave'!$J$2*P10*-1,'3_DataSlave'!$J$2*P10)</f>
        <v>0.73%</v>
      </c>
      <c r="W10" s="174" t="str">
        <f>IF(H10="-",'3_DataSlave'!$J$3*Q10*-1,'3_DataSlave'!$J$3*Q10)</f>
        <v>0.39%</v>
      </c>
      <c r="X10" s="179" t="str">
        <f>IF(J10="-",'3_DataSlave'!$J$4*R10*-1,'3_DataSlave'!$J$4*R10)</f>
        <v>0.16%</v>
      </c>
      <c r="Y10" s="174" t="str">
        <f t="shared" si="13"/>
        <v>0.73%</v>
      </c>
      <c r="Z10" s="174" t="str">
        <f t="shared" si="14"/>
        <v>0.39%</v>
      </c>
      <c r="AA10" s="174" t="str">
        <f t="shared" si="15"/>
        <v>0.16%</v>
      </c>
      <c r="AB10" s="171" t="str">
        <f t="shared" si="16"/>
        <v>1.29%</v>
      </c>
      <c r="AC10" s="171" t="str">
        <f t="shared" si="17"/>
        <v>0.00%</v>
      </c>
      <c r="AD10" s="174" t="str">
        <f t="shared" si="18"/>
        <v>0.00%</v>
      </c>
      <c r="AE10" s="179" t="str">
        <f t="shared" si="19"/>
        <v>0.00%</v>
      </c>
      <c r="AF10" s="171" t="str">
        <f t="shared" si="20"/>
        <v>0.00%</v>
      </c>
      <c r="AG10" s="171" t="str">
        <f t="shared" ref="AG10:AI10" si="28">IF(AND(AC10=0,$AF10=0),$L10*V10,0)</f>
        <v>0.00%</v>
      </c>
      <c r="AH10" s="174" t="str">
        <f t="shared" si="28"/>
        <v>0.00%</v>
      </c>
      <c r="AI10" s="179" t="str">
        <f t="shared" si="28"/>
        <v>0.00%</v>
      </c>
      <c r="AJ10" s="171" t="str">
        <f t="shared" si="22"/>
        <v>0.00%</v>
      </c>
      <c r="AK10" s="175" t="str">
        <f t="shared" si="23"/>
        <v>0%</v>
      </c>
      <c r="AL10" s="180" t="str">
        <f t="shared" si="24"/>
        <v>100%</v>
      </c>
      <c r="AM10" s="181" t="str">
        <f t="shared" si="25"/>
        <v>1.29%</v>
      </c>
      <c r="AN10" s="182" t="str">
        <f t="shared" si="26"/>
        <v>11.0</v>
      </c>
      <c r="AO10" s="177" t="str">
        <f t="shared" si="27"/>
        <v/>
      </c>
    </row>
    <row r="11">
      <c r="A11" s="86" t="s">
        <v>170</v>
      </c>
      <c r="B11" s="86" t="s">
        <v>88</v>
      </c>
      <c r="C11" s="86" t="s">
        <v>89</v>
      </c>
      <c r="D11" s="86" t="s">
        <v>177</v>
      </c>
      <c r="E11" s="86" t="s">
        <v>178</v>
      </c>
      <c r="F11" s="160" t="str">
        <f>'2_WeightingAssistent'!AJ9</f>
        <v>+</v>
      </c>
      <c r="G11" s="161" t="str">
        <f>'2_WeightingAssistent'!AM9</f>
        <v>0.48%</v>
      </c>
      <c r="H11" s="162" t="str">
        <f>'2_WeightingAssistent'!AO9</f>
        <v>+</v>
      </c>
      <c r="I11" s="163" t="str">
        <f>'2_WeightingAssistent'!AR9</f>
        <v>1.04%</v>
      </c>
      <c r="J11" s="160" t="str">
        <f>'2_WeightingAssistent'!AT9</f>
        <v>+</v>
      </c>
      <c r="K11" s="161" t="str">
        <f>'2_WeightingAssistent'!AW9</f>
        <v>1.03%</v>
      </c>
      <c r="L11" s="166" t="str">
        <f t="shared" si="6"/>
        <v>1.00</v>
      </c>
      <c r="M11" s="168" t="str">
        <f t="shared" si="7"/>
        <v>0.00%</v>
      </c>
      <c r="N11" s="163" t="str">
        <f t="shared" si="8"/>
        <v>0.00%</v>
      </c>
      <c r="O11" s="163" t="str">
        <f t="shared" si="9"/>
        <v>0.00%</v>
      </c>
      <c r="P11" s="168" t="str">
        <f t="shared" si="10"/>
        <v>1.53%</v>
      </c>
      <c r="Q11" s="163" t="str">
        <f t="shared" si="11"/>
        <v>1.95%</v>
      </c>
      <c r="R11" s="161" t="str">
        <f t="shared" si="12"/>
        <v>1.65%</v>
      </c>
      <c r="S11" s="169">
        <v>0.0</v>
      </c>
      <c r="T11" s="169">
        <v>0.0</v>
      </c>
      <c r="U11" s="170"/>
      <c r="V11" s="171" t="str">
        <f>IF(F11="-",'3_DataSlave'!$J$2*P11*-1,'3_DataSlave'!$J$2*P11)</f>
        <v>1.07%</v>
      </c>
      <c r="W11" s="174" t="str">
        <f>IF(H11="-",'3_DataSlave'!$J$3*Q11*-1,'3_DataSlave'!$J$3*Q11)</f>
        <v>0.39%</v>
      </c>
      <c r="X11" s="179" t="str">
        <f>IF(J11="-",'3_DataSlave'!$J$4*R11*-1,'3_DataSlave'!$J$4*R11)</f>
        <v>0.16%</v>
      </c>
      <c r="Y11" s="174" t="str">
        <f t="shared" si="13"/>
        <v>1.07%</v>
      </c>
      <c r="Z11" s="174" t="str">
        <f t="shared" si="14"/>
        <v>0.39%</v>
      </c>
      <c r="AA11" s="174" t="str">
        <f t="shared" si="15"/>
        <v>0.16%</v>
      </c>
      <c r="AB11" s="171" t="str">
        <f t="shared" si="16"/>
        <v>1.63%</v>
      </c>
      <c r="AC11" s="171" t="str">
        <f t="shared" si="17"/>
        <v>0.00%</v>
      </c>
      <c r="AD11" s="174" t="str">
        <f t="shared" si="18"/>
        <v>0.00%</v>
      </c>
      <c r="AE11" s="179" t="str">
        <f t="shared" si="19"/>
        <v>0.00%</v>
      </c>
      <c r="AF11" s="171" t="str">
        <f t="shared" si="20"/>
        <v>0.00%</v>
      </c>
      <c r="AG11" s="171" t="str">
        <f t="shared" ref="AG11:AI11" si="29">IF(AND(AC11=0,$AF11=0),$L11*V11,0)</f>
        <v>1.07%</v>
      </c>
      <c r="AH11" s="174" t="str">
        <f t="shared" si="29"/>
        <v>0.39%</v>
      </c>
      <c r="AI11" s="179" t="str">
        <f t="shared" si="29"/>
        <v>0.16%</v>
      </c>
      <c r="AJ11" s="171" t="str">
        <f t="shared" si="22"/>
        <v>1.63%</v>
      </c>
      <c r="AK11" s="175" t="str">
        <f t="shared" si="23"/>
        <v>100%</v>
      </c>
      <c r="AL11" s="180" t="str">
        <f t="shared" si="24"/>
        <v>0%</v>
      </c>
      <c r="AM11" s="181" t="str">
        <f t="shared" si="25"/>
        <v>0.00%</v>
      </c>
      <c r="AN11" s="182" t="str">
        <f t="shared" si="26"/>
        <v>32.0</v>
      </c>
      <c r="AO11" s="177" t="str">
        <f t="shared" si="27"/>
        <v/>
      </c>
    </row>
    <row r="12">
      <c r="A12" s="86" t="s">
        <v>170</v>
      </c>
      <c r="B12" s="86" t="s">
        <v>88</v>
      </c>
      <c r="C12" s="86" t="s">
        <v>89</v>
      </c>
      <c r="D12" s="86" t="s">
        <v>179</v>
      </c>
      <c r="E12" s="86" t="s">
        <v>180</v>
      </c>
      <c r="F12" s="160" t="str">
        <f>'2_WeightingAssistent'!AJ10</f>
        <v>+</v>
      </c>
      <c r="G12" s="161" t="str">
        <f>'2_WeightingAssistent'!AM10</f>
        <v>4.81%</v>
      </c>
      <c r="H12" s="162" t="str">
        <f>'2_WeightingAssistent'!AO10</f>
        <v>+</v>
      </c>
      <c r="I12" s="163" t="str">
        <f>'2_WeightingAssistent'!AR10</f>
        <v>5.21%</v>
      </c>
      <c r="J12" s="160" t="str">
        <f>'2_WeightingAssistent'!AT10</f>
        <v>+</v>
      </c>
      <c r="K12" s="161" t="str">
        <f>'2_WeightingAssistent'!AW10</f>
        <v>5.17%</v>
      </c>
      <c r="L12" s="166" t="str">
        <f t="shared" si="6"/>
        <v>1.00</v>
      </c>
      <c r="M12" s="168" t="str">
        <f t="shared" si="7"/>
        <v>0.00%</v>
      </c>
      <c r="N12" s="163" t="str">
        <f t="shared" si="8"/>
        <v>0.00%</v>
      </c>
      <c r="O12" s="163" t="str">
        <f t="shared" si="9"/>
        <v>0.00%</v>
      </c>
      <c r="P12" s="168" t="str">
        <f t="shared" si="10"/>
        <v>5.86%</v>
      </c>
      <c r="Q12" s="163" t="str">
        <f t="shared" si="11"/>
        <v>6.12%</v>
      </c>
      <c r="R12" s="161" t="str">
        <f t="shared" si="12"/>
        <v>5.79%</v>
      </c>
      <c r="S12" s="169">
        <v>0.0</v>
      </c>
      <c r="T12" s="169">
        <v>1.0</v>
      </c>
      <c r="U12" s="170"/>
      <c r="V12" s="171" t="str">
        <f>IF(F12="-",'3_DataSlave'!$J$2*P12*-1,'3_DataSlave'!$J$2*P12)</f>
        <v>4.10%</v>
      </c>
      <c r="W12" s="174" t="str">
        <f>IF(H12="-",'3_DataSlave'!$J$3*Q12*-1,'3_DataSlave'!$J$3*Q12)</f>
        <v>1.22%</v>
      </c>
      <c r="X12" s="179" t="str">
        <f>IF(J12="-",'3_DataSlave'!$J$4*R12*-1,'3_DataSlave'!$J$4*R12)</f>
        <v>0.58%</v>
      </c>
      <c r="Y12" s="174" t="str">
        <f t="shared" si="13"/>
        <v>4.10%</v>
      </c>
      <c r="Z12" s="174" t="str">
        <f t="shared" si="14"/>
        <v>1.22%</v>
      </c>
      <c r="AA12" s="174" t="str">
        <f t="shared" si="15"/>
        <v>0.58%</v>
      </c>
      <c r="AB12" s="171" t="str">
        <f t="shared" si="16"/>
        <v>5.90%</v>
      </c>
      <c r="AC12" s="171" t="str">
        <f t="shared" si="17"/>
        <v>0.00%</v>
      </c>
      <c r="AD12" s="174" t="str">
        <f t="shared" si="18"/>
        <v>0.00%</v>
      </c>
      <c r="AE12" s="179" t="str">
        <f t="shared" si="19"/>
        <v>0.00%</v>
      </c>
      <c r="AF12" s="171" t="str">
        <f t="shared" si="20"/>
        <v>0.00%</v>
      </c>
      <c r="AG12" s="171" t="str">
        <f t="shared" ref="AG12:AI12" si="30">IF(AND(AC12=0,$AF12=0),$L12*V12,0)</f>
        <v>4.10%</v>
      </c>
      <c r="AH12" s="174" t="str">
        <f t="shared" si="30"/>
        <v>1.22%</v>
      </c>
      <c r="AI12" s="179" t="str">
        <f t="shared" si="30"/>
        <v>0.58%</v>
      </c>
      <c r="AJ12" s="171" t="str">
        <f t="shared" si="22"/>
        <v>5.90%</v>
      </c>
      <c r="AK12" s="175" t="str">
        <f t="shared" si="23"/>
        <v>100%</v>
      </c>
      <c r="AL12" s="180" t="str">
        <f t="shared" si="24"/>
        <v>0%</v>
      </c>
      <c r="AM12" s="181" t="str">
        <f t="shared" si="25"/>
        <v>0.00%</v>
      </c>
      <c r="AN12" s="182" t="str">
        <f t="shared" si="26"/>
        <v>32.0</v>
      </c>
      <c r="AO12" s="177" t="str">
        <f t="shared" si="27"/>
        <v/>
      </c>
    </row>
    <row r="13">
      <c r="A13" s="89" t="s">
        <v>170</v>
      </c>
      <c r="B13" s="89" t="s">
        <v>88</v>
      </c>
      <c r="C13" s="89" t="s">
        <v>89</v>
      </c>
      <c r="D13" s="89" t="s">
        <v>181</v>
      </c>
      <c r="E13" s="89" t="s">
        <v>182</v>
      </c>
      <c r="F13" s="183" t="str">
        <f>'2_WeightingAssistent'!AJ11</f>
        <v>+</v>
      </c>
      <c r="G13" s="184" t="str">
        <f>'2_WeightingAssistent'!AM11</f>
        <v>0.48%</v>
      </c>
      <c r="H13" s="185" t="str">
        <f>'2_WeightingAssistent'!AO11</f>
        <v>+</v>
      </c>
      <c r="I13" s="186" t="str">
        <f>'2_WeightingAssistent'!AR11</f>
        <v>10.42%</v>
      </c>
      <c r="J13" s="183" t="str">
        <f>'2_WeightingAssistent'!AT11</f>
        <v>+</v>
      </c>
      <c r="K13" s="184" t="str">
        <f>'2_WeightingAssistent'!AW11</f>
        <v>2.07%</v>
      </c>
      <c r="L13" s="187" t="str">
        <f t="shared" si="6"/>
        <v>1.00</v>
      </c>
      <c r="M13" s="188" t="str">
        <f t="shared" si="7"/>
        <v>0.00%</v>
      </c>
      <c r="N13" s="186" t="str">
        <f t="shared" si="8"/>
        <v>0.00%</v>
      </c>
      <c r="O13" s="186" t="str">
        <f t="shared" si="9"/>
        <v>0.00%</v>
      </c>
      <c r="P13" s="188" t="str">
        <f t="shared" si="10"/>
        <v>1.53%</v>
      </c>
      <c r="Q13" s="186" t="str">
        <f t="shared" si="11"/>
        <v>11.33%</v>
      </c>
      <c r="R13" s="184" t="str">
        <f t="shared" si="12"/>
        <v>2.68%</v>
      </c>
      <c r="S13" s="189">
        <v>0.0</v>
      </c>
      <c r="T13" s="189">
        <v>0.0</v>
      </c>
      <c r="U13" s="190"/>
      <c r="V13" s="191" t="str">
        <f>IF(F13="-",'3_DataSlave'!$J$2*P13*-1,'3_DataSlave'!$J$2*P13)</f>
        <v>1.07%</v>
      </c>
      <c r="W13" s="192" t="str">
        <f>IF(H13="-",'3_DataSlave'!$J$3*Q13*-1,'3_DataSlave'!$J$3*Q13)</f>
        <v>2.27%</v>
      </c>
      <c r="X13" s="193" t="str">
        <f>IF(J13="-",'3_DataSlave'!$J$4*R13*-1,'3_DataSlave'!$J$4*R13)</f>
        <v>0.27%</v>
      </c>
      <c r="Y13" s="192" t="str">
        <f t="shared" si="13"/>
        <v>1.07%</v>
      </c>
      <c r="Z13" s="192" t="str">
        <f t="shared" si="14"/>
        <v>2.27%</v>
      </c>
      <c r="AA13" s="192" t="str">
        <f t="shared" si="15"/>
        <v>0.27%</v>
      </c>
      <c r="AB13" s="191" t="str">
        <f t="shared" si="16"/>
        <v>3.61%</v>
      </c>
      <c r="AC13" s="191" t="str">
        <f t="shared" si="17"/>
        <v>0.00%</v>
      </c>
      <c r="AD13" s="192" t="str">
        <f t="shared" si="18"/>
        <v>0.00%</v>
      </c>
      <c r="AE13" s="193" t="str">
        <f t="shared" si="19"/>
        <v>0.00%</v>
      </c>
      <c r="AF13" s="191" t="str">
        <f t="shared" si="20"/>
        <v>0.00%</v>
      </c>
      <c r="AG13" s="191" t="str">
        <f t="shared" ref="AG13:AI13" si="31">IF(AND(AC13=0,$AF13=0),$L13*V13,0)</f>
        <v>1.07%</v>
      </c>
      <c r="AH13" s="192" t="str">
        <f t="shared" si="31"/>
        <v>2.27%</v>
      </c>
      <c r="AI13" s="193" t="str">
        <f t="shared" si="31"/>
        <v>0.27%</v>
      </c>
      <c r="AJ13" s="191" t="str">
        <f t="shared" si="22"/>
        <v>3.61%</v>
      </c>
      <c r="AK13" s="194" t="str">
        <f t="shared" si="23"/>
        <v>100%</v>
      </c>
      <c r="AL13" s="195" t="str">
        <f t="shared" si="24"/>
        <v>0%</v>
      </c>
      <c r="AM13" s="196" t="str">
        <f t="shared" si="25"/>
        <v>0.00%</v>
      </c>
      <c r="AN13" s="197" t="str">
        <f t="shared" si="26"/>
        <v>32.0</v>
      </c>
      <c r="AO13" s="177" t="str">
        <f t="shared" si="27"/>
        <v/>
      </c>
    </row>
    <row r="14">
      <c r="A14" s="89" t="s">
        <v>170</v>
      </c>
      <c r="B14" s="89" t="s">
        <v>91</v>
      </c>
      <c r="C14" s="89" t="s">
        <v>92</v>
      </c>
      <c r="D14" s="89" t="s">
        <v>183</v>
      </c>
      <c r="E14" s="89" t="s">
        <v>92</v>
      </c>
      <c r="F14" s="183" t="str">
        <f>'2_WeightingAssistent'!AJ12</f>
        <v>+</v>
      </c>
      <c r="G14" s="184" t="str">
        <f>'2_WeightingAssistent'!AM12</f>
        <v>0.77%</v>
      </c>
      <c r="H14" s="185" t="str">
        <f>'2_WeightingAssistent'!AO12</f>
        <v>+</v>
      </c>
      <c r="I14" s="186" t="str">
        <f>'2_WeightingAssistent'!AR12</f>
        <v>0.50%</v>
      </c>
      <c r="J14" s="183" t="str">
        <f>'2_WeightingAssistent'!AT12</f>
        <v>+</v>
      </c>
      <c r="K14" s="184" t="str">
        <f>'2_WeightingAssistent'!AW12</f>
        <v>0.63%</v>
      </c>
      <c r="L14" s="187" t="str">
        <f t="shared" si="6"/>
        <v>0.66</v>
      </c>
      <c r="M14" s="188" t="str">
        <f t="shared" si="7"/>
        <v>0.00%</v>
      </c>
      <c r="N14" s="186" t="str">
        <f t="shared" si="8"/>
        <v>0.00%</v>
      </c>
      <c r="O14" s="186" t="str">
        <f t="shared" si="9"/>
        <v>0.00%</v>
      </c>
      <c r="P14" s="188" t="str">
        <f t="shared" si="10"/>
        <v>1.82%</v>
      </c>
      <c r="Q14" s="186" t="str">
        <f t="shared" si="11"/>
        <v>1.41%</v>
      </c>
      <c r="R14" s="184" t="str">
        <f t="shared" si="12"/>
        <v>1.25%</v>
      </c>
      <c r="S14" s="189">
        <v>0.0</v>
      </c>
      <c r="T14" s="189">
        <v>0.0</v>
      </c>
      <c r="U14" s="190"/>
      <c r="V14" s="191" t="str">
        <f>IF(F14="-",'3_DataSlave'!$J$2*P14*-1,'3_DataSlave'!$J$2*P14)</f>
        <v>1.27%</v>
      </c>
      <c r="W14" s="192" t="str">
        <f>IF(H14="-",'3_DataSlave'!$J$3*Q14*-1,'3_DataSlave'!$J$3*Q14)</f>
        <v>0.28%</v>
      </c>
      <c r="X14" s="193" t="str">
        <f>IF(J14="-",'3_DataSlave'!$J$4*R14*-1,'3_DataSlave'!$J$4*R14)</f>
        <v>0.12%</v>
      </c>
      <c r="Y14" s="192" t="str">
        <f t="shared" si="13"/>
        <v>1.27%</v>
      </c>
      <c r="Z14" s="192" t="str">
        <f t="shared" si="14"/>
        <v>0.28%</v>
      </c>
      <c r="AA14" s="192" t="str">
        <f t="shared" si="15"/>
        <v>0.12%</v>
      </c>
      <c r="AB14" s="191" t="str">
        <f t="shared" si="16"/>
        <v>1.68%</v>
      </c>
      <c r="AC14" s="191" t="str">
        <f t="shared" si="17"/>
        <v>0.00%</v>
      </c>
      <c r="AD14" s="192" t="str">
        <f t="shared" si="18"/>
        <v>0.00%</v>
      </c>
      <c r="AE14" s="193" t="str">
        <f t="shared" si="19"/>
        <v>0.00%</v>
      </c>
      <c r="AF14" s="191" t="str">
        <f t="shared" si="20"/>
        <v>0.00%</v>
      </c>
      <c r="AG14" s="191" t="str">
        <f t="shared" ref="AG14:AI14" si="32">IF(AND(AC14=0,$AF14=0),$L14*V14,0)</f>
        <v>0.84%</v>
      </c>
      <c r="AH14" s="192" t="str">
        <f t="shared" si="32"/>
        <v>0.19%</v>
      </c>
      <c r="AI14" s="193" t="str">
        <f t="shared" si="32"/>
        <v>0.08%</v>
      </c>
      <c r="AJ14" s="191" t="str">
        <f t="shared" si="22"/>
        <v>1.11%</v>
      </c>
      <c r="AK14" s="194" t="str">
        <f t="shared" si="23"/>
        <v>66%</v>
      </c>
      <c r="AL14" s="195" t="str">
        <f t="shared" si="24"/>
        <v>34%</v>
      </c>
      <c r="AM14" s="196" t="str">
        <f t="shared" si="25"/>
        <v>0.57%</v>
      </c>
      <c r="AN14" s="197" t="str">
        <f t="shared" si="26"/>
        <v>19.0</v>
      </c>
      <c r="AO14" s="177" t="str">
        <f t="shared" si="27"/>
        <v/>
      </c>
    </row>
    <row r="15">
      <c r="A15" s="86" t="s">
        <v>170</v>
      </c>
      <c r="B15" s="86" t="s">
        <v>91</v>
      </c>
      <c r="C15" s="86" t="s">
        <v>93</v>
      </c>
      <c r="D15" s="86" t="s">
        <v>184</v>
      </c>
      <c r="E15" s="86" t="s">
        <v>185</v>
      </c>
      <c r="F15" s="160" t="str">
        <f>'2_WeightingAssistent'!AJ13</f>
        <v>+</v>
      </c>
      <c r="G15" s="161" t="str">
        <f>'2_WeightingAssistent'!AM13</f>
        <v>1.54%</v>
      </c>
      <c r="H15" s="162" t="str">
        <f>'2_WeightingAssistent'!AO13</f>
        <v>+</v>
      </c>
      <c r="I15" s="163" t="str">
        <f>'2_WeightingAssistent'!AR13</f>
        <v>0.50%</v>
      </c>
      <c r="J15" s="160" t="str">
        <f>'2_WeightingAssistent'!AT13</f>
        <v>+</v>
      </c>
      <c r="K15" s="161" t="str">
        <f>'2_WeightingAssistent'!AW13</f>
        <v>1.89%</v>
      </c>
      <c r="L15" s="166" t="str">
        <f t="shared" si="6"/>
        <v>0.33</v>
      </c>
      <c r="M15" s="168" t="str">
        <f t="shared" si="7"/>
        <v>0.00%</v>
      </c>
      <c r="N15" s="163" t="str">
        <f t="shared" si="8"/>
        <v>0.00%</v>
      </c>
      <c r="O15" s="163" t="str">
        <f t="shared" si="9"/>
        <v>0.00%</v>
      </c>
      <c r="P15" s="168" t="str">
        <f t="shared" si="10"/>
        <v>2.59%</v>
      </c>
      <c r="Q15" s="163" t="str">
        <f t="shared" si="11"/>
        <v>1.41%</v>
      </c>
      <c r="R15" s="161" t="str">
        <f t="shared" si="12"/>
        <v>2.51%</v>
      </c>
      <c r="S15" s="169">
        <v>0.0</v>
      </c>
      <c r="T15" s="169">
        <v>0.0</v>
      </c>
      <c r="U15" s="170"/>
      <c r="V15" s="171" t="str">
        <f>IF(F15="-",'3_DataSlave'!$J$2*P15*-1,'3_DataSlave'!$J$2*P15)</f>
        <v>1.81%</v>
      </c>
      <c r="W15" s="174" t="str">
        <f>IF(H15="-",'3_DataSlave'!$J$3*Q15*-1,'3_DataSlave'!$J$3*Q15)</f>
        <v>0.28%</v>
      </c>
      <c r="X15" s="179" t="str">
        <f>IF(J15="-",'3_DataSlave'!$J$4*R15*-1,'3_DataSlave'!$J$4*R15)</f>
        <v>0.25%</v>
      </c>
      <c r="Y15" s="174" t="str">
        <f t="shared" si="13"/>
        <v>1.81%</v>
      </c>
      <c r="Z15" s="174" t="str">
        <f t="shared" si="14"/>
        <v>0.28%</v>
      </c>
      <c r="AA15" s="174" t="str">
        <f t="shared" si="15"/>
        <v>0.25%</v>
      </c>
      <c r="AB15" s="171" t="str">
        <f t="shared" si="16"/>
        <v>2.35%</v>
      </c>
      <c r="AC15" s="171" t="str">
        <f t="shared" si="17"/>
        <v>0.00%</v>
      </c>
      <c r="AD15" s="174" t="str">
        <f t="shared" si="18"/>
        <v>0.00%</v>
      </c>
      <c r="AE15" s="179" t="str">
        <f t="shared" si="19"/>
        <v>0.00%</v>
      </c>
      <c r="AF15" s="171" t="str">
        <f t="shared" si="20"/>
        <v>0.00%</v>
      </c>
      <c r="AG15" s="171" t="str">
        <f t="shared" ref="AG15:AI15" si="33">IF(AND(AC15=0,$AF15=0),$L15*V15,0)</f>
        <v>0.60%</v>
      </c>
      <c r="AH15" s="174" t="str">
        <f t="shared" si="33"/>
        <v>0.09%</v>
      </c>
      <c r="AI15" s="179" t="str">
        <f t="shared" si="33"/>
        <v>0.08%</v>
      </c>
      <c r="AJ15" s="171" t="str">
        <f t="shared" si="22"/>
        <v>0.77%</v>
      </c>
      <c r="AK15" s="175" t="str">
        <f t="shared" si="23"/>
        <v>33%</v>
      </c>
      <c r="AL15" s="180" t="str">
        <f t="shared" si="24"/>
        <v>67%</v>
      </c>
      <c r="AM15" s="181" t="str">
        <f t="shared" si="25"/>
        <v>1.57%</v>
      </c>
      <c r="AN15" s="182" t="str">
        <f t="shared" si="26"/>
        <v>8.0</v>
      </c>
      <c r="AO15" s="177" t="str">
        <f t="shared" si="27"/>
        <v/>
      </c>
    </row>
    <row r="16">
      <c r="A16" s="89" t="s">
        <v>170</v>
      </c>
      <c r="B16" s="89" t="s">
        <v>91</v>
      </c>
      <c r="C16" s="89" t="s">
        <v>93</v>
      </c>
      <c r="D16" s="89" t="s">
        <v>186</v>
      </c>
      <c r="E16" s="89" t="s">
        <v>187</v>
      </c>
      <c r="F16" s="183" t="str">
        <f>'2_WeightingAssistent'!AJ14</f>
        <v>+</v>
      </c>
      <c r="G16" s="184" t="str">
        <f>'2_WeightingAssistent'!AM14</f>
        <v>1.54%</v>
      </c>
      <c r="H16" s="185" t="str">
        <f>'2_WeightingAssistent'!AO14</f>
        <v>+</v>
      </c>
      <c r="I16" s="186" t="str">
        <f>'2_WeightingAssistent'!AR14</f>
        <v>0.50%</v>
      </c>
      <c r="J16" s="183" t="str">
        <f>'2_WeightingAssistent'!AT14</f>
        <v>+</v>
      </c>
      <c r="K16" s="184" t="str">
        <f>'2_WeightingAssistent'!AW14</f>
        <v>1.89%</v>
      </c>
      <c r="L16" s="187" t="str">
        <f t="shared" si="6"/>
        <v>10.00</v>
      </c>
      <c r="M16" s="188" t="str">
        <f t="shared" si="7"/>
        <v>1.54%</v>
      </c>
      <c r="N16" s="186" t="str">
        <f t="shared" si="8"/>
        <v>0.50%</v>
      </c>
      <c r="O16" s="186" t="str">
        <f t="shared" si="9"/>
        <v>1.89%</v>
      </c>
      <c r="P16" s="188" t="str">
        <f t="shared" si="10"/>
        <v>0.00%</v>
      </c>
      <c r="Q16" s="186" t="str">
        <f t="shared" si="11"/>
        <v>0.00%</v>
      </c>
      <c r="R16" s="184" t="str">
        <f t="shared" si="12"/>
        <v>0.00%</v>
      </c>
      <c r="S16" s="189">
        <v>0.0</v>
      </c>
      <c r="T16" s="189">
        <v>0.0</v>
      </c>
      <c r="U16" s="190"/>
      <c r="V16" s="191" t="str">
        <f>IF(F16="-",'3_DataSlave'!$J$2*P16*-1,'3_DataSlave'!$J$2*P16)</f>
        <v>0.00%</v>
      </c>
      <c r="W16" s="192" t="str">
        <f>IF(H16="-",'3_DataSlave'!$J$3*Q16*-1,'3_DataSlave'!$J$3*Q16)</f>
        <v>0.00%</v>
      </c>
      <c r="X16" s="193" t="str">
        <f>IF(J16="-",'3_DataSlave'!$J$4*R16*-1,'3_DataSlave'!$J$4*R16)</f>
        <v>0.00%</v>
      </c>
      <c r="Y16" s="192" t="str">
        <f t="shared" si="13"/>
        <v>0.00%</v>
      </c>
      <c r="Z16" s="192" t="str">
        <f t="shared" si="14"/>
        <v>0.00%</v>
      </c>
      <c r="AA16" s="192" t="str">
        <f t="shared" si="15"/>
        <v>0.00%</v>
      </c>
      <c r="AB16" s="191" t="str">
        <f t="shared" si="16"/>
        <v>0.00%</v>
      </c>
      <c r="AC16" s="191" t="str">
        <f t="shared" si="17"/>
        <v>0.00%</v>
      </c>
      <c r="AD16" s="192" t="str">
        <f t="shared" si="18"/>
        <v>0.00%</v>
      </c>
      <c r="AE16" s="193" t="str">
        <f t="shared" si="19"/>
        <v>0.00%</v>
      </c>
      <c r="AF16" s="191" t="str">
        <f t="shared" si="20"/>
        <v>0.00%</v>
      </c>
      <c r="AG16" s="191" t="str">
        <f t="shared" ref="AG16:AI16" si="34">IF(AND(AC16=0,$AF16=0),$L16*V16,0)</f>
        <v>0.00%</v>
      </c>
      <c r="AH16" s="192" t="str">
        <f t="shared" si="34"/>
        <v>0.00%</v>
      </c>
      <c r="AI16" s="193" t="str">
        <f t="shared" si="34"/>
        <v>0.00%</v>
      </c>
      <c r="AJ16" s="191" t="str">
        <f t="shared" si="22"/>
        <v>0.00%</v>
      </c>
      <c r="AK16" s="194" t="str">
        <f t="shared" si="23"/>
        <v>0%</v>
      </c>
      <c r="AL16" s="195" t="str">
        <f t="shared" si="24"/>
        <v>100%</v>
      </c>
      <c r="AM16" s="196" t="str">
        <f t="shared" si="25"/>
        <v>0.00%</v>
      </c>
      <c r="AN16" s="197" t="str">
        <f t="shared" si="26"/>
        <v>32.0</v>
      </c>
      <c r="AO16" s="177" t="str">
        <f t="shared" si="27"/>
        <v/>
      </c>
    </row>
    <row r="17" ht="12.75" customHeight="1">
      <c r="A17" s="86" t="s">
        <v>170</v>
      </c>
      <c r="B17" s="86" t="s">
        <v>91</v>
      </c>
      <c r="C17" s="86" t="s">
        <v>94</v>
      </c>
      <c r="D17" s="86" t="s">
        <v>188</v>
      </c>
      <c r="E17" s="86" t="s">
        <v>189</v>
      </c>
      <c r="F17" s="160" t="str">
        <f>'2_WeightingAssistent'!AJ15</f>
        <v>+</v>
      </c>
      <c r="G17" s="161" t="str">
        <f>'2_WeightingAssistent'!AM15</f>
        <v>2.05%</v>
      </c>
      <c r="H17" s="162" t="str">
        <f>'2_WeightingAssistent'!AO15</f>
        <v>-</v>
      </c>
      <c r="I17" s="163" t="str">
        <f>'2_WeightingAssistent'!AR15</f>
        <v>0.33%</v>
      </c>
      <c r="J17" s="160" t="str">
        <f>'2_WeightingAssistent'!AT15</f>
        <v>+</v>
      </c>
      <c r="K17" s="161" t="str">
        <f>'2_WeightingAssistent'!AW15</f>
        <v>3.44%</v>
      </c>
      <c r="L17" s="166" t="str">
        <f t="shared" si="6"/>
        <v>0.33</v>
      </c>
      <c r="M17" s="168" t="str">
        <f t="shared" si="7"/>
        <v>0.00%</v>
      </c>
      <c r="N17" s="163" t="str">
        <f t="shared" si="8"/>
        <v>0.00%</v>
      </c>
      <c r="O17" s="163" t="str">
        <f t="shared" si="9"/>
        <v>0.00%</v>
      </c>
      <c r="P17" s="168" t="str">
        <f t="shared" si="10"/>
        <v>3.10%</v>
      </c>
      <c r="Q17" s="163" t="str">
        <f t="shared" si="11"/>
        <v>1.25%</v>
      </c>
      <c r="R17" s="161" t="str">
        <f t="shared" si="12"/>
        <v>4.06%</v>
      </c>
      <c r="S17" s="169">
        <v>0.0</v>
      </c>
      <c r="T17" s="169">
        <v>1.0</v>
      </c>
      <c r="U17" s="170"/>
      <c r="V17" s="171" t="str">
        <f>IF(F17="-",'3_DataSlave'!$J$2*P17*-1,'3_DataSlave'!$J$2*P17)</f>
        <v>2.17%</v>
      </c>
      <c r="W17" s="174" t="str">
        <f>IF(H17="-",'3_DataSlave'!$J$3*Q17*-1,'3_DataSlave'!$J$3*Q17)</f>
        <v>-0.25%</v>
      </c>
      <c r="X17" s="179" t="str">
        <f>IF(J17="-",'3_DataSlave'!$J$4*R17*-1,'3_DataSlave'!$J$4*R17)</f>
        <v>0.41%</v>
      </c>
      <c r="Y17" s="174" t="str">
        <f t="shared" si="13"/>
        <v>2.17%</v>
      </c>
      <c r="Z17" s="174" t="str">
        <f t="shared" si="14"/>
        <v>-0.25%</v>
      </c>
      <c r="AA17" s="174" t="str">
        <f t="shared" si="15"/>
        <v>0.41%</v>
      </c>
      <c r="AB17" s="171" t="str">
        <f t="shared" si="16"/>
        <v>2.33%</v>
      </c>
      <c r="AC17" s="171" t="str">
        <f t="shared" si="17"/>
        <v>0.00%</v>
      </c>
      <c r="AD17" s="174" t="str">
        <f t="shared" si="18"/>
        <v>0.00%</v>
      </c>
      <c r="AE17" s="179" t="str">
        <f t="shared" si="19"/>
        <v>0.00%</v>
      </c>
      <c r="AF17" s="171" t="str">
        <f t="shared" si="20"/>
        <v>0.00%</v>
      </c>
      <c r="AG17" s="171" t="str">
        <f t="shared" ref="AG17:AI17" si="35">IF(AND(AC17=0,$AF17=0),$L17*V17,0)</f>
        <v>0.72%</v>
      </c>
      <c r="AH17" s="174" t="str">
        <f t="shared" si="35"/>
        <v>-0.08%</v>
      </c>
      <c r="AI17" s="179" t="str">
        <f t="shared" si="35"/>
        <v>0.13%</v>
      </c>
      <c r="AJ17" s="171" t="str">
        <f t="shared" si="22"/>
        <v>0.77%</v>
      </c>
      <c r="AK17" s="175" t="str">
        <f t="shared" si="23"/>
        <v>33%</v>
      </c>
      <c r="AL17" s="180" t="str">
        <f t="shared" si="24"/>
        <v>67%</v>
      </c>
      <c r="AM17" s="181" t="str">
        <f t="shared" si="25"/>
        <v>1.56%</v>
      </c>
      <c r="AN17" s="182" t="str">
        <f t="shared" si="26"/>
        <v>9.0</v>
      </c>
      <c r="AO17" s="177" t="str">
        <f t="shared" si="27"/>
        <v/>
      </c>
    </row>
    <row r="18">
      <c r="A18" s="86" t="s">
        <v>170</v>
      </c>
      <c r="B18" s="86" t="s">
        <v>91</v>
      </c>
      <c r="C18" s="86" t="s">
        <v>94</v>
      </c>
      <c r="D18" s="86" t="s">
        <v>190</v>
      </c>
      <c r="E18" s="86" t="s">
        <v>191</v>
      </c>
      <c r="F18" s="160" t="str">
        <f>'2_WeightingAssistent'!AJ16</f>
        <v>+</v>
      </c>
      <c r="G18" s="161" t="str">
        <f>'2_WeightingAssistent'!AM16</f>
        <v>2.05%</v>
      </c>
      <c r="H18" s="162" t="str">
        <f>'2_WeightingAssistent'!AO16</f>
        <v>-</v>
      </c>
      <c r="I18" s="163" t="str">
        <f>'2_WeightingAssistent'!AR16</f>
        <v>0.33%</v>
      </c>
      <c r="J18" s="160" t="str">
        <f>'2_WeightingAssistent'!AT16</f>
        <v>+</v>
      </c>
      <c r="K18" s="161" t="str">
        <f>'2_WeightingAssistent'!AW16</f>
        <v>2.07%</v>
      </c>
      <c r="L18" s="166" t="str">
        <f t="shared" si="6"/>
        <v>1.00</v>
      </c>
      <c r="M18" s="168" t="str">
        <f t="shared" si="7"/>
        <v>0.00%</v>
      </c>
      <c r="N18" s="163" t="str">
        <f t="shared" si="8"/>
        <v>0.00%</v>
      </c>
      <c r="O18" s="163" t="str">
        <f t="shared" si="9"/>
        <v>0.00%</v>
      </c>
      <c r="P18" s="168" t="str">
        <f t="shared" si="10"/>
        <v>3.10%</v>
      </c>
      <c r="Q18" s="163" t="str">
        <f t="shared" si="11"/>
        <v>1.25%</v>
      </c>
      <c r="R18" s="161" t="str">
        <f t="shared" si="12"/>
        <v>2.68%</v>
      </c>
      <c r="S18" s="169">
        <v>0.0</v>
      </c>
      <c r="T18" s="169">
        <v>1.0</v>
      </c>
      <c r="U18" s="170"/>
      <c r="V18" s="171" t="str">
        <f>IF(F18="-",'3_DataSlave'!$J$2*P18*-1,'3_DataSlave'!$J$2*P18)</f>
        <v>2.17%</v>
      </c>
      <c r="W18" s="174" t="str">
        <f>IF(H18="-",'3_DataSlave'!$J$3*Q18*-1,'3_DataSlave'!$J$3*Q18)</f>
        <v>-0.25%</v>
      </c>
      <c r="X18" s="179" t="str">
        <f>IF(J18="-",'3_DataSlave'!$J$4*R18*-1,'3_DataSlave'!$J$4*R18)</f>
        <v>0.27%</v>
      </c>
      <c r="Y18" s="174" t="str">
        <f t="shared" si="13"/>
        <v>2.17%</v>
      </c>
      <c r="Z18" s="174" t="str">
        <f t="shared" si="14"/>
        <v>-0.25%</v>
      </c>
      <c r="AA18" s="174" t="str">
        <f t="shared" si="15"/>
        <v>0.27%</v>
      </c>
      <c r="AB18" s="171" t="str">
        <f t="shared" si="16"/>
        <v>2.19%</v>
      </c>
      <c r="AC18" s="171" t="str">
        <f t="shared" si="17"/>
        <v>0.00%</v>
      </c>
      <c r="AD18" s="174" t="str">
        <f t="shared" si="18"/>
        <v>0.00%</v>
      </c>
      <c r="AE18" s="179" t="str">
        <f t="shared" si="19"/>
        <v>0.00%</v>
      </c>
      <c r="AF18" s="171" t="str">
        <f t="shared" si="20"/>
        <v>0.00%</v>
      </c>
      <c r="AG18" s="171" t="str">
        <f t="shared" ref="AG18:AI18" si="36">IF(AND(AC18=0,$AF18=0),$L18*V18,0)</f>
        <v>2.17%</v>
      </c>
      <c r="AH18" s="174" t="str">
        <f t="shared" si="36"/>
        <v>-0.25%</v>
      </c>
      <c r="AI18" s="179" t="str">
        <f t="shared" si="36"/>
        <v>0.27%</v>
      </c>
      <c r="AJ18" s="171" t="str">
        <f t="shared" si="22"/>
        <v>2.19%</v>
      </c>
      <c r="AK18" s="175" t="str">
        <f t="shared" si="23"/>
        <v>100%</v>
      </c>
      <c r="AL18" s="180" t="str">
        <f t="shared" si="24"/>
        <v>0%</v>
      </c>
      <c r="AM18" s="181" t="str">
        <f t="shared" si="25"/>
        <v>0.00%</v>
      </c>
      <c r="AN18" s="182" t="str">
        <f t="shared" si="26"/>
        <v>32.0</v>
      </c>
      <c r="AO18" s="177" t="str">
        <f t="shared" si="27"/>
        <v/>
      </c>
    </row>
    <row r="19">
      <c r="A19" s="89" t="s">
        <v>170</v>
      </c>
      <c r="B19" s="89" t="s">
        <v>91</v>
      </c>
      <c r="C19" s="89" t="s">
        <v>94</v>
      </c>
      <c r="D19" s="89" t="s">
        <v>192</v>
      </c>
      <c r="E19" s="89" t="s">
        <v>193</v>
      </c>
      <c r="F19" s="183" t="str">
        <f>'2_WeightingAssistent'!AJ17</f>
        <v>+</v>
      </c>
      <c r="G19" s="184" t="str">
        <f>'2_WeightingAssistent'!AM17</f>
        <v>2.05%</v>
      </c>
      <c r="H19" s="185" t="str">
        <f>'2_WeightingAssistent'!AO17</f>
        <v>-</v>
      </c>
      <c r="I19" s="186" t="str">
        <f>'2_WeightingAssistent'!AR17</f>
        <v>0.33%</v>
      </c>
      <c r="J19" s="183" t="str">
        <f>'2_WeightingAssistent'!AT17</f>
        <v>+</v>
      </c>
      <c r="K19" s="184" t="str">
        <f>'2_WeightingAssistent'!AW17</f>
        <v>2.07%</v>
      </c>
      <c r="L19" s="187" t="str">
        <f t="shared" si="6"/>
        <v>1.00</v>
      </c>
      <c r="M19" s="188" t="str">
        <f t="shared" si="7"/>
        <v>0.00%</v>
      </c>
      <c r="N19" s="186" t="str">
        <f t="shared" si="8"/>
        <v>0.00%</v>
      </c>
      <c r="O19" s="186" t="str">
        <f t="shared" si="9"/>
        <v>0.00%</v>
      </c>
      <c r="P19" s="188" t="str">
        <f t="shared" si="10"/>
        <v>3.10%</v>
      </c>
      <c r="Q19" s="186" t="str">
        <f t="shared" si="11"/>
        <v>1.25%</v>
      </c>
      <c r="R19" s="184" t="str">
        <f t="shared" si="12"/>
        <v>2.68%</v>
      </c>
      <c r="S19" s="189">
        <v>0.0</v>
      </c>
      <c r="T19" s="189">
        <v>1.0</v>
      </c>
      <c r="U19" s="190"/>
      <c r="V19" s="191" t="str">
        <f>IF(F19="-",'3_DataSlave'!$J$2*P19*-1,'3_DataSlave'!$J$2*P19)</f>
        <v>2.17%</v>
      </c>
      <c r="W19" s="192" t="str">
        <f>IF(H19="-",'3_DataSlave'!$J$3*Q19*-1,'3_DataSlave'!$J$3*Q19)</f>
        <v>-0.25%</v>
      </c>
      <c r="X19" s="193" t="str">
        <f>IF(J19="-",'3_DataSlave'!$J$4*R19*-1,'3_DataSlave'!$J$4*R19)</f>
        <v>0.27%</v>
      </c>
      <c r="Y19" s="192" t="str">
        <f t="shared" si="13"/>
        <v>2.17%</v>
      </c>
      <c r="Z19" s="192" t="str">
        <f t="shared" si="14"/>
        <v>-0.25%</v>
      </c>
      <c r="AA19" s="192" t="str">
        <f t="shared" si="15"/>
        <v>0.27%</v>
      </c>
      <c r="AB19" s="191" t="str">
        <f t="shared" si="16"/>
        <v>2.19%</v>
      </c>
      <c r="AC19" s="191" t="str">
        <f t="shared" si="17"/>
        <v>0.00%</v>
      </c>
      <c r="AD19" s="192" t="str">
        <f t="shared" si="18"/>
        <v>0.00%</v>
      </c>
      <c r="AE19" s="193" t="str">
        <f t="shared" si="19"/>
        <v>0.00%</v>
      </c>
      <c r="AF19" s="191" t="str">
        <f t="shared" si="20"/>
        <v>0.00%</v>
      </c>
      <c r="AG19" s="191" t="str">
        <f t="shared" ref="AG19:AI19" si="37">IF(AND(AC19=0,$AF19=0),$L19*V19,0)</f>
        <v>2.17%</v>
      </c>
      <c r="AH19" s="192" t="str">
        <f t="shared" si="37"/>
        <v>-0.25%</v>
      </c>
      <c r="AI19" s="193" t="str">
        <f t="shared" si="37"/>
        <v>0.27%</v>
      </c>
      <c r="AJ19" s="191" t="str">
        <f t="shared" si="22"/>
        <v>2.19%</v>
      </c>
      <c r="AK19" s="194" t="str">
        <f t="shared" si="23"/>
        <v>100%</v>
      </c>
      <c r="AL19" s="195" t="str">
        <f t="shared" si="24"/>
        <v>0%</v>
      </c>
      <c r="AM19" s="196" t="str">
        <f t="shared" si="25"/>
        <v>0.00%</v>
      </c>
      <c r="AN19" s="197" t="str">
        <f t="shared" si="26"/>
        <v>32.0</v>
      </c>
      <c r="AO19" s="177" t="str">
        <f t="shared" si="27"/>
        <v/>
      </c>
    </row>
    <row r="20">
      <c r="A20" s="86" t="s">
        <v>170</v>
      </c>
      <c r="B20" s="86" t="s">
        <v>96</v>
      </c>
      <c r="C20" s="86" t="s">
        <v>97</v>
      </c>
      <c r="D20" s="86" t="s">
        <v>194</v>
      </c>
      <c r="E20" s="86" t="s">
        <v>195</v>
      </c>
      <c r="F20" s="160" t="str">
        <f>'2_WeightingAssistent'!AJ18</f>
        <v>+</v>
      </c>
      <c r="G20" s="161" t="str">
        <f>'2_WeightingAssistent'!AM18</f>
        <v>1.00%</v>
      </c>
      <c r="H20" s="162" t="str">
        <f>'2_WeightingAssistent'!AO18</f>
        <v>+</v>
      </c>
      <c r="I20" s="163" t="str">
        <f>'2_WeightingAssistent'!AR18</f>
        <v>0.00%</v>
      </c>
      <c r="J20" s="160" t="str">
        <f>'2_WeightingAssistent'!AT18</f>
        <v>+</v>
      </c>
      <c r="K20" s="161" t="str">
        <f>'2_WeightingAssistent'!AW18</f>
        <v>0.00%</v>
      </c>
      <c r="L20" s="166" t="str">
        <f t="shared" si="6"/>
        <v>0.66</v>
      </c>
      <c r="M20" s="168" t="str">
        <f t="shared" si="7"/>
        <v>0.00%</v>
      </c>
      <c r="N20" s="163" t="str">
        <f t="shared" si="8"/>
        <v>0.00%</v>
      </c>
      <c r="O20" s="163" t="str">
        <f t="shared" si="9"/>
        <v>0.00%</v>
      </c>
      <c r="P20" s="168" t="str">
        <f t="shared" si="10"/>
        <v>2.05%</v>
      </c>
      <c r="Q20" s="163" t="str">
        <f t="shared" si="11"/>
        <v>0.91%</v>
      </c>
      <c r="R20" s="161" t="str">
        <f t="shared" si="12"/>
        <v>0.61%</v>
      </c>
      <c r="S20" s="169">
        <v>0.0</v>
      </c>
      <c r="T20" s="169">
        <v>0.0</v>
      </c>
      <c r="U20" s="170"/>
      <c r="V20" s="171" t="str">
        <f>IF(F20="-",'3_DataSlave'!$J$2*P20*-1,'3_DataSlave'!$J$2*P20)</f>
        <v>1.43%</v>
      </c>
      <c r="W20" s="174" t="str">
        <f>IF(H20="-",'3_DataSlave'!$J$3*Q20*-1,'3_DataSlave'!$J$3*Q20)</f>
        <v>0.18%</v>
      </c>
      <c r="X20" s="179" t="str">
        <f>IF(J20="-",'3_DataSlave'!$J$4*R20*-1,'3_DataSlave'!$J$4*R20)</f>
        <v>0.06%</v>
      </c>
      <c r="Y20" s="174" t="str">
        <f t="shared" si="13"/>
        <v>1.43%</v>
      </c>
      <c r="Z20" s="174" t="str">
        <f t="shared" si="14"/>
        <v>0.18%</v>
      </c>
      <c r="AA20" s="174" t="str">
        <f t="shared" si="15"/>
        <v>0.06%</v>
      </c>
      <c r="AB20" s="171" t="str">
        <f t="shared" si="16"/>
        <v>1.68%</v>
      </c>
      <c r="AC20" s="171" t="str">
        <f t="shared" si="17"/>
        <v>0.00%</v>
      </c>
      <c r="AD20" s="174" t="str">
        <f t="shared" si="18"/>
        <v>0.00%</v>
      </c>
      <c r="AE20" s="179" t="str">
        <f t="shared" si="19"/>
        <v>0.00%</v>
      </c>
      <c r="AF20" s="171" t="str">
        <f t="shared" si="20"/>
        <v>0.00%</v>
      </c>
      <c r="AG20" s="171" t="str">
        <f t="shared" ref="AG20:AI20" si="38">IF(AND(AC20=0,$AF20=0),$L20*V20,0)</f>
        <v>0.95%</v>
      </c>
      <c r="AH20" s="174" t="str">
        <f t="shared" si="38"/>
        <v>0.12%</v>
      </c>
      <c r="AI20" s="179" t="str">
        <f t="shared" si="38"/>
        <v>0.04%</v>
      </c>
      <c r="AJ20" s="171" t="str">
        <f t="shared" si="22"/>
        <v>1.11%</v>
      </c>
      <c r="AK20" s="175" t="str">
        <f t="shared" si="23"/>
        <v>66%</v>
      </c>
      <c r="AL20" s="180" t="str">
        <f t="shared" si="24"/>
        <v>34%</v>
      </c>
      <c r="AM20" s="181" t="str">
        <f t="shared" si="25"/>
        <v>0.57%</v>
      </c>
      <c r="AN20" s="182" t="str">
        <f t="shared" si="26"/>
        <v>20.0</v>
      </c>
      <c r="AO20" s="177" t="str">
        <f t="shared" si="27"/>
        <v/>
      </c>
    </row>
    <row r="21">
      <c r="A21" s="89" t="s">
        <v>170</v>
      </c>
      <c r="B21" s="89" t="s">
        <v>96</v>
      </c>
      <c r="C21" s="89" t="s">
        <v>97</v>
      </c>
      <c r="D21" s="89" t="s">
        <v>196</v>
      </c>
      <c r="E21" s="89" t="s">
        <v>196</v>
      </c>
      <c r="F21" s="183" t="str">
        <f>'2_WeightingAssistent'!AJ19</f>
        <v>+</v>
      </c>
      <c r="G21" s="184" t="str">
        <f>'2_WeightingAssistent'!AM19</f>
        <v>1.50%</v>
      </c>
      <c r="H21" s="185" t="str">
        <f>'2_WeightingAssistent'!AO19</f>
        <v>+</v>
      </c>
      <c r="I21" s="186" t="str">
        <f>'2_WeightingAssistent'!AR19</f>
        <v>0.00%</v>
      </c>
      <c r="J21" s="183" t="str">
        <f>'2_WeightingAssistent'!AT19</f>
        <v>+</v>
      </c>
      <c r="K21" s="184" t="str">
        <f>'2_WeightingAssistent'!AW19</f>
        <v>0.00%</v>
      </c>
      <c r="L21" s="187" t="str">
        <f t="shared" si="6"/>
        <v>10.00</v>
      </c>
      <c r="M21" s="188" t="str">
        <f t="shared" si="7"/>
        <v>1.50%</v>
      </c>
      <c r="N21" s="186" t="str">
        <f t="shared" si="8"/>
        <v>0.00%</v>
      </c>
      <c r="O21" s="186" t="str">
        <f t="shared" si="9"/>
        <v>0.00%</v>
      </c>
      <c r="P21" s="188" t="str">
        <f t="shared" si="10"/>
        <v>0.00%</v>
      </c>
      <c r="Q21" s="186" t="str">
        <f t="shared" si="11"/>
        <v>0.00%</v>
      </c>
      <c r="R21" s="184" t="str">
        <f t="shared" si="12"/>
        <v>0.00%</v>
      </c>
      <c r="S21" s="189">
        <v>0.0</v>
      </c>
      <c r="T21" s="189">
        <v>0.0</v>
      </c>
      <c r="U21" s="190"/>
      <c r="V21" s="191" t="str">
        <f>IF(F21="-",'3_DataSlave'!$J$2*P21*-1,'3_DataSlave'!$J$2*P21)</f>
        <v>0.00%</v>
      </c>
      <c r="W21" s="192" t="str">
        <f>IF(H21="-",'3_DataSlave'!$J$3*Q21*-1,'3_DataSlave'!$J$3*Q21)</f>
        <v>0.00%</v>
      </c>
      <c r="X21" s="193" t="str">
        <f>IF(J21="-",'3_DataSlave'!$J$4*R21*-1,'3_DataSlave'!$J$4*R21)</f>
        <v>0.00%</v>
      </c>
      <c r="Y21" s="192" t="str">
        <f t="shared" si="13"/>
        <v>0.00%</v>
      </c>
      <c r="Z21" s="192" t="str">
        <f t="shared" si="14"/>
        <v>0.00%</v>
      </c>
      <c r="AA21" s="192" t="str">
        <f t="shared" si="15"/>
        <v>0.00%</v>
      </c>
      <c r="AB21" s="191" t="str">
        <f t="shared" si="16"/>
        <v>0.00%</v>
      </c>
      <c r="AC21" s="191" t="str">
        <f t="shared" si="17"/>
        <v>0.00%</v>
      </c>
      <c r="AD21" s="192" t="str">
        <f t="shared" si="18"/>
        <v>0.00%</v>
      </c>
      <c r="AE21" s="193" t="str">
        <f t="shared" si="19"/>
        <v>0.00%</v>
      </c>
      <c r="AF21" s="191" t="str">
        <f t="shared" si="20"/>
        <v>0.00%</v>
      </c>
      <c r="AG21" s="191" t="str">
        <f t="shared" ref="AG21:AI21" si="39">IF(AND(AC21=0,$AF21=0),$L21*V21,0)</f>
        <v>0.00%</v>
      </c>
      <c r="AH21" s="192" t="str">
        <f t="shared" si="39"/>
        <v>0.00%</v>
      </c>
      <c r="AI21" s="193" t="str">
        <f t="shared" si="39"/>
        <v>0.00%</v>
      </c>
      <c r="AJ21" s="191" t="str">
        <f t="shared" si="22"/>
        <v>0.00%</v>
      </c>
      <c r="AK21" s="194" t="str">
        <f t="shared" si="23"/>
        <v>0%</v>
      </c>
      <c r="AL21" s="195" t="str">
        <f t="shared" si="24"/>
        <v>100%</v>
      </c>
      <c r="AM21" s="196" t="str">
        <f t="shared" si="25"/>
        <v>0.00%</v>
      </c>
      <c r="AN21" s="197" t="str">
        <f t="shared" si="26"/>
        <v>32.0</v>
      </c>
      <c r="AO21" s="177" t="str">
        <f t="shared" si="27"/>
        <v/>
      </c>
    </row>
    <row r="22">
      <c r="A22" s="86" t="s">
        <v>170</v>
      </c>
      <c r="B22" s="86" t="s">
        <v>98</v>
      </c>
      <c r="C22" s="86" t="s">
        <v>99</v>
      </c>
      <c r="D22" s="86" t="s">
        <v>197</v>
      </c>
      <c r="E22" s="86" t="s">
        <v>198</v>
      </c>
      <c r="F22" s="160" t="str">
        <f>'2_WeightingAssistent'!AJ20</f>
        <v>+</v>
      </c>
      <c r="G22" s="161" t="str">
        <f>'2_WeightingAssistent'!AM20</f>
        <v>1.67%</v>
      </c>
      <c r="H22" s="162" t="str">
        <f>'2_WeightingAssistent'!AO20</f>
        <v>+</v>
      </c>
      <c r="I22" s="163" t="str">
        <f>'2_WeightingAssistent'!AR20</f>
        <v>2.50%</v>
      </c>
      <c r="J22" s="160" t="str">
        <f>'2_WeightingAssistent'!AT20</f>
        <v>+</v>
      </c>
      <c r="K22" s="161" t="str">
        <f>'2_WeightingAssistent'!AW20</f>
        <v>1.50%</v>
      </c>
      <c r="L22" s="166" t="str">
        <f t="shared" si="6"/>
        <v>1.00</v>
      </c>
      <c r="M22" s="168" t="str">
        <f t="shared" si="7"/>
        <v>0.00%</v>
      </c>
      <c r="N22" s="163" t="str">
        <f t="shared" si="8"/>
        <v>0.00%</v>
      </c>
      <c r="O22" s="163" t="str">
        <f t="shared" si="9"/>
        <v>0.00%</v>
      </c>
      <c r="P22" s="168" t="str">
        <f t="shared" si="10"/>
        <v>2.72%</v>
      </c>
      <c r="Q22" s="163" t="str">
        <f t="shared" si="11"/>
        <v>3.41%</v>
      </c>
      <c r="R22" s="161" t="str">
        <f t="shared" si="12"/>
        <v>2.11%</v>
      </c>
      <c r="S22" s="169">
        <v>0.0</v>
      </c>
      <c r="T22" s="169">
        <v>1.0</v>
      </c>
      <c r="U22" s="170"/>
      <c r="V22" s="171" t="str">
        <f>IF(F22="-",'3_DataSlave'!$J$2*P22*-1,'3_DataSlave'!$J$2*P22)</f>
        <v>1.90%</v>
      </c>
      <c r="W22" s="174" t="str">
        <f>IF(H22="-",'3_DataSlave'!$J$3*Q22*-1,'3_DataSlave'!$J$3*Q22)</f>
        <v>0.68%</v>
      </c>
      <c r="X22" s="179" t="str">
        <f>IF(J22="-",'3_DataSlave'!$J$4*R22*-1,'3_DataSlave'!$J$4*R22)</f>
        <v>0.21%</v>
      </c>
      <c r="Y22" s="174" t="str">
        <f t="shared" si="13"/>
        <v>1.90%</v>
      </c>
      <c r="Z22" s="174" t="str">
        <f t="shared" si="14"/>
        <v>0.68%</v>
      </c>
      <c r="AA22" s="174" t="str">
        <f t="shared" si="15"/>
        <v>0.21%</v>
      </c>
      <c r="AB22" s="171" t="str">
        <f t="shared" si="16"/>
        <v>2.80%</v>
      </c>
      <c r="AC22" s="171" t="str">
        <f t="shared" si="17"/>
        <v>0.00%</v>
      </c>
      <c r="AD22" s="174" t="str">
        <f t="shared" si="18"/>
        <v>0.00%</v>
      </c>
      <c r="AE22" s="179" t="str">
        <f t="shared" si="19"/>
        <v>0.00%</v>
      </c>
      <c r="AF22" s="171" t="str">
        <f t="shared" si="20"/>
        <v>0.00%</v>
      </c>
      <c r="AG22" s="171" t="str">
        <f t="shared" ref="AG22:AI22" si="40">IF(AND(AC22=0,$AF22=0),$L22*V22,0)</f>
        <v>1.90%</v>
      </c>
      <c r="AH22" s="174" t="str">
        <f t="shared" si="40"/>
        <v>0.68%</v>
      </c>
      <c r="AI22" s="179" t="str">
        <f t="shared" si="40"/>
        <v>0.21%</v>
      </c>
      <c r="AJ22" s="171" t="str">
        <f t="shared" si="22"/>
        <v>2.80%</v>
      </c>
      <c r="AK22" s="175" t="str">
        <f t="shared" si="23"/>
        <v>100%</v>
      </c>
      <c r="AL22" s="180" t="str">
        <f t="shared" si="24"/>
        <v>0%</v>
      </c>
      <c r="AM22" s="181" t="str">
        <f t="shared" si="25"/>
        <v>0.00%</v>
      </c>
      <c r="AN22" s="182" t="str">
        <f t="shared" si="26"/>
        <v>32.0</v>
      </c>
      <c r="AO22" s="177" t="str">
        <f t="shared" si="27"/>
        <v/>
      </c>
    </row>
    <row r="23">
      <c r="A23" s="86" t="s">
        <v>170</v>
      </c>
      <c r="B23" s="86" t="s">
        <v>98</v>
      </c>
      <c r="C23" s="86" t="s">
        <v>99</v>
      </c>
      <c r="D23" s="86" t="s">
        <v>199</v>
      </c>
      <c r="E23" s="86" t="s">
        <v>200</v>
      </c>
      <c r="F23" s="160" t="str">
        <f>'2_WeightingAssistent'!AJ21</f>
        <v>+</v>
      </c>
      <c r="G23" s="161" t="str">
        <f>'2_WeightingAssistent'!AM21</f>
        <v>1.67%</v>
      </c>
      <c r="H23" s="162" t="str">
        <f>'2_WeightingAssistent'!AO21</f>
        <v>+</v>
      </c>
      <c r="I23" s="163" t="str">
        <f>'2_WeightingAssistent'!AR21</f>
        <v>0.00%</v>
      </c>
      <c r="J23" s="160" t="str">
        <f>'2_WeightingAssistent'!AT21</f>
        <v>+</v>
      </c>
      <c r="K23" s="161" t="str">
        <f>'2_WeightingAssistent'!AW21</f>
        <v>1.00%</v>
      </c>
      <c r="L23" s="166" t="str">
        <f t="shared" si="6"/>
        <v>0.66</v>
      </c>
      <c r="M23" s="168" t="str">
        <f t="shared" si="7"/>
        <v>0.00%</v>
      </c>
      <c r="N23" s="163" t="str">
        <f t="shared" si="8"/>
        <v>0.00%</v>
      </c>
      <c r="O23" s="163" t="str">
        <f t="shared" si="9"/>
        <v>0.00%</v>
      </c>
      <c r="P23" s="168" t="str">
        <f t="shared" si="10"/>
        <v>2.72%</v>
      </c>
      <c r="Q23" s="163" t="str">
        <f t="shared" si="11"/>
        <v>0.91%</v>
      </c>
      <c r="R23" s="161" t="str">
        <f t="shared" si="12"/>
        <v>1.61%</v>
      </c>
      <c r="S23" s="169">
        <v>0.0</v>
      </c>
      <c r="T23" s="169">
        <v>1.0</v>
      </c>
      <c r="U23" s="170"/>
      <c r="V23" s="171" t="str">
        <f>IF(F23="-",'3_DataSlave'!$J$2*P23*-1,'3_DataSlave'!$J$2*P23)</f>
        <v>1.90%</v>
      </c>
      <c r="W23" s="174" t="str">
        <f>IF(H23="-",'3_DataSlave'!$J$3*Q23*-1,'3_DataSlave'!$J$3*Q23)</f>
        <v>0.18%</v>
      </c>
      <c r="X23" s="179" t="str">
        <f>IF(J23="-",'3_DataSlave'!$J$4*R23*-1,'3_DataSlave'!$J$4*R23)</f>
        <v>0.16%</v>
      </c>
      <c r="Y23" s="174" t="str">
        <f t="shared" si="13"/>
        <v>1.90%</v>
      </c>
      <c r="Z23" s="174" t="str">
        <f t="shared" si="14"/>
        <v>0.18%</v>
      </c>
      <c r="AA23" s="174" t="str">
        <f t="shared" si="15"/>
        <v>0.16%</v>
      </c>
      <c r="AB23" s="171" t="str">
        <f t="shared" si="16"/>
        <v>2.25%</v>
      </c>
      <c r="AC23" s="171" t="str">
        <f t="shared" si="17"/>
        <v>0.00%</v>
      </c>
      <c r="AD23" s="174" t="str">
        <f t="shared" si="18"/>
        <v>0.00%</v>
      </c>
      <c r="AE23" s="179" t="str">
        <f t="shared" si="19"/>
        <v>0.00%</v>
      </c>
      <c r="AF23" s="171" t="str">
        <f t="shared" si="20"/>
        <v>0.00%</v>
      </c>
      <c r="AG23" s="171" t="str">
        <f t="shared" ref="AG23:AI23" si="41">IF(AND(AC23=0,$AF23=0),$L23*V23,0)</f>
        <v>1.26%</v>
      </c>
      <c r="AH23" s="174" t="str">
        <f t="shared" si="41"/>
        <v>0.12%</v>
      </c>
      <c r="AI23" s="179" t="str">
        <f t="shared" si="41"/>
        <v>0.11%</v>
      </c>
      <c r="AJ23" s="171" t="str">
        <f t="shared" si="22"/>
        <v>1.48%</v>
      </c>
      <c r="AK23" s="175" t="str">
        <f t="shared" si="23"/>
        <v>66%</v>
      </c>
      <c r="AL23" s="180" t="str">
        <f t="shared" si="24"/>
        <v>34%</v>
      </c>
      <c r="AM23" s="181" t="str">
        <f t="shared" si="25"/>
        <v>0.76%</v>
      </c>
      <c r="AN23" s="182" t="str">
        <f t="shared" si="26"/>
        <v>16.0</v>
      </c>
      <c r="AO23" s="177" t="str">
        <f t="shared" si="27"/>
        <v/>
      </c>
    </row>
    <row r="24">
      <c r="A24" s="89" t="s">
        <v>170</v>
      </c>
      <c r="B24" s="89" t="s">
        <v>98</v>
      </c>
      <c r="C24" s="89" t="s">
        <v>99</v>
      </c>
      <c r="D24" s="89" t="s">
        <v>201</v>
      </c>
      <c r="E24" s="89" t="s">
        <v>202</v>
      </c>
      <c r="F24" s="183" t="str">
        <f>'2_WeightingAssistent'!AJ22</f>
        <v>+</v>
      </c>
      <c r="G24" s="184" t="str">
        <f>'2_WeightingAssistent'!AM22</f>
        <v>1.67%</v>
      </c>
      <c r="H24" s="185" t="str">
        <f>'2_WeightingAssistent'!AO22</f>
        <v>+</v>
      </c>
      <c r="I24" s="186" t="str">
        <f>'2_WeightingAssistent'!AR22</f>
        <v>0.00%</v>
      </c>
      <c r="J24" s="183" t="str">
        <f>'2_WeightingAssistent'!AT22</f>
        <v>+</v>
      </c>
      <c r="K24" s="184" t="str">
        <f>'2_WeightingAssistent'!AW22</f>
        <v>0.50%</v>
      </c>
      <c r="L24" s="187" t="str">
        <f t="shared" si="6"/>
        <v>1.00</v>
      </c>
      <c r="M24" s="188" t="str">
        <f t="shared" si="7"/>
        <v>0.00%</v>
      </c>
      <c r="N24" s="186" t="str">
        <f t="shared" si="8"/>
        <v>0.00%</v>
      </c>
      <c r="O24" s="186" t="str">
        <f t="shared" si="9"/>
        <v>0.00%</v>
      </c>
      <c r="P24" s="188" t="str">
        <f t="shared" si="10"/>
        <v>2.72%</v>
      </c>
      <c r="Q24" s="186" t="str">
        <f t="shared" si="11"/>
        <v>0.91%</v>
      </c>
      <c r="R24" s="184" t="str">
        <f t="shared" si="12"/>
        <v>1.11%</v>
      </c>
      <c r="S24" s="189">
        <v>0.0</v>
      </c>
      <c r="T24" s="189">
        <v>1.0</v>
      </c>
      <c r="U24" s="190"/>
      <c r="V24" s="191" t="str">
        <f>IF(F24="-",'3_DataSlave'!$J$2*P24*-1,'3_DataSlave'!$J$2*P24)</f>
        <v>1.90%</v>
      </c>
      <c r="W24" s="192" t="str">
        <f>IF(H24="-",'3_DataSlave'!$J$3*Q24*-1,'3_DataSlave'!$J$3*Q24)</f>
        <v>0.18%</v>
      </c>
      <c r="X24" s="193" t="str">
        <f>IF(J24="-",'3_DataSlave'!$J$4*R24*-1,'3_DataSlave'!$J$4*R24)</f>
        <v>0.11%</v>
      </c>
      <c r="Y24" s="192" t="str">
        <f t="shared" si="13"/>
        <v>1.90%</v>
      </c>
      <c r="Z24" s="192" t="str">
        <f t="shared" si="14"/>
        <v>0.18%</v>
      </c>
      <c r="AA24" s="192" t="str">
        <f t="shared" si="15"/>
        <v>0.11%</v>
      </c>
      <c r="AB24" s="191" t="str">
        <f t="shared" si="16"/>
        <v>2.20%</v>
      </c>
      <c r="AC24" s="191" t="str">
        <f t="shared" si="17"/>
        <v>0.00%</v>
      </c>
      <c r="AD24" s="192" t="str">
        <f t="shared" si="18"/>
        <v>0.00%</v>
      </c>
      <c r="AE24" s="193" t="str">
        <f t="shared" si="19"/>
        <v>0.00%</v>
      </c>
      <c r="AF24" s="191" t="str">
        <f t="shared" si="20"/>
        <v>0.00%</v>
      </c>
      <c r="AG24" s="191" t="str">
        <f t="shared" ref="AG24:AI24" si="42">IF(AND(AC24=0,$AF24=0),$L24*V24,0)</f>
        <v>1.90%</v>
      </c>
      <c r="AH24" s="192" t="str">
        <f t="shared" si="42"/>
        <v>0.18%</v>
      </c>
      <c r="AI24" s="193" t="str">
        <f t="shared" si="42"/>
        <v>0.11%</v>
      </c>
      <c r="AJ24" s="191" t="str">
        <f t="shared" si="22"/>
        <v>2.20%</v>
      </c>
      <c r="AK24" s="194" t="str">
        <f t="shared" si="23"/>
        <v>100%</v>
      </c>
      <c r="AL24" s="195" t="str">
        <f t="shared" si="24"/>
        <v>0%</v>
      </c>
      <c r="AM24" s="196" t="str">
        <f t="shared" si="25"/>
        <v>0.00%</v>
      </c>
      <c r="AN24" s="197" t="str">
        <f t="shared" si="26"/>
        <v>32.0</v>
      </c>
      <c r="AO24" s="177" t="str">
        <f t="shared" si="27"/>
        <v/>
      </c>
    </row>
    <row r="25">
      <c r="A25" s="110" t="s">
        <v>203</v>
      </c>
      <c r="B25" s="110" t="s">
        <v>100</v>
      </c>
      <c r="C25" s="110" t="s">
        <v>101</v>
      </c>
      <c r="D25" s="110" t="s">
        <v>204</v>
      </c>
      <c r="E25" s="110" t="s">
        <v>205</v>
      </c>
      <c r="F25" s="164" t="str">
        <f>'2_WeightingAssistent'!AJ23</f>
        <v>+</v>
      </c>
      <c r="G25" s="165" t="str">
        <f>'2_WeightingAssistent'!AM23</f>
        <v>1.30%</v>
      </c>
      <c r="H25" s="198" t="str">
        <f>'2_WeightingAssistent'!AO23</f>
        <v>+</v>
      </c>
      <c r="I25" s="199" t="str">
        <f>'2_WeightingAssistent'!AR23</f>
        <v>9.13%</v>
      </c>
      <c r="J25" s="164" t="str">
        <f>'2_WeightingAssistent'!AT23</f>
        <v>+</v>
      </c>
      <c r="K25" s="165" t="str">
        <f>'2_WeightingAssistent'!AW23</f>
        <v>3.84%</v>
      </c>
      <c r="L25" s="166" t="str">
        <f t="shared" si="6"/>
        <v>10.00</v>
      </c>
      <c r="M25" s="168" t="str">
        <f t="shared" si="7"/>
        <v>1.30%</v>
      </c>
      <c r="N25" s="163" t="str">
        <f t="shared" si="8"/>
        <v>9.13%</v>
      </c>
      <c r="O25" s="163" t="str">
        <f t="shared" si="9"/>
        <v>3.84%</v>
      </c>
      <c r="P25" s="168" t="str">
        <f t="shared" si="10"/>
        <v>0.00%</v>
      </c>
      <c r="Q25" s="163" t="str">
        <f t="shared" si="11"/>
        <v>0.00%</v>
      </c>
      <c r="R25" s="161" t="str">
        <f t="shared" si="12"/>
        <v>0.00%</v>
      </c>
      <c r="S25" s="169">
        <v>0.0</v>
      </c>
      <c r="T25" s="200">
        <v>0.0</v>
      </c>
      <c r="U25" s="170"/>
      <c r="V25" s="201" t="str">
        <f>IF(F25="-",'3_DataSlave'!$J$2*P25*-1,'3_DataSlave'!$J$2*P25)</f>
        <v>0.00%</v>
      </c>
      <c r="W25" s="172" t="str">
        <f>IF(H25="-",'3_DataSlave'!$J$3*Q25*-1,'3_DataSlave'!$J$3*Q25)</f>
        <v>0.00%</v>
      </c>
      <c r="X25" s="173" t="str">
        <f>IF(J25="-",'3_DataSlave'!$J$4*R25*-1,'3_DataSlave'!$J$4*R25)</f>
        <v>0.00%</v>
      </c>
      <c r="Y25" s="172" t="str">
        <f t="shared" si="13"/>
        <v>0.00%</v>
      </c>
      <c r="Z25" s="172" t="str">
        <f t="shared" si="14"/>
        <v>0.00%</v>
      </c>
      <c r="AA25" s="172" t="str">
        <f t="shared" si="15"/>
        <v>0.00%</v>
      </c>
      <c r="AB25" s="201" t="str">
        <f t="shared" si="16"/>
        <v>0.00%</v>
      </c>
      <c r="AC25" s="201" t="str">
        <f t="shared" si="17"/>
        <v>0.00%</v>
      </c>
      <c r="AD25" s="172" t="str">
        <f t="shared" si="18"/>
        <v>0.00%</v>
      </c>
      <c r="AE25" s="173" t="str">
        <f t="shared" si="19"/>
        <v>0.00%</v>
      </c>
      <c r="AF25" s="201" t="str">
        <f t="shared" si="20"/>
        <v>0.00%</v>
      </c>
      <c r="AG25" s="201" t="str">
        <f t="shared" ref="AG25:AI25" si="43">IF(AND(AC25=0,$AF25=0),$L25*V25,0)</f>
        <v>0.00%</v>
      </c>
      <c r="AH25" s="172" t="str">
        <f t="shared" si="43"/>
        <v>0.00%</v>
      </c>
      <c r="AI25" s="173" t="str">
        <f t="shared" si="43"/>
        <v>0.00%</v>
      </c>
      <c r="AJ25" s="201" t="str">
        <f t="shared" si="22"/>
        <v>0.00%</v>
      </c>
      <c r="AK25" s="202" t="str">
        <f t="shared" si="23"/>
        <v>0%</v>
      </c>
      <c r="AL25" s="176" t="str">
        <f t="shared" si="24"/>
        <v>100%</v>
      </c>
      <c r="AM25" s="177" t="str">
        <f t="shared" si="25"/>
        <v>0.00%</v>
      </c>
      <c r="AN25" s="178" t="str">
        <f t="shared" si="26"/>
        <v>32.0</v>
      </c>
      <c r="AO25" s="177" t="str">
        <f t="shared" si="27"/>
        <v/>
      </c>
    </row>
    <row r="26">
      <c r="A26" s="86" t="s">
        <v>203</v>
      </c>
      <c r="B26" s="86" t="s">
        <v>100</v>
      </c>
      <c r="C26" s="86" t="s">
        <v>101</v>
      </c>
      <c r="D26" s="86" t="s">
        <v>206</v>
      </c>
      <c r="E26" s="86" t="s">
        <v>207</v>
      </c>
      <c r="F26" s="160" t="str">
        <f>'2_WeightingAssistent'!AJ24</f>
        <v>+</v>
      </c>
      <c r="G26" s="161" t="str">
        <f>'2_WeightingAssistent'!AM24</f>
        <v>0.65%</v>
      </c>
      <c r="H26" s="162" t="str">
        <f>'2_WeightingAssistent'!AO24</f>
        <v>+</v>
      </c>
      <c r="I26" s="163" t="str">
        <f>'2_WeightingAssistent'!AR24</f>
        <v>9.13%</v>
      </c>
      <c r="J26" s="160" t="str">
        <f>'2_WeightingAssistent'!AT24</f>
        <v>+</v>
      </c>
      <c r="K26" s="161" t="str">
        <f>'2_WeightingAssistent'!AW24</f>
        <v>7.68%</v>
      </c>
      <c r="L26" s="166" t="str">
        <f t="shared" si="6"/>
        <v>10.00</v>
      </c>
      <c r="M26" s="168" t="str">
        <f t="shared" si="7"/>
        <v>0.65%</v>
      </c>
      <c r="N26" s="163" t="str">
        <f t="shared" si="8"/>
        <v>9.13%</v>
      </c>
      <c r="O26" s="163" t="str">
        <f t="shared" si="9"/>
        <v>7.68%</v>
      </c>
      <c r="P26" s="168" t="str">
        <f t="shared" si="10"/>
        <v>0.00%</v>
      </c>
      <c r="Q26" s="163" t="str">
        <f t="shared" si="11"/>
        <v>0.00%</v>
      </c>
      <c r="R26" s="161" t="str">
        <f t="shared" si="12"/>
        <v>0.00%</v>
      </c>
      <c r="S26" s="169">
        <v>0.0</v>
      </c>
      <c r="T26" s="169">
        <v>0.0</v>
      </c>
      <c r="U26" s="170"/>
      <c r="V26" s="171" t="str">
        <f>IF(F26="-",'3_DataSlave'!$J$2*P26*-1,'3_DataSlave'!$J$2*P26)</f>
        <v>0.00%</v>
      </c>
      <c r="W26" s="174" t="str">
        <f>IF(H26="-",'3_DataSlave'!$J$3*Q26*-1,'3_DataSlave'!$J$3*Q26)</f>
        <v>0.00%</v>
      </c>
      <c r="X26" s="179" t="str">
        <f>IF(J26="-",'3_DataSlave'!$J$4*R26*-1,'3_DataSlave'!$J$4*R26)</f>
        <v>0.00%</v>
      </c>
      <c r="Y26" s="174" t="str">
        <f t="shared" si="13"/>
        <v>0.00%</v>
      </c>
      <c r="Z26" s="174" t="str">
        <f t="shared" si="14"/>
        <v>0.00%</v>
      </c>
      <c r="AA26" s="174" t="str">
        <f t="shared" si="15"/>
        <v>0.00%</v>
      </c>
      <c r="AB26" s="171" t="str">
        <f t="shared" si="16"/>
        <v>0.00%</v>
      </c>
      <c r="AC26" s="171" t="str">
        <f t="shared" si="17"/>
        <v>0.00%</v>
      </c>
      <c r="AD26" s="174" t="str">
        <f t="shared" si="18"/>
        <v>0.00%</v>
      </c>
      <c r="AE26" s="179" t="str">
        <f t="shared" si="19"/>
        <v>0.00%</v>
      </c>
      <c r="AF26" s="171" t="str">
        <f t="shared" si="20"/>
        <v>0.00%</v>
      </c>
      <c r="AG26" s="171" t="str">
        <f t="shared" ref="AG26:AI26" si="44">IF(AND(AC26=0,$AF26=0),$L26*V26,0)</f>
        <v>0.00%</v>
      </c>
      <c r="AH26" s="174" t="str">
        <f t="shared" si="44"/>
        <v>0.00%</v>
      </c>
      <c r="AI26" s="179" t="str">
        <f t="shared" si="44"/>
        <v>0.00%</v>
      </c>
      <c r="AJ26" s="171" t="str">
        <f t="shared" si="22"/>
        <v>0.00%</v>
      </c>
      <c r="AK26" s="175" t="str">
        <f t="shared" si="23"/>
        <v>0%</v>
      </c>
      <c r="AL26" s="180" t="str">
        <f t="shared" si="24"/>
        <v>100%</v>
      </c>
      <c r="AM26" s="181" t="str">
        <f t="shared" si="25"/>
        <v>0.00%</v>
      </c>
      <c r="AN26" s="182" t="str">
        <f t="shared" si="26"/>
        <v>32.0</v>
      </c>
      <c r="AO26" s="177" t="str">
        <f t="shared" si="27"/>
        <v/>
      </c>
    </row>
    <row r="27">
      <c r="A27" s="89" t="s">
        <v>203</v>
      </c>
      <c r="B27" s="89" t="s">
        <v>100</v>
      </c>
      <c r="C27" s="89" t="s">
        <v>101</v>
      </c>
      <c r="D27" s="89" t="s">
        <v>208</v>
      </c>
      <c r="E27" s="89" t="s">
        <v>209</v>
      </c>
      <c r="F27" s="183" t="str">
        <f>'2_WeightingAssistent'!AJ25</f>
        <v>+</v>
      </c>
      <c r="G27" s="184" t="str">
        <f>'2_WeightingAssistent'!AM25</f>
        <v>0.65%</v>
      </c>
      <c r="H27" s="185" t="str">
        <f>'2_WeightingAssistent'!AO25</f>
        <v>+</v>
      </c>
      <c r="I27" s="186" t="str">
        <f>'2_WeightingAssistent'!AR25</f>
        <v>9.13%</v>
      </c>
      <c r="J27" s="183" t="str">
        <f>'2_WeightingAssistent'!AT25</f>
        <v>+</v>
      </c>
      <c r="K27" s="184" t="str">
        <f>'2_WeightingAssistent'!AW25</f>
        <v>5.76%</v>
      </c>
      <c r="L27" s="187" t="str">
        <f t="shared" si="6"/>
        <v>1.00</v>
      </c>
      <c r="M27" s="188" t="str">
        <f t="shared" si="7"/>
        <v>0.00%</v>
      </c>
      <c r="N27" s="186" t="str">
        <f t="shared" si="8"/>
        <v>0.00%</v>
      </c>
      <c r="O27" s="186" t="str">
        <f t="shared" si="9"/>
        <v>0.00%</v>
      </c>
      <c r="P27" s="188" t="str">
        <f t="shared" si="10"/>
        <v>1.70%</v>
      </c>
      <c r="Q27" s="186" t="str">
        <f t="shared" si="11"/>
        <v>10.04%</v>
      </c>
      <c r="R27" s="184" t="str">
        <f t="shared" si="12"/>
        <v>6.38%</v>
      </c>
      <c r="S27" s="189">
        <v>0.0</v>
      </c>
      <c r="T27" s="189">
        <v>0.0</v>
      </c>
      <c r="U27" s="190"/>
      <c r="V27" s="191" t="str">
        <f>IF(F27="-",'3_DataSlave'!$J$2*P27*-1,'3_DataSlave'!$J$2*P27)</f>
        <v>1.19%</v>
      </c>
      <c r="W27" s="192" t="str">
        <f>IF(H27="-",'3_DataSlave'!$J$3*Q27*-1,'3_DataSlave'!$J$3*Q27)</f>
        <v>2.01%</v>
      </c>
      <c r="X27" s="193" t="str">
        <f>IF(J27="-",'3_DataSlave'!$J$4*R27*-1,'3_DataSlave'!$J$4*R27)</f>
        <v>0.64%</v>
      </c>
      <c r="Y27" s="192" t="str">
        <f t="shared" si="13"/>
        <v>1.19%</v>
      </c>
      <c r="Z27" s="192" t="str">
        <f t="shared" si="14"/>
        <v>2.01%</v>
      </c>
      <c r="AA27" s="192" t="str">
        <f t="shared" si="15"/>
        <v>0.64%</v>
      </c>
      <c r="AB27" s="191" t="str">
        <f t="shared" si="16"/>
        <v>3.83%</v>
      </c>
      <c r="AC27" s="191" t="str">
        <f t="shared" si="17"/>
        <v>0.00%</v>
      </c>
      <c r="AD27" s="192" t="str">
        <f t="shared" si="18"/>
        <v>0.00%</v>
      </c>
      <c r="AE27" s="193" t="str">
        <f t="shared" si="19"/>
        <v>0.00%</v>
      </c>
      <c r="AF27" s="191" t="str">
        <f t="shared" si="20"/>
        <v>0.00%</v>
      </c>
      <c r="AG27" s="191" t="str">
        <f t="shared" ref="AG27:AI27" si="45">IF(AND(AC27=0,$AF27=0),$L27*V27,0)</f>
        <v>1.19%</v>
      </c>
      <c r="AH27" s="192" t="str">
        <f t="shared" si="45"/>
        <v>2.01%</v>
      </c>
      <c r="AI27" s="193" t="str">
        <f t="shared" si="45"/>
        <v>0.64%</v>
      </c>
      <c r="AJ27" s="191" t="str">
        <f t="shared" si="22"/>
        <v>3.83%</v>
      </c>
      <c r="AK27" s="194" t="str">
        <f t="shared" si="23"/>
        <v>100%</v>
      </c>
      <c r="AL27" s="195" t="str">
        <f t="shared" si="24"/>
        <v>0%</v>
      </c>
      <c r="AM27" s="196" t="str">
        <f t="shared" si="25"/>
        <v>0.00%</v>
      </c>
      <c r="AN27" s="197" t="str">
        <f t="shared" si="26"/>
        <v>32.0</v>
      </c>
      <c r="AO27" s="177" t="str">
        <f t="shared" si="27"/>
        <v/>
      </c>
    </row>
    <row r="28">
      <c r="A28" s="86" t="s">
        <v>203</v>
      </c>
      <c r="B28" s="86" t="s">
        <v>100</v>
      </c>
      <c r="C28" s="86" t="s">
        <v>210</v>
      </c>
      <c r="D28" s="86" t="s">
        <v>211</v>
      </c>
      <c r="E28" s="86" t="s">
        <v>211</v>
      </c>
      <c r="F28" s="160" t="str">
        <f>'2_WeightingAssistent'!AJ26</f>
        <v>+</v>
      </c>
      <c r="G28" s="161" t="str">
        <f>'2_WeightingAssistent'!AM26</f>
        <v>0.00%</v>
      </c>
      <c r="H28" s="162" t="str">
        <f>'2_WeightingAssistent'!AO26</f>
        <v>+</v>
      </c>
      <c r="I28" s="163" t="str">
        <f>'2_WeightingAssistent'!AR26</f>
        <v>3.04%</v>
      </c>
      <c r="J28" s="160" t="str">
        <f>'2_WeightingAssistent'!AT26</f>
        <v>-</v>
      </c>
      <c r="K28" s="161" t="str">
        <f>'2_WeightingAssistent'!AW26</f>
        <v>0.86%</v>
      </c>
      <c r="L28" s="166" t="str">
        <f t="shared" si="6"/>
        <v>1.00</v>
      </c>
      <c r="M28" s="168" t="str">
        <f t="shared" si="7"/>
        <v>0.00%</v>
      </c>
      <c r="N28" s="163" t="str">
        <f t="shared" si="8"/>
        <v>0.00%</v>
      </c>
      <c r="O28" s="163" t="str">
        <f t="shared" si="9"/>
        <v>0.00%</v>
      </c>
      <c r="P28" s="168" t="str">
        <f t="shared" si="10"/>
        <v>1.05%</v>
      </c>
      <c r="Q28" s="163" t="str">
        <f t="shared" si="11"/>
        <v>3.96%</v>
      </c>
      <c r="R28" s="161" t="str">
        <f t="shared" si="12"/>
        <v>1.48%</v>
      </c>
      <c r="S28" s="169">
        <v>0.0</v>
      </c>
      <c r="T28" s="169">
        <v>0.0</v>
      </c>
      <c r="U28" s="170"/>
      <c r="V28" s="171" t="str">
        <f>IF(F28="-",'3_DataSlave'!$J$2*P28*-1,'3_DataSlave'!$J$2*P28)</f>
        <v>0.73%</v>
      </c>
      <c r="W28" s="174" t="str">
        <f>IF(H28="-",'3_DataSlave'!$J$3*Q28*-1,'3_DataSlave'!$J$3*Q28)</f>
        <v>0.79%</v>
      </c>
      <c r="X28" s="179" t="str">
        <f>IF(J28="-",'3_DataSlave'!$J$4*R28*-1,'3_DataSlave'!$J$4*R28)</f>
        <v>-0.15%</v>
      </c>
      <c r="Y28" s="174" t="str">
        <f t="shared" si="13"/>
        <v>0.73%</v>
      </c>
      <c r="Z28" s="174" t="str">
        <f t="shared" si="14"/>
        <v>0.79%</v>
      </c>
      <c r="AA28" s="174" t="str">
        <f t="shared" si="15"/>
        <v>-0.15%</v>
      </c>
      <c r="AB28" s="171" t="str">
        <f t="shared" si="16"/>
        <v>1.38%</v>
      </c>
      <c r="AC28" s="171" t="str">
        <f t="shared" si="17"/>
        <v>0.00%</v>
      </c>
      <c r="AD28" s="174" t="str">
        <f t="shared" si="18"/>
        <v>0.00%</v>
      </c>
      <c r="AE28" s="179" t="str">
        <f t="shared" si="19"/>
        <v>0.00%</v>
      </c>
      <c r="AF28" s="171" t="str">
        <f t="shared" si="20"/>
        <v>0.00%</v>
      </c>
      <c r="AG28" s="171" t="str">
        <f t="shared" ref="AG28:AI28" si="46">IF(AND(AC28=0,$AF28=0),$L28*V28,0)</f>
        <v>0.73%</v>
      </c>
      <c r="AH28" s="174" t="str">
        <f t="shared" si="46"/>
        <v>0.79%</v>
      </c>
      <c r="AI28" s="179" t="str">
        <f t="shared" si="46"/>
        <v>-0.15%</v>
      </c>
      <c r="AJ28" s="171" t="str">
        <f t="shared" si="22"/>
        <v>1.38%</v>
      </c>
      <c r="AK28" s="175" t="str">
        <f t="shared" si="23"/>
        <v>100%</v>
      </c>
      <c r="AL28" s="180" t="str">
        <f t="shared" si="24"/>
        <v>0%</v>
      </c>
      <c r="AM28" s="181" t="str">
        <f t="shared" si="25"/>
        <v>0.00%</v>
      </c>
      <c r="AN28" s="182" t="str">
        <f t="shared" si="26"/>
        <v>32.0</v>
      </c>
      <c r="AO28" s="177" t="str">
        <f t="shared" si="27"/>
        <v/>
      </c>
    </row>
    <row r="29">
      <c r="A29" s="86" t="s">
        <v>203</v>
      </c>
      <c r="B29" s="86" t="s">
        <v>100</v>
      </c>
      <c r="C29" s="86" t="s">
        <v>210</v>
      </c>
      <c r="D29" s="86" t="s">
        <v>212</v>
      </c>
      <c r="E29" s="86" t="s">
        <v>213</v>
      </c>
      <c r="F29" s="160" t="str">
        <f>'2_WeightingAssistent'!AJ27</f>
        <v>+</v>
      </c>
      <c r="G29" s="161" t="str">
        <f>'2_WeightingAssistent'!AM27</f>
        <v>5.19%</v>
      </c>
      <c r="H29" s="162" t="str">
        <f>'2_WeightingAssistent'!AO27</f>
        <v>+</v>
      </c>
      <c r="I29" s="163" t="str">
        <f>'2_WeightingAssistent'!AR27</f>
        <v>0.00%</v>
      </c>
      <c r="J29" s="160" t="str">
        <f>'2_WeightingAssistent'!AT27</f>
        <v>+</v>
      </c>
      <c r="K29" s="161" t="str">
        <f>'2_WeightingAssistent'!AW27</f>
        <v>0.00%</v>
      </c>
      <c r="L29" s="166" t="str">
        <f t="shared" si="6"/>
        <v>1.00</v>
      </c>
      <c r="M29" s="168" t="str">
        <f t="shared" si="7"/>
        <v>0.00%</v>
      </c>
      <c r="N29" s="163" t="str">
        <f t="shared" si="8"/>
        <v>0.00%</v>
      </c>
      <c r="O29" s="163" t="str">
        <f t="shared" si="9"/>
        <v>0.00%</v>
      </c>
      <c r="P29" s="168" t="str">
        <f t="shared" si="10"/>
        <v>6.23%</v>
      </c>
      <c r="Q29" s="163" t="str">
        <f t="shared" si="11"/>
        <v>0.91%</v>
      </c>
      <c r="R29" s="161" t="str">
        <f t="shared" si="12"/>
        <v>0.61%</v>
      </c>
      <c r="S29" s="169">
        <v>0.0</v>
      </c>
      <c r="T29" s="169">
        <v>0.0</v>
      </c>
      <c r="U29" s="170"/>
      <c r="V29" s="171" t="str">
        <f>IF(F29="-",'3_DataSlave'!$J$2*P29*-1,'3_DataSlave'!$J$2*P29)</f>
        <v>4.36%</v>
      </c>
      <c r="W29" s="174" t="str">
        <f>IF(H29="-",'3_DataSlave'!$J$3*Q29*-1,'3_DataSlave'!$J$3*Q29)</f>
        <v>0.18%</v>
      </c>
      <c r="X29" s="179" t="str">
        <f>IF(J29="-",'3_DataSlave'!$J$4*R29*-1,'3_DataSlave'!$J$4*R29)</f>
        <v>0.06%</v>
      </c>
      <c r="Y29" s="174" t="str">
        <f t="shared" si="13"/>
        <v>4.36%</v>
      </c>
      <c r="Z29" s="174" t="str">
        <f t="shared" si="14"/>
        <v>0.18%</v>
      </c>
      <c r="AA29" s="174" t="str">
        <f t="shared" si="15"/>
        <v>0.06%</v>
      </c>
      <c r="AB29" s="171" t="str">
        <f t="shared" si="16"/>
        <v>4.61%</v>
      </c>
      <c r="AC29" s="171" t="str">
        <f t="shared" si="17"/>
        <v>0.00%</v>
      </c>
      <c r="AD29" s="174" t="str">
        <f t="shared" si="18"/>
        <v>0.00%</v>
      </c>
      <c r="AE29" s="179" t="str">
        <f t="shared" si="19"/>
        <v>0.00%</v>
      </c>
      <c r="AF29" s="171" t="str">
        <f t="shared" si="20"/>
        <v>0.00%</v>
      </c>
      <c r="AG29" s="171" t="str">
        <f t="shared" ref="AG29:AI29" si="47">IF(AND(AC29=0,$AF29=0),$L29*V29,0)</f>
        <v>4.36%</v>
      </c>
      <c r="AH29" s="174" t="str">
        <f t="shared" si="47"/>
        <v>0.18%</v>
      </c>
      <c r="AI29" s="179" t="str">
        <f t="shared" si="47"/>
        <v>0.06%</v>
      </c>
      <c r="AJ29" s="171" t="str">
        <f t="shared" si="22"/>
        <v>4.61%</v>
      </c>
      <c r="AK29" s="175" t="str">
        <f t="shared" si="23"/>
        <v>100%</v>
      </c>
      <c r="AL29" s="180" t="str">
        <f t="shared" si="24"/>
        <v>0%</v>
      </c>
      <c r="AM29" s="181" t="str">
        <f t="shared" si="25"/>
        <v>0.00%</v>
      </c>
      <c r="AN29" s="182" t="str">
        <f t="shared" si="26"/>
        <v>32.0</v>
      </c>
      <c r="AO29" s="177" t="str">
        <f t="shared" si="27"/>
        <v/>
      </c>
    </row>
    <row r="30">
      <c r="A30" s="86" t="s">
        <v>203</v>
      </c>
      <c r="B30" s="86" t="s">
        <v>100</v>
      </c>
      <c r="C30" s="86" t="s">
        <v>210</v>
      </c>
      <c r="D30" s="86" t="s">
        <v>214</v>
      </c>
      <c r="E30" s="86" t="s">
        <v>215</v>
      </c>
      <c r="F30" s="160" t="str">
        <f>'2_WeightingAssistent'!AJ28</f>
        <v>+</v>
      </c>
      <c r="G30" s="161" t="str">
        <f>'2_WeightingAssistent'!AM28</f>
        <v>2.59%</v>
      </c>
      <c r="H30" s="162" t="str">
        <f>'2_WeightingAssistent'!AO28</f>
        <v>+</v>
      </c>
      <c r="I30" s="163" t="str">
        <f>'2_WeightingAssistent'!AR28</f>
        <v>0.00%</v>
      </c>
      <c r="J30" s="160" t="str">
        <f>'2_WeightingAssistent'!AT28</f>
        <v>+</v>
      </c>
      <c r="K30" s="161" t="str">
        <f>'2_WeightingAssistent'!AW28</f>
        <v>0.00%</v>
      </c>
      <c r="L30" s="166" t="str">
        <f t="shared" si="6"/>
        <v>0.66</v>
      </c>
      <c r="M30" s="168" t="str">
        <f t="shared" si="7"/>
        <v>0.00%</v>
      </c>
      <c r="N30" s="163" t="str">
        <f t="shared" si="8"/>
        <v>0.00%</v>
      </c>
      <c r="O30" s="163" t="str">
        <f t="shared" si="9"/>
        <v>0.00%</v>
      </c>
      <c r="P30" s="168" t="str">
        <f t="shared" si="10"/>
        <v>3.64%</v>
      </c>
      <c r="Q30" s="163" t="str">
        <f t="shared" si="11"/>
        <v>0.91%</v>
      </c>
      <c r="R30" s="161" t="str">
        <f t="shared" si="12"/>
        <v>0.61%</v>
      </c>
      <c r="S30" s="169">
        <v>0.0</v>
      </c>
      <c r="T30" s="169">
        <v>0.0</v>
      </c>
      <c r="U30" s="170"/>
      <c r="V30" s="171" t="str">
        <f>IF(F30="-",'3_DataSlave'!$J$2*P30*-1,'3_DataSlave'!$J$2*P30)</f>
        <v>2.55%</v>
      </c>
      <c r="W30" s="174" t="str">
        <f>IF(H30="-",'3_DataSlave'!$J$3*Q30*-1,'3_DataSlave'!$J$3*Q30)</f>
        <v>0.18%</v>
      </c>
      <c r="X30" s="179" t="str">
        <f>IF(J30="-",'3_DataSlave'!$J$4*R30*-1,'3_DataSlave'!$J$4*R30)</f>
        <v>0.06%</v>
      </c>
      <c r="Y30" s="174" t="str">
        <f t="shared" si="13"/>
        <v>2.55%</v>
      </c>
      <c r="Z30" s="174" t="str">
        <f t="shared" si="14"/>
        <v>0.18%</v>
      </c>
      <c r="AA30" s="174" t="str">
        <f t="shared" si="15"/>
        <v>0.06%</v>
      </c>
      <c r="AB30" s="171" t="str">
        <f t="shared" si="16"/>
        <v>2.79%</v>
      </c>
      <c r="AC30" s="171" t="str">
        <f t="shared" si="17"/>
        <v>0.00%</v>
      </c>
      <c r="AD30" s="174" t="str">
        <f t="shared" si="18"/>
        <v>0.00%</v>
      </c>
      <c r="AE30" s="179" t="str">
        <f t="shared" si="19"/>
        <v>0.00%</v>
      </c>
      <c r="AF30" s="171" t="str">
        <f t="shared" si="20"/>
        <v>0.00%</v>
      </c>
      <c r="AG30" s="171" t="str">
        <f t="shared" ref="AG30:AI30" si="48">IF(AND(AC30=0,$AF30=0),$L30*V30,0)</f>
        <v>1.68%</v>
      </c>
      <c r="AH30" s="174" t="str">
        <f t="shared" si="48"/>
        <v>0.12%</v>
      </c>
      <c r="AI30" s="179" t="str">
        <f t="shared" si="48"/>
        <v>0.04%</v>
      </c>
      <c r="AJ30" s="171" t="str">
        <f t="shared" si="22"/>
        <v>1.84%</v>
      </c>
      <c r="AK30" s="175" t="str">
        <f t="shared" si="23"/>
        <v>66%</v>
      </c>
      <c r="AL30" s="180" t="str">
        <f t="shared" si="24"/>
        <v>34%</v>
      </c>
      <c r="AM30" s="181" t="str">
        <f t="shared" si="25"/>
        <v>0.95%</v>
      </c>
      <c r="AN30" s="182" t="str">
        <f t="shared" si="26"/>
        <v>14.0</v>
      </c>
      <c r="AO30" s="177" t="str">
        <f t="shared" si="27"/>
        <v/>
      </c>
    </row>
    <row r="31">
      <c r="A31" s="89" t="s">
        <v>203</v>
      </c>
      <c r="B31" s="89" t="s">
        <v>100</v>
      </c>
      <c r="C31" s="89" t="s">
        <v>210</v>
      </c>
      <c r="D31" s="89" t="s">
        <v>216</v>
      </c>
      <c r="E31" s="89" t="s">
        <v>217</v>
      </c>
      <c r="F31" s="183" t="str">
        <f>'2_WeightingAssistent'!AJ29</f>
        <v>+</v>
      </c>
      <c r="G31" s="184" t="str">
        <f>'2_WeightingAssistent'!AM29</f>
        <v>7.78%</v>
      </c>
      <c r="H31" s="185" t="str">
        <f>'2_WeightingAssistent'!AO29</f>
        <v>+</v>
      </c>
      <c r="I31" s="186" t="str">
        <f>'2_WeightingAssistent'!AR29</f>
        <v>3.04%</v>
      </c>
      <c r="J31" s="183" t="str">
        <f>'2_WeightingAssistent'!AT29</f>
        <v>+</v>
      </c>
      <c r="K31" s="184" t="str">
        <f>'2_WeightingAssistent'!AW29</f>
        <v>0.00%</v>
      </c>
      <c r="L31" s="187" t="str">
        <f t="shared" si="6"/>
        <v>10.00</v>
      </c>
      <c r="M31" s="188" t="str">
        <f t="shared" si="7"/>
        <v>7.78%</v>
      </c>
      <c r="N31" s="186" t="str">
        <f t="shared" si="8"/>
        <v>3.04%</v>
      </c>
      <c r="O31" s="186" t="str">
        <f t="shared" si="9"/>
        <v>0.00%</v>
      </c>
      <c r="P31" s="188" t="str">
        <f t="shared" si="10"/>
        <v>0.00%</v>
      </c>
      <c r="Q31" s="186" t="str">
        <f t="shared" si="11"/>
        <v>0.00%</v>
      </c>
      <c r="R31" s="184" t="str">
        <f t="shared" si="12"/>
        <v>0.00%</v>
      </c>
      <c r="S31" s="189">
        <v>0.0</v>
      </c>
      <c r="T31" s="189">
        <v>0.0</v>
      </c>
      <c r="U31" s="190"/>
      <c r="V31" s="191" t="str">
        <f>IF(F31="-",'3_DataSlave'!$J$2*P31*-1,'3_DataSlave'!$J$2*P31)</f>
        <v>0.00%</v>
      </c>
      <c r="W31" s="192" t="str">
        <f>IF(H31="-",'3_DataSlave'!$J$3*Q31*-1,'3_DataSlave'!$J$3*Q31)</f>
        <v>0.00%</v>
      </c>
      <c r="X31" s="193" t="str">
        <f>IF(J31="-",'3_DataSlave'!$J$4*R31*-1,'3_DataSlave'!$J$4*R31)</f>
        <v>0.00%</v>
      </c>
      <c r="Y31" s="192" t="str">
        <f t="shared" si="13"/>
        <v>0.00%</v>
      </c>
      <c r="Z31" s="192" t="str">
        <f t="shared" si="14"/>
        <v>0.00%</v>
      </c>
      <c r="AA31" s="192" t="str">
        <f t="shared" si="15"/>
        <v>0.00%</v>
      </c>
      <c r="AB31" s="191" t="str">
        <f t="shared" si="16"/>
        <v>0.00%</v>
      </c>
      <c r="AC31" s="191" t="str">
        <f t="shared" si="17"/>
        <v>0.00%</v>
      </c>
      <c r="AD31" s="192" t="str">
        <f t="shared" si="18"/>
        <v>0.00%</v>
      </c>
      <c r="AE31" s="193" t="str">
        <f t="shared" si="19"/>
        <v>0.00%</v>
      </c>
      <c r="AF31" s="191" t="str">
        <f t="shared" si="20"/>
        <v>0.00%</v>
      </c>
      <c r="AG31" s="191" t="str">
        <f t="shared" ref="AG31:AI31" si="49">IF(AND(AC31=0,$AF31=0),$L31*V31,0)</f>
        <v>0.00%</v>
      </c>
      <c r="AH31" s="192" t="str">
        <f t="shared" si="49"/>
        <v>0.00%</v>
      </c>
      <c r="AI31" s="193" t="str">
        <f t="shared" si="49"/>
        <v>0.00%</v>
      </c>
      <c r="AJ31" s="191" t="str">
        <f t="shared" si="22"/>
        <v>0.00%</v>
      </c>
      <c r="AK31" s="194" t="str">
        <f t="shared" si="23"/>
        <v>0%</v>
      </c>
      <c r="AL31" s="195" t="str">
        <f t="shared" si="24"/>
        <v>100%</v>
      </c>
      <c r="AM31" s="196" t="str">
        <f t="shared" si="25"/>
        <v>0.00%</v>
      </c>
      <c r="AN31" s="197" t="str">
        <f t="shared" si="26"/>
        <v>32.0</v>
      </c>
      <c r="AO31" s="177" t="str">
        <f t="shared" si="27"/>
        <v/>
      </c>
    </row>
    <row r="32" ht="15.75" customHeight="1">
      <c r="A32" s="86" t="s">
        <v>203</v>
      </c>
      <c r="B32" s="86" t="s">
        <v>100</v>
      </c>
      <c r="C32" s="86" t="s">
        <v>103</v>
      </c>
      <c r="D32" s="86" t="s">
        <v>218</v>
      </c>
      <c r="E32" s="86" t="s">
        <v>219</v>
      </c>
      <c r="F32" s="160" t="str">
        <f>'2_WeightingAssistent'!AJ30</f>
        <v>+</v>
      </c>
      <c r="G32" s="161" t="str">
        <f>'2_WeightingAssistent'!AM30</f>
        <v>5.66%</v>
      </c>
      <c r="H32" s="162" t="str">
        <f>'2_WeightingAssistent'!AO30</f>
        <v>+</v>
      </c>
      <c r="I32" s="163" t="str">
        <f>'2_WeightingAssistent'!AR30</f>
        <v>2.17%</v>
      </c>
      <c r="J32" s="160" t="str">
        <f>'2_WeightingAssistent'!AT30</f>
        <v>+</v>
      </c>
      <c r="K32" s="161" t="str">
        <f>'2_WeightingAssistent'!AW30</f>
        <v>4.94%</v>
      </c>
      <c r="L32" s="166" t="str">
        <f t="shared" si="6"/>
        <v>10.00</v>
      </c>
      <c r="M32" s="168" t="str">
        <f t="shared" si="7"/>
        <v>5.66%</v>
      </c>
      <c r="N32" s="163" t="str">
        <f t="shared" si="8"/>
        <v>2.17%</v>
      </c>
      <c r="O32" s="163" t="str">
        <f t="shared" si="9"/>
        <v>4.94%</v>
      </c>
      <c r="P32" s="168" t="str">
        <f t="shared" si="10"/>
        <v>0.00%</v>
      </c>
      <c r="Q32" s="163" t="str">
        <f t="shared" si="11"/>
        <v>0.00%</v>
      </c>
      <c r="R32" s="161" t="str">
        <f t="shared" si="12"/>
        <v>0.00%</v>
      </c>
      <c r="S32" s="169">
        <v>0.0</v>
      </c>
      <c r="T32" s="169">
        <v>0.0</v>
      </c>
      <c r="U32" s="170"/>
      <c r="V32" s="171" t="str">
        <f>IF(F32="-",'3_DataSlave'!$J$2*P32*-1,'3_DataSlave'!$J$2*P32)</f>
        <v>0.00%</v>
      </c>
      <c r="W32" s="174" t="str">
        <f>IF(H32="-",'3_DataSlave'!$J$3*Q32*-1,'3_DataSlave'!$J$3*Q32)</f>
        <v>0.00%</v>
      </c>
      <c r="X32" s="179" t="str">
        <f>IF(J32="-",'3_DataSlave'!$J$4*R32*-1,'3_DataSlave'!$J$4*R32)</f>
        <v>0.00%</v>
      </c>
      <c r="Y32" s="174" t="str">
        <f t="shared" si="13"/>
        <v>0.00%</v>
      </c>
      <c r="Z32" s="174" t="str">
        <f t="shared" si="14"/>
        <v>0.00%</v>
      </c>
      <c r="AA32" s="174" t="str">
        <f t="shared" si="15"/>
        <v>0.00%</v>
      </c>
      <c r="AB32" s="171" t="str">
        <f t="shared" si="16"/>
        <v>0.00%</v>
      </c>
      <c r="AC32" s="171" t="str">
        <f t="shared" si="17"/>
        <v>0.00%</v>
      </c>
      <c r="AD32" s="174" t="str">
        <f t="shared" si="18"/>
        <v>0.00%</v>
      </c>
      <c r="AE32" s="179" t="str">
        <f t="shared" si="19"/>
        <v>0.00%</v>
      </c>
      <c r="AF32" s="171" t="str">
        <f t="shared" si="20"/>
        <v>0.00%</v>
      </c>
      <c r="AG32" s="171" t="str">
        <f t="shared" ref="AG32:AI32" si="50">IF(AND(AC32=0,$AF32=0),$L32*V32,0)</f>
        <v>0.00%</v>
      </c>
      <c r="AH32" s="174" t="str">
        <f t="shared" si="50"/>
        <v>0.00%</v>
      </c>
      <c r="AI32" s="179" t="str">
        <f t="shared" si="50"/>
        <v>0.00%</v>
      </c>
      <c r="AJ32" s="171" t="str">
        <f t="shared" si="22"/>
        <v>0.00%</v>
      </c>
      <c r="AK32" s="175" t="str">
        <f t="shared" si="23"/>
        <v>0%</v>
      </c>
      <c r="AL32" s="180" t="str">
        <f t="shared" si="24"/>
        <v>100%</v>
      </c>
      <c r="AM32" s="181" t="str">
        <f t="shared" si="25"/>
        <v>0.00%</v>
      </c>
      <c r="AN32" s="182" t="str">
        <f t="shared" si="26"/>
        <v>32.0</v>
      </c>
      <c r="AO32" s="177" t="str">
        <f t="shared" si="27"/>
        <v/>
      </c>
    </row>
    <row r="33" ht="16.5" customHeight="1">
      <c r="A33" s="86" t="s">
        <v>203</v>
      </c>
      <c r="B33" s="86" t="s">
        <v>100</v>
      </c>
      <c r="C33" s="86" t="s">
        <v>103</v>
      </c>
      <c r="D33" s="86" t="s">
        <v>220</v>
      </c>
      <c r="E33" s="86" t="s">
        <v>221</v>
      </c>
      <c r="F33" s="160" t="str">
        <f>'2_WeightingAssistent'!AJ31</f>
        <v>-</v>
      </c>
      <c r="G33" s="161" t="str">
        <f>'2_WeightingAssistent'!AM31</f>
        <v>11.31%</v>
      </c>
      <c r="H33" s="162" t="str">
        <f>'2_WeightingAssistent'!AO31</f>
        <v>+</v>
      </c>
      <c r="I33" s="163" t="str">
        <f>'2_WeightingAssistent'!AR31</f>
        <v>4.35%</v>
      </c>
      <c r="J33" s="160" t="str">
        <f>'2_WeightingAssistent'!AT31</f>
        <v>+</v>
      </c>
      <c r="K33" s="161" t="str">
        <f>'2_WeightingAssistent'!AW31</f>
        <v>0.00%</v>
      </c>
      <c r="L33" s="166" t="str">
        <f t="shared" si="6"/>
        <v>10.00</v>
      </c>
      <c r="M33" s="168" t="str">
        <f t="shared" si="7"/>
        <v>11.31%</v>
      </c>
      <c r="N33" s="163" t="str">
        <f t="shared" si="8"/>
        <v>4.35%</v>
      </c>
      <c r="O33" s="163" t="str">
        <f t="shared" si="9"/>
        <v>0.00%</v>
      </c>
      <c r="P33" s="168" t="str">
        <f t="shared" si="10"/>
        <v>0.00%</v>
      </c>
      <c r="Q33" s="163" t="str">
        <f t="shared" si="11"/>
        <v>0.00%</v>
      </c>
      <c r="R33" s="161" t="str">
        <f t="shared" si="12"/>
        <v>0.00%</v>
      </c>
      <c r="S33" s="169">
        <v>1.0</v>
      </c>
      <c r="T33" s="169">
        <v>0.0</v>
      </c>
      <c r="U33" s="203"/>
      <c r="V33" s="204" t="str">
        <f>IF(F33="-",'3_DataSlave'!$J$2*P33*-1,'3_DataSlave'!$J$2*P33)</f>
        <v>0.00%</v>
      </c>
      <c r="W33" s="174" t="str">
        <f>IF(H33="-",'3_DataSlave'!$J$3*Q33*-1,'3_DataSlave'!$J$3*Q33)</f>
        <v>0.00%</v>
      </c>
      <c r="X33" s="179" t="str">
        <f>IF(J33="-",'3_DataSlave'!$J$4*R33*-1,'3_DataSlave'!$J$4*R33)</f>
        <v>0.00%</v>
      </c>
      <c r="Y33" s="174" t="str">
        <f t="shared" si="13"/>
        <v>0.00%</v>
      </c>
      <c r="Z33" s="174" t="str">
        <f t="shared" si="14"/>
        <v>0.00%</v>
      </c>
      <c r="AA33" s="174" t="str">
        <f t="shared" si="15"/>
        <v>0.00%</v>
      </c>
      <c r="AB33" s="171" t="str">
        <f t="shared" si="16"/>
        <v>0.00%</v>
      </c>
      <c r="AC33" s="171" t="str">
        <f t="shared" si="17"/>
        <v>0.00%</v>
      </c>
      <c r="AD33" s="174" t="str">
        <f t="shared" si="18"/>
        <v>0.00%</v>
      </c>
      <c r="AE33" s="179" t="str">
        <f t="shared" si="19"/>
        <v>0.00%</v>
      </c>
      <c r="AF33" s="171" t="str">
        <f t="shared" si="20"/>
        <v>0.00%</v>
      </c>
      <c r="AG33" s="171" t="str">
        <f t="shared" ref="AG33:AI33" si="51">IF(AND(AC33=0,$AF33=0),$L33*V33,0)</f>
        <v>0.00%</v>
      </c>
      <c r="AH33" s="174" t="str">
        <f t="shared" si="51"/>
        <v>0.00%</v>
      </c>
      <c r="AI33" s="179" t="str">
        <f t="shared" si="51"/>
        <v>0.00%</v>
      </c>
      <c r="AJ33" s="171" t="str">
        <f t="shared" si="22"/>
        <v>0.00%</v>
      </c>
      <c r="AK33" s="175" t="str">
        <f t="shared" si="23"/>
        <v>0%</v>
      </c>
      <c r="AL33" s="180" t="str">
        <f t="shared" si="24"/>
        <v>100%</v>
      </c>
      <c r="AM33" s="181" t="str">
        <f t="shared" si="25"/>
        <v>0.00%</v>
      </c>
      <c r="AN33" s="182" t="str">
        <f t="shared" si="26"/>
        <v>32.0</v>
      </c>
      <c r="AO33" s="177" t="str">
        <f t="shared" si="27"/>
        <v/>
      </c>
    </row>
    <row r="34" ht="15.75" customHeight="1">
      <c r="A34" s="86" t="s">
        <v>203</v>
      </c>
      <c r="B34" s="86" t="s">
        <v>100</v>
      </c>
      <c r="C34" s="86" t="s">
        <v>103</v>
      </c>
      <c r="D34" s="86" t="s">
        <v>222</v>
      </c>
      <c r="E34" s="86" t="s">
        <v>223</v>
      </c>
      <c r="F34" s="160" t="str">
        <f>'2_WeightingAssistent'!AJ32</f>
        <v>+</v>
      </c>
      <c r="G34" s="161" t="str">
        <f>'2_WeightingAssistent'!AM32</f>
        <v>3.77%</v>
      </c>
      <c r="H34" s="162" t="str">
        <f>'2_WeightingAssistent'!AO32</f>
        <v>+</v>
      </c>
      <c r="I34" s="163" t="str">
        <f>'2_WeightingAssistent'!AR32</f>
        <v>0.00%</v>
      </c>
      <c r="J34" s="160" t="str">
        <f>'2_WeightingAssistent'!AT32</f>
        <v>+</v>
      </c>
      <c r="K34" s="161" t="str">
        <f>'2_WeightingAssistent'!AW32</f>
        <v>9.88%</v>
      </c>
      <c r="L34" s="166" t="str">
        <f t="shared" si="6"/>
        <v>0.00</v>
      </c>
      <c r="M34" s="168" t="str">
        <f t="shared" si="7"/>
        <v>0.00%</v>
      </c>
      <c r="N34" s="163" t="str">
        <f t="shared" si="8"/>
        <v>0.00%</v>
      </c>
      <c r="O34" s="163" t="str">
        <f t="shared" si="9"/>
        <v>0.00%</v>
      </c>
      <c r="P34" s="168" t="str">
        <f t="shared" si="10"/>
        <v>4.82%</v>
      </c>
      <c r="Q34" s="163" t="str">
        <f t="shared" si="11"/>
        <v>0.91%</v>
      </c>
      <c r="R34" s="161" t="str">
        <f t="shared" si="12"/>
        <v>10.49%</v>
      </c>
      <c r="S34" s="169">
        <v>0.0</v>
      </c>
      <c r="T34" s="169">
        <v>0.0</v>
      </c>
      <c r="U34" s="170"/>
      <c r="V34" s="171" t="str">
        <f>IF(F34="-",'3_DataSlave'!$J$2*P34*-1,'3_DataSlave'!$J$2*P34)</f>
        <v>3.37%</v>
      </c>
      <c r="W34" s="174" t="str">
        <f>IF(H34="-",'3_DataSlave'!$J$3*Q34*-1,'3_DataSlave'!$J$3*Q34)</f>
        <v>0.18%</v>
      </c>
      <c r="X34" s="179" t="str">
        <f>IF(J34="-",'3_DataSlave'!$J$4*R34*-1,'3_DataSlave'!$J$4*R34)</f>
        <v>1.05%</v>
      </c>
      <c r="Y34" s="174" t="str">
        <f t="shared" si="13"/>
        <v>3.37%</v>
      </c>
      <c r="Z34" s="174" t="str">
        <f t="shared" si="14"/>
        <v>0.18%</v>
      </c>
      <c r="AA34" s="174" t="str">
        <f t="shared" si="15"/>
        <v>1.05%</v>
      </c>
      <c r="AB34" s="171" t="str">
        <f t="shared" si="16"/>
        <v>4.61%</v>
      </c>
      <c r="AC34" s="171" t="str">
        <f t="shared" si="17"/>
        <v>0.00%</v>
      </c>
      <c r="AD34" s="174" t="str">
        <f t="shared" si="18"/>
        <v>0.00%</v>
      </c>
      <c r="AE34" s="179" t="str">
        <f t="shared" si="19"/>
        <v>0.00%</v>
      </c>
      <c r="AF34" s="171" t="str">
        <f t="shared" si="20"/>
        <v>0.00%</v>
      </c>
      <c r="AG34" s="171" t="str">
        <f t="shared" ref="AG34:AI34" si="52">IF(AND(AC34=0,$AF34=0),$L34*V34,0)</f>
        <v>0.00%</v>
      </c>
      <c r="AH34" s="174" t="str">
        <f t="shared" si="52"/>
        <v>0.00%</v>
      </c>
      <c r="AI34" s="179" t="str">
        <f t="shared" si="52"/>
        <v>0.00%</v>
      </c>
      <c r="AJ34" s="171" t="str">
        <f t="shared" si="22"/>
        <v>0.00%</v>
      </c>
      <c r="AK34" s="175" t="str">
        <f t="shared" si="23"/>
        <v>0%</v>
      </c>
      <c r="AL34" s="180" t="str">
        <f t="shared" si="24"/>
        <v>100%</v>
      </c>
      <c r="AM34" s="181" t="str">
        <f t="shared" si="25"/>
        <v>4.61%</v>
      </c>
      <c r="AN34" s="182" t="str">
        <f t="shared" si="26"/>
        <v>1.0</v>
      </c>
      <c r="AO34" s="177" t="str">
        <f t="shared" si="27"/>
        <v>4.61%</v>
      </c>
    </row>
    <row r="35">
      <c r="A35" s="89" t="s">
        <v>203</v>
      </c>
      <c r="B35" s="89" t="s">
        <v>100</v>
      </c>
      <c r="C35" s="89" t="s">
        <v>103</v>
      </c>
      <c r="D35" s="89" t="s">
        <v>224</v>
      </c>
      <c r="E35" s="89" t="s">
        <v>225</v>
      </c>
      <c r="F35" s="183" t="str">
        <f>'2_WeightingAssistent'!AJ33</f>
        <v>+</v>
      </c>
      <c r="G35" s="184" t="str">
        <f>'2_WeightingAssistent'!AM33</f>
        <v>0.00%</v>
      </c>
      <c r="H35" s="185" t="str">
        <f>'2_WeightingAssistent'!AO33</f>
        <v>+</v>
      </c>
      <c r="I35" s="186" t="str">
        <f>'2_WeightingAssistent'!AR33</f>
        <v>8.70%</v>
      </c>
      <c r="J35" s="183" t="str">
        <f>'2_WeightingAssistent'!AT33</f>
        <v>+</v>
      </c>
      <c r="K35" s="184" t="str">
        <f>'2_WeightingAssistent'!AW33</f>
        <v>2.47%</v>
      </c>
      <c r="L35" s="187" t="str">
        <f t="shared" si="6"/>
        <v>0.66</v>
      </c>
      <c r="M35" s="188" t="str">
        <f t="shared" si="7"/>
        <v>0.00%</v>
      </c>
      <c r="N35" s="186" t="str">
        <f t="shared" si="8"/>
        <v>0.00%</v>
      </c>
      <c r="O35" s="186" t="str">
        <f t="shared" si="9"/>
        <v>0.00%</v>
      </c>
      <c r="P35" s="188" t="str">
        <f t="shared" si="10"/>
        <v>1.05%</v>
      </c>
      <c r="Q35" s="186" t="str">
        <f t="shared" si="11"/>
        <v>9.61%</v>
      </c>
      <c r="R35" s="184" t="str">
        <f t="shared" si="12"/>
        <v>3.08%</v>
      </c>
      <c r="S35" s="189">
        <v>0.0</v>
      </c>
      <c r="T35" s="189">
        <v>0.0</v>
      </c>
      <c r="U35" s="190"/>
      <c r="V35" s="191" t="str">
        <f>IF(F35="-",'3_DataSlave'!$J$2*P35*-1,'3_DataSlave'!$J$2*P35)</f>
        <v>0.73%</v>
      </c>
      <c r="W35" s="192" t="str">
        <f>IF(H35="-",'3_DataSlave'!$J$3*Q35*-1,'3_DataSlave'!$J$3*Q35)</f>
        <v>1.92%</v>
      </c>
      <c r="X35" s="193" t="str">
        <f>IF(J35="-",'3_DataSlave'!$J$4*R35*-1,'3_DataSlave'!$J$4*R35)</f>
        <v>0.31%</v>
      </c>
      <c r="Y35" s="192" t="str">
        <f t="shared" si="13"/>
        <v>0.73%</v>
      </c>
      <c r="Z35" s="192" t="str">
        <f t="shared" si="14"/>
        <v>1.92%</v>
      </c>
      <c r="AA35" s="192" t="str">
        <f t="shared" si="15"/>
        <v>0.31%</v>
      </c>
      <c r="AB35" s="191" t="str">
        <f t="shared" si="16"/>
        <v>2.96%</v>
      </c>
      <c r="AC35" s="191" t="str">
        <f t="shared" si="17"/>
        <v>0.00%</v>
      </c>
      <c r="AD35" s="192" t="str">
        <f t="shared" si="18"/>
        <v>0.00%</v>
      </c>
      <c r="AE35" s="193" t="str">
        <f t="shared" si="19"/>
        <v>0.00%</v>
      </c>
      <c r="AF35" s="191" t="str">
        <f t="shared" si="20"/>
        <v>0.00%</v>
      </c>
      <c r="AG35" s="191" t="str">
        <f t="shared" ref="AG35:AI35" si="53">IF(AND(AC35=0,$AF35=0),$L35*V35,0)</f>
        <v>0.49%</v>
      </c>
      <c r="AH35" s="192" t="str">
        <f t="shared" si="53"/>
        <v>1.27%</v>
      </c>
      <c r="AI35" s="193" t="str">
        <f t="shared" si="53"/>
        <v>0.20%</v>
      </c>
      <c r="AJ35" s="191" t="str">
        <f t="shared" si="22"/>
        <v>1.96%</v>
      </c>
      <c r="AK35" s="194" t="str">
        <f t="shared" si="23"/>
        <v>66%</v>
      </c>
      <c r="AL35" s="195" t="str">
        <f t="shared" si="24"/>
        <v>34%</v>
      </c>
      <c r="AM35" s="196" t="str">
        <f t="shared" si="25"/>
        <v>1.01%</v>
      </c>
      <c r="AN35" s="197" t="str">
        <f t="shared" si="26"/>
        <v>13.0</v>
      </c>
      <c r="AO35" s="177" t="str">
        <f t="shared" si="27"/>
        <v/>
      </c>
    </row>
    <row r="36">
      <c r="A36" s="86" t="s">
        <v>203</v>
      </c>
      <c r="B36" s="86" t="s">
        <v>100</v>
      </c>
      <c r="C36" s="86" t="s">
        <v>104</v>
      </c>
      <c r="D36" s="86" t="s">
        <v>226</v>
      </c>
      <c r="E36" s="86" t="s">
        <v>227</v>
      </c>
      <c r="F36" s="160" t="str">
        <f>'2_WeightingAssistent'!AJ34</f>
        <v>+</v>
      </c>
      <c r="G36" s="161" t="str">
        <f>'2_WeightingAssistent'!AM34</f>
        <v>2.59%</v>
      </c>
      <c r="H36" s="162" t="str">
        <f>'2_WeightingAssistent'!AO34</f>
        <v>+</v>
      </c>
      <c r="I36" s="163" t="str">
        <f>'2_WeightingAssistent'!AR34</f>
        <v>5.41%</v>
      </c>
      <c r="J36" s="160" t="str">
        <f>'2_WeightingAssistent'!AT34</f>
        <v>+</v>
      </c>
      <c r="K36" s="161" t="str">
        <f>'2_WeightingAssistent'!AW34</f>
        <v>0.72%</v>
      </c>
      <c r="L36" s="166" t="str">
        <f t="shared" si="6"/>
        <v>1.00</v>
      </c>
      <c r="M36" s="168" t="str">
        <f t="shared" si="7"/>
        <v>0.00%</v>
      </c>
      <c r="N36" s="163" t="str">
        <f t="shared" si="8"/>
        <v>0.00%</v>
      </c>
      <c r="O36" s="163" t="str">
        <f t="shared" si="9"/>
        <v>0.00%</v>
      </c>
      <c r="P36" s="168" t="str">
        <f t="shared" si="10"/>
        <v>3.64%</v>
      </c>
      <c r="Q36" s="163" t="str">
        <f t="shared" si="11"/>
        <v>6.32%</v>
      </c>
      <c r="R36" s="161" t="str">
        <f t="shared" si="12"/>
        <v>1.33%</v>
      </c>
      <c r="S36" s="169">
        <v>0.0</v>
      </c>
      <c r="T36" s="169">
        <v>0.0</v>
      </c>
      <c r="U36" s="170"/>
      <c r="V36" s="171" t="str">
        <f>IF(F36="-",'3_DataSlave'!$J$2*P36*-1,'3_DataSlave'!$J$2*P36)</f>
        <v>2.55%</v>
      </c>
      <c r="W36" s="174" t="str">
        <f>IF(H36="-",'3_DataSlave'!$J$3*Q36*-1,'3_DataSlave'!$J$3*Q36)</f>
        <v>1.26%</v>
      </c>
      <c r="X36" s="179" t="str">
        <f>IF(J36="-",'3_DataSlave'!$J$4*R36*-1,'3_DataSlave'!$J$4*R36)</f>
        <v>0.13%</v>
      </c>
      <c r="Y36" s="174" t="str">
        <f t="shared" si="13"/>
        <v>2.55%</v>
      </c>
      <c r="Z36" s="174" t="str">
        <f t="shared" si="14"/>
        <v>1.26%</v>
      </c>
      <c r="AA36" s="174" t="str">
        <f t="shared" si="15"/>
        <v>0.13%</v>
      </c>
      <c r="AB36" s="171" t="str">
        <f t="shared" si="16"/>
        <v>3.95%</v>
      </c>
      <c r="AC36" s="171" t="str">
        <f t="shared" si="17"/>
        <v>0.00%</v>
      </c>
      <c r="AD36" s="174" t="str">
        <f t="shared" si="18"/>
        <v>0.00%</v>
      </c>
      <c r="AE36" s="179" t="str">
        <f t="shared" si="19"/>
        <v>0.00%</v>
      </c>
      <c r="AF36" s="171" t="str">
        <f t="shared" si="20"/>
        <v>0.00%</v>
      </c>
      <c r="AG36" s="171" t="str">
        <f t="shared" ref="AG36:AI36" si="54">IF(AND(AC36=0,$AF36=0),$L36*V36,0)</f>
        <v>2.55%</v>
      </c>
      <c r="AH36" s="174" t="str">
        <f t="shared" si="54"/>
        <v>1.26%</v>
      </c>
      <c r="AI36" s="179" t="str">
        <f t="shared" si="54"/>
        <v>0.13%</v>
      </c>
      <c r="AJ36" s="171" t="str">
        <f t="shared" si="22"/>
        <v>3.95%</v>
      </c>
      <c r="AK36" s="175" t="str">
        <f t="shared" si="23"/>
        <v>100%</v>
      </c>
      <c r="AL36" s="180" t="str">
        <f t="shared" si="24"/>
        <v>0%</v>
      </c>
      <c r="AM36" s="181" t="str">
        <f t="shared" si="25"/>
        <v>0.00%</v>
      </c>
      <c r="AN36" s="182" t="str">
        <f t="shared" si="26"/>
        <v>32.0</v>
      </c>
      <c r="AO36" s="177" t="str">
        <f t="shared" si="27"/>
        <v/>
      </c>
    </row>
    <row r="37">
      <c r="A37" s="86" t="s">
        <v>203</v>
      </c>
      <c r="B37" s="86" t="s">
        <v>100</v>
      </c>
      <c r="C37" s="86" t="s">
        <v>104</v>
      </c>
      <c r="D37" s="86" t="s">
        <v>228</v>
      </c>
      <c r="E37" s="86" t="s">
        <v>229</v>
      </c>
      <c r="F37" s="160" t="str">
        <f>'2_WeightingAssistent'!AJ35</f>
        <v>+</v>
      </c>
      <c r="G37" s="161" t="str">
        <f>'2_WeightingAssistent'!AM35</f>
        <v>3.89%</v>
      </c>
      <c r="H37" s="162" t="str">
        <f>'2_WeightingAssistent'!AO35</f>
        <v>+</v>
      </c>
      <c r="I37" s="163" t="str">
        <f>'2_WeightingAssistent'!AR35</f>
        <v>2.71%</v>
      </c>
      <c r="J37" s="160" t="str">
        <f>'2_WeightingAssistent'!AT35</f>
        <v>+</v>
      </c>
      <c r="K37" s="161" t="str">
        <f>'2_WeightingAssistent'!AW35</f>
        <v>1.44%</v>
      </c>
      <c r="L37" s="166" t="str">
        <f t="shared" si="6"/>
        <v>10.00</v>
      </c>
      <c r="M37" s="168" t="str">
        <f t="shared" si="7"/>
        <v>3.89%</v>
      </c>
      <c r="N37" s="163" t="str">
        <f t="shared" si="8"/>
        <v>2.71%</v>
      </c>
      <c r="O37" s="163" t="str">
        <f t="shared" si="9"/>
        <v>1.44%</v>
      </c>
      <c r="P37" s="168" t="str">
        <f t="shared" si="10"/>
        <v>0.00%</v>
      </c>
      <c r="Q37" s="163" t="str">
        <f t="shared" si="11"/>
        <v>0.00%</v>
      </c>
      <c r="R37" s="161" t="str">
        <f t="shared" si="12"/>
        <v>0.00%</v>
      </c>
      <c r="S37" s="169">
        <v>0.0</v>
      </c>
      <c r="T37" s="169">
        <v>0.0</v>
      </c>
      <c r="U37" s="170"/>
      <c r="V37" s="171" t="str">
        <f>IF(F37="-",'3_DataSlave'!$J$2*P37*-1,'3_DataSlave'!$J$2*P37)</f>
        <v>0.00%</v>
      </c>
      <c r="W37" s="174" t="str">
        <f>IF(H37="-",'3_DataSlave'!$J$3*Q37*-1,'3_DataSlave'!$J$3*Q37)</f>
        <v>0.00%</v>
      </c>
      <c r="X37" s="179" t="str">
        <f>IF(J37="-",'3_DataSlave'!$J$4*R37*-1,'3_DataSlave'!$J$4*R37)</f>
        <v>0.00%</v>
      </c>
      <c r="Y37" s="174" t="str">
        <f t="shared" si="13"/>
        <v>0.00%</v>
      </c>
      <c r="Z37" s="174" t="str">
        <f t="shared" si="14"/>
        <v>0.00%</v>
      </c>
      <c r="AA37" s="174" t="str">
        <f t="shared" si="15"/>
        <v>0.00%</v>
      </c>
      <c r="AB37" s="171" t="str">
        <f t="shared" si="16"/>
        <v>0.00%</v>
      </c>
      <c r="AC37" s="171" t="str">
        <f t="shared" si="17"/>
        <v>0.00%</v>
      </c>
      <c r="AD37" s="174" t="str">
        <f t="shared" si="18"/>
        <v>0.00%</v>
      </c>
      <c r="AE37" s="179" t="str">
        <f t="shared" si="19"/>
        <v>0.00%</v>
      </c>
      <c r="AF37" s="171" t="str">
        <f t="shared" si="20"/>
        <v>0.00%</v>
      </c>
      <c r="AG37" s="171" t="str">
        <f t="shared" ref="AG37:AI37" si="55">IF(AND(AC37=0,$AF37=0),$L37*V37,0)</f>
        <v>0.00%</v>
      </c>
      <c r="AH37" s="174" t="str">
        <f t="shared" si="55"/>
        <v>0.00%</v>
      </c>
      <c r="AI37" s="179" t="str">
        <f t="shared" si="55"/>
        <v>0.00%</v>
      </c>
      <c r="AJ37" s="171" t="str">
        <f t="shared" si="22"/>
        <v>0.00%</v>
      </c>
      <c r="AK37" s="175" t="str">
        <f t="shared" si="23"/>
        <v>0%</v>
      </c>
      <c r="AL37" s="180" t="str">
        <f t="shared" si="24"/>
        <v>100%</v>
      </c>
      <c r="AM37" s="181" t="str">
        <f t="shared" si="25"/>
        <v>0.00%</v>
      </c>
      <c r="AN37" s="182" t="str">
        <f t="shared" si="26"/>
        <v>32.0</v>
      </c>
      <c r="AO37" s="177" t="str">
        <f t="shared" si="27"/>
        <v/>
      </c>
    </row>
    <row r="38">
      <c r="A38" s="86" t="s">
        <v>203</v>
      </c>
      <c r="B38" s="86" t="s">
        <v>100</v>
      </c>
      <c r="C38" s="86" t="s">
        <v>104</v>
      </c>
      <c r="D38" s="86" t="s">
        <v>230</v>
      </c>
      <c r="E38" s="86" t="s">
        <v>231</v>
      </c>
      <c r="F38" s="160" t="str">
        <f>'2_WeightingAssistent'!AJ36</f>
        <v>+</v>
      </c>
      <c r="G38" s="161" t="str">
        <f>'2_WeightingAssistent'!AM36</f>
        <v>1.30%</v>
      </c>
      <c r="H38" s="162" t="str">
        <f>'2_WeightingAssistent'!AO36</f>
        <v>+</v>
      </c>
      <c r="I38" s="163" t="str">
        <f>'2_WeightingAssistent'!AR36</f>
        <v>2.71%</v>
      </c>
      <c r="J38" s="160" t="str">
        <f>'2_WeightingAssistent'!AT36</f>
        <v>+</v>
      </c>
      <c r="K38" s="161" t="str">
        <f>'2_WeightingAssistent'!AW36</f>
        <v>1.44%</v>
      </c>
      <c r="L38" s="166" t="str">
        <f t="shared" si="6"/>
        <v>0.66</v>
      </c>
      <c r="M38" s="168" t="str">
        <f t="shared" si="7"/>
        <v>0.00%</v>
      </c>
      <c r="N38" s="163" t="str">
        <f t="shared" si="8"/>
        <v>0.00%</v>
      </c>
      <c r="O38" s="163" t="str">
        <f t="shared" si="9"/>
        <v>0.00%</v>
      </c>
      <c r="P38" s="168" t="str">
        <f t="shared" si="10"/>
        <v>2.35%</v>
      </c>
      <c r="Q38" s="163" t="str">
        <f t="shared" si="11"/>
        <v>3.62%</v>
      </c>
      <c r="R38" s="161" t="str">
        <f t="shared" si="12"/>
        <v>2.05%</v>
      </c>
      <c r="S38" s="169">
        <v>0.0</v>
      </c>
      <c r="T38" s="169">
        <v>0.0</v>
      </c>
      <c r="U38" s="170"/>
      <c r="V38" s="171" t="str">
        <f>IF(F38="-",'3_DataSlave'!$J$2*P38*-1,'3_DataSlave'!$J$2*P38)</f>
        <v>1.64%</v>
      </c>
      <c r="W38" s="174" t="str">
        <f>IF(H38="-",'3_DataSlave'!$J$3*Q38*-1,'3_DataSlave'!$J$3*Q38)</f>
        <v>0.72%</v>
      </c>
      <c r="X38" s="179" t="str">
        <f>IF(J38="-",'3_DataSlave'!$J$4*R38*-1,'3_DataSlave'!$J$4*R38)</f>
        <v>0.21%</v>
      </c>
      <c r="Y38" s="174" t="str">
        <f t="shared" si="13"/>
        <v>1.64%</v>
      </c>
      <c r="Z38" s="174" t="str">
        <f t="shared" si="14"/>
        <v>0.72%</v>
      </c>
      <c r="AA38" s="174" t="str">
        <f t="shared" si="15"/>
        <v>0.21%</v>
      </c>
      <c r="AB38" s="171" t="str">
        <f t="shared" si="16"/>
        <v>2.57%</v>
      </c>
      <c r="AC38" s="171" t="str">
        <f t="shared" si="17"/>
        <v>0.00%</v>
      </c>
      <c r="AD38" s="174" t="str">
        <f t="shared" si="18"/>
        <v>0.00%</v>
      </c>
      <c r="AE38" s="179" t="str">
        <f t="shared" si="19"/>
        <v>0.00%</v>
      </c>
      <c r="AF38" s="171" t="str">
        <f t="shared" si="20"/>
        <v>0.00%</v>
      </c>
      <c r="AG38" s="171" t="str">
        <f t="shared" ref="AG38:AI38" si="56">IF(AND(AC38=0,$AF38=0),$L38*V38,0)</f>
        <v>1.08%</v>
      </c>
      <c r="AH38" s="174" t="str">
        <f t="shared" si="56"/>
        <v>0.48%</v>
      </c>
      <c r="AI38" s="179" t="str">
        <f t="shared" si="56"/>
        <v>0.14%</v>
      </c>
      <c r="AJ38" s="171" t="str">
        <f t="shared" si="22"/>
        <v>1.70%</v>
      </c>
      <c r="AK38" s="175" t="str">
        <f t="shared" si="23"/>
        <v>66%</v>
      </c>
      <c r="AL38" s="180" t="str">
        <f t="shared" si="24"/>
        <v>34%</v>
      </c>
      <c r="AM38" s="181" t="str">
        <f t="shared" si="25"/>
        <v>0.87%</v>
      </c>
      <c r="AN38" s="182" t="str">
        <f t="shared" si="26"/>
        <v>15.0</v>
      </c>
      <c r="AO38" s="177" t="str">
        <f t="shared" si="27"/>
        <v/>
      </c>
    </row>
    <row r="39">
      <c r="A39" s="86" t="s">
        <v>203</v>
      </c>
      <c r="B39" s="86" t="s">
        <v>100</v>
      </c>
      <c r="C39" s="86" t="s">
        <v>104</v>
      </c>
      <c r="D39" s="86" t="s">
        <v>232</v>
      </c>
      <c r="E39" s="86" t="s">
        <v>233</v>
      </c>
      <c r="F39" s="160" t="str">
        <f>'2_WeightingAssistent'!AJ37</f>
        <v>+</v>
      </c>
      <c r="G39" s="161" t="str">
        <f>'2_WeightingAssistent'!AM37</f>
        <v>2.59%</v>
      </c>
      <c r="H39" s="162" t="str">
        <f>'2_WeightingAssistent'!AO37</f>
        <v>+</v>
      </c>
      <c r="I39" s="163" t="str">
        <f>'2_WeightingAssistent'!AR37</f>
        <v>0.00%</v>
      </c>
      <c r="J39" s="160" t="str">
        <f>'2_WeightingAssistent'!AT37</f>
        <v>+</v>
      </c>
      <c r="K39" s="161" t="str">
        <f>'2_WeightingAssistent'!AW37</f>
        <v>0.00%</v>
      </c>
      <c r="L39" s="166" t="str">
        <f t="shared" si="6"/>
        <v>1.00</v>
      </c>
      <c r="M39" s="168" t="str">
        <f t="shared" si="7"/>
        <v>0.00%</v>
      </c>
      <c r="N39" s="163" t="str">
        <f t="shared" si="8"/>
        <v>0.00%</v>
      </c>
      <c r="O39" s="163" t="str">
        <f t="shared" si="9"/>
        <v>0.00%</v>
      </c>
      <c r="P39" s="168" t="str">
        <f t="shared" si="10"/>
        <v>3.64%</v>
      </c>
      <c r="Q39" s="163" t="str">
        <f t="shared" si="11"/>
        <v>0.91%</v>
      </c>
      <c r="R39" s="161" t="str">
        <f t="shared" si="12"/>
        <v>0.61%</v>
      </c>
      <c r="S39" s="169">
        <v>0.0</v>
      </c>
      <c r="T39" s="169">
        <v>0.0</v>
      </c>
      <c r="U39" s="170"/>
      <c r="V39" s="171" t="str">
        <f>IF(F39="-",'3_DataSlave'!$J$2*P39*-1,'3_DataSlave'!$J$2*P39)</f>
        <v>2.55%</v>
      </c>
      <c r="W39" s="174" t="str">
        <f>IF(H39="-",'3_DataSlave'!$J$3*Q39*-1,'3_DataSlave'!$J$3*Q39)</f>
        <v>0.18%</v>
      </c>
      <c r="X39" s="179" t="str">
        <f>IF(J39="-",'3_DataSlave'!$J$4*R39*-1,'3_DataSlave'!$J$4*R39)</f>
        <v>0.06%</v>
      </c>
      <c r="Y39" s="174" t="str">
        <f t="shared" si="13"/>
        <v>2.55%</v>
      </c>
      <c r="Z39" s="174" t="str">
        <f t="shared" si="14"/>
        <v>0.18%</v>
      </c>
      <c r="AA39" s="174" t="str">
        <f t="shared" si="15"/>
        <v>0.06%</v>
      </c>
      <c r="AB39" s="171" t="str">
        <f t="shared" si="16"/>
        <v>2.79%</v>
      </c>
      <c r="AC39" s="171" t="str">
        <f t="shared" si="17"/>
        <v>0.00%</v>
      </c>
      <c r="AD39" s="174" t="str">
        <f t="shared" si="18"/>
        <v>0.00%</v>
      </c>
      <c r="AE39" s="179" t="str">
        <f t="shared" si="19"/>
        <v>0.00%</v>
      </c>
      <c r="AF39" s="171" t="str">
        <f t="shared" si="20"/>
        <v>0.00%</v>
      </c>
      <c r="AG39" s="171" t="str">
        <f t="shared" ref="AG39:AI39" si="57">IF(AND(AC39=0,$AF39=0),$L39*V39,0)</f>
        <v>2.55%</v>
      </c>
      <c r="AH39" s="174" t="str">
        <f t="shared" si="57"/>
        <v>0.18%</v>
      </c>
      <c r="AI39" s="179" t="str">
        <f t="shared" si="57"/>
        <v>0.06%</v>
      </c>
      <c r="AJ39" s="171" t="str">
        <f t="shared" si="22"/>
        <v>2.79%</v>
      </c>
      <c r="AK39" s="175" t="str">
        <f t="shared" si="23"/>
        <v>100%</v>
      </c>
      <c r="AL39" s="180" t="str">
        <f t="shared" si="24"/>
        <v>0%</v>
      </c>
      <c r="AM39" s="181" t="str">
        <f t="shared" si="25"/>
        <v>0.00%</v>
      </c>
      <c r="AN39" s="182" t="str">
        <f t="shared" si="26"/>
        <v>32.0</v>
      </c>
      <c r="AO39" s="177" t="str">
        <f t="shared" si="27"/>
        <v/>
      </c>
    </row>
    <row r="40" ht="15.75" customHeight="1">
      <c r="A40" s="89" t="s">
        <v>203</v>
      </c>
      <c r="B40" s="89" t="s">
        <v>100</v>
      </c>
      <c r="C40" s="89" t="s">
        <v>104</v>
      </c>
      <c r="D40" s="89" t="s">
        <v>234</v>
      </c>
      <c r="E40" s="89" t="s">
        <v>235</v>
      </c>
      <c r="F40" s="183" t="str">
        <f>'2_WeightingAssistent'!AJ38</f>
        <v>+</v>
      </c>
      <c r="G40" s="184" t="str">
        <f>'2_WeightingAssistent'!AM38</f>
        <v>0.00%</v>
      </c>
      <c r="H40" s="185" t="str">
        <f>'2_WeightingAssistent'!AO38</f>
        <v>+</v>
      </c>
      <c r="I40" s="186" t="str">
        <f>'2_WeightingAssistent'!AR38</f>
        <v>1.35%</v>
      </c>
      <c r="J40" s="183" t="str">
        <f>'2_WeightingAssistent'!AT38</f>
        <v>+</v>
      </c>
      <c r="K40" s="184" t="str">
        <f>'2_WeightingAssistent'!AW38</f>
        <v>0.72%</v>
      </c>
      <c r="L40" s="187" t="str">
        <f t="shared" si="6"/>
        <v>0.00</v>
      </c>
      <c r="M40" s="188" t="str">
        <f t="shared" si="7"/>
        <v>0.00%</v>
      </c>
      <c r="N40" s="186" t="str">
        <f t="shared" si="8"/>
        <v>0.00%</v>
      </c>
      <c r="O40" s="186" t="str">
        <f t="shared" si="9"/>
        <v>0.00%</v>
      </c>
      <c r="P40" s="188" t="str">
        <f t="shared" si="10"/>
        <v>1.05%</v>
      </c>
      <c r="Q40" s="186" t="str">
        <f t="shared" si="11"/>
        <v>2.27%</v>
      </c>
      <c r="R40" s="184" t="str">
        <f t="shared" si="12"/>
        <v>1.33%</v>
      </c>
      <c r="S40" s="189">
        <v>0.0</v>
      </c>
      <c r="T40" s="189">
        <v>0.0</v>
      </c>
      <c r="U40" s="190"/>
      <c r="V40" s="191" t="str">
        <f>IF(F40="-",'3_DataSlave'!$J$2*P40*-1,'3_DataSlave'!$J$2*P40)</f>
        <v>0.73%</v>
      </c>
      <c r="W40" s="192" t="str">
        <f>IF(H40="-",'3_DataSlave'!$J$3*Q40*-1,'3_DataSlave'!$J$3*Q40)</f>
        <v>0.45%</v>
      </c>
      <c r="X40" s="193" t="str">
        <f>IF(J40="-",'3_DataSlave'!$J$4*R40*-1,'3_DataSlave'!$J$4*R40)</f>
        <v>0.13%</v>
      </c>
      <c r="Y40" s="192" t="str">
        <f t="shared" si="13"/>
        <v>0.73%</v>
      </c>
      <c r="Z40" s="174" t="str">
        <f t="shared" si="14"/>
        <v>0.45%</v>
      </c>
      <c r="AA40" s="192" t="str">
        <f t="shared" si="15"/>
        <v>0.13%</v>
      </c>
      <c r="AB40" s="191" t="str">
        <f t="shared" si="16"/>
        <v>1.32%</v>
      </c>
      <c r="AC40" s="191" t="str">
        <f t="shared" si="17"/>
        <v>0.00%</v>
      </c>
      <c r="AD40" s="192" t="str">
        <f t="shared" si="18"/>
        <v>0.00%</v>
      </c>
      <c r="AE40" s="193" t="str">
        <f t="shared" si="19"/>
        <v>0.00%</v>
      </c>
      <c r="AF40" s="191" t="str">
        <f t="shared" si="20"/>
        <v>0.00%</v>
      </c>
      <c r="AG40" s="191" t="str">
        <f t="shared" ref="AG40:AI40" si="58">IF(AND(AC40=0,$AF40=0),$L40*V40,0)</f>
        <v>0.00%</v>
      </c>
      <c r="AH40" s="192" t="str">
        <f t="shared" si="58"/>
        <v>0.00%</v>
      </c>
      <c r="AI40" s="193" t="str">
        <f t="shared" si="58"/>
        <v>0.00%</v>
      </c>
      <c r="AJ40" s="191" t="str">
        <f t="shared" si="22"/>
        <v>0.00%</v>
      </c>
      <c r="AK40" s="194" t="str">
        <f t="shared" si="23"/>
        <v>0%</v>
      </c>
      <c r="AL40" s="195" t="str">
        <f t="shared" si="24"/>
        <v>100%</v>
      </c>
      <c r="AM40" s="196" t="str">
        <f t="shared" si="25"/>
        <v>1.32%</v>
      </c>
      <c r="AN40" s="197" t="str">
        <f t="shared" si="26"/>
        <v>10.0</v>
      </c>
      <c r="AO40" s="177" t="str">
        <f t="shared" si="27"/>
        <v/>
      </c>
    </row>
    <row r="41" ht="16.5" customHeight="1">
      <c r="A41" s="86" t="s">
        <v>203</v>
      </c>
      <c r="B41" s="86" t="s">
        <v>100</v>
      </c>
      <c r="C41" s="86" t="s">
        <v>105</v>
      </c>
      <c r="D41" s="86" t="s">
        <v>236</v>
      </c>
      <c r="E41" s="86" t="s">
        <v>237</v>
      </c>
      <c r="F41" s="160" t="str">
        <f>'2_WeightingAssistent'!AJ39</f>
        <v>+</v>
      </c>
      <c r="G41" s="161" t="str">
        <f>'2_WeightingAssistent'!AM39</f>
        <v>1.48%</v>
      </c>
      <c r="H41" s="162" t="str">
        <f>'2_WeightingAssistent'!AO39</f>
        <v>-</v>
      </c>
      <c r="I41" s="163" t="str">
        <f>'2_WeightingAssistent'!AR39</f>
        <v>1.52%</v>
      </c>
      <c r="J41" s="160" t="str">
        <f>'2_WeightingAssistent'!AT39</f>
        <v>+</v>
      </c>
      <c r="K41" s="161" t="str">
        <f>'2_WeightingAssistent'!AW39</f>
        <v>6.91%</v>
      </c>
      <c r="L41" s="166" t="str">
        <f t="shared" si="6"/>
        <v>0.33</v>
      </c>
      <c r="M41" s="168" t="str">
        <f t="shared" si="7"/>
        <v>0.00%</v>
      </c>
      <c r="N41" s="163" t="str">
        <f t="shared" si="8"/>
        <v>0.00%</v>
      </c>
      <c r="O41" s="163" t="str">
        <f t="shared" si="9"/>
        <v>0.00%</v>
      </c>
      <c r="P41" s="168" t="str">
        <f t="shared" si="10"/>
        <v>2.53%</v>
      </c>
      <c r="Q41" s="163" t="str">
        <f t="shared" si="11"/>
        <v>2.43%</v>
      </c>
      <c r="R41" s="161" t="str">
        <f t="shared" si="12"/>
        <v>7.53%</v>
      </c>
      <c r="S41" s="169">
        <v>1.0</v>
      </c>
      <c r="T41" s="169">
        <v>0.0</v>
      </c>
      <c r="U41" s="170"/>
      <c r="V41" s="171" t="str">
        <f>IF(F41="-",'3_DataSlave'!$J$2*P41*-1,'3_DataSlave'!$J$2*P41)</f>
        <v>1.77%</v>
      </c>
      <c r="W41" s="174" t="str">
        <f>IF(H41="-",'3_DataSlave'!$J$3*Q41*-1,'3_DataSlave'!$J$3*Q41)</f>
        <v>-0.49%</v>
      </c>
      <c r="X41" s="179" t="str">
        <f>IF(J41="-",'3_DataSlave'!$J$4*R41*-1,'3_DataSlave'!$J$4*R41)</f>
        <v>0.75%</v>
      </c>
      <c r="Y41" s="174" t="str">
        <f t="shared" si="13"/>
        <v>1.77%</v>
      </c>
      <c r="Z41" s="204" t="str">
        <f t="shared" si="14"/>
        <v>-0.49%</v>
      </c>
      <c r="AA41" s="174" t="str">
        <f t="shared" si="15"/>
        <v>0.75%</v>
      </c>
      <c r="AB41" s="171" t="str">
        <f t="shared" si="16"/>
        <v>2.04%</v>
      </c>
      <c r="AC41" s="171" t="str">
        <f t="shared" si="17"/>
        <v>0.00%</v>
      </c>
      <c r="AD41" s="174" t="str">
        <f t="shared" si="18"/>
        <v>-0.49%</v>
      </c>
      <c r="AE41" s="179" t="str">
        <f t="shared" si="19"/>
        <v>0.00%</v>
      </c>
      <c r="AF41" s="171" t="str">
        <f t="shared" si="20"/>
        <v>0.00%</v>
      </c>
      <c r="AG41" s="171" t="str">
        <f t="shared" ref="AG41:AI41" si="59">IF(AND(AC41=0,$AF41=0),$L41*V41,0)</f>
        <v>0.58%</v>
      </c>
      <c r="AH41" s="174" t="str">
        <f t="shared" si="59"/>
        <v>0.00%</v>
      </c>
      <c r="AI41" s="179" t="str">
        <f t="shared" si="59"/>
        <v>0.25%</v>
      </c>
      <c r="AJ41" s="171" t="str">
        <f t="shared" si="22"/>
        <v>0.35%</v>
      </c>
      <c r="AK41" s="175" t="str">
        <f t="shared" si="23"/>
        <v>17%</v>
      </c>
      <c r="AL41" s="180" t="str">
        <f t="shared" si="24"/>
        <v>83%</v>
      </c>
      <c r="AM41" s="181" t="str">
        <f t="shared" si="25"/>
        <v>1.69%</v>
      </c>
      <c r="AN41" s="182" t="str">
        <f t="shared" si="26"/>
        <v>5.0</v>
      </c>
      <c r="AO41" s="177" t="str">
        <f t="shared" si="27"/>
        <v>1.69%</v>
      </c>
    </row>
    <row r="42" ht="15.75" customHeight="1">
      <c r="A42" s="86" t="s">
        <v>203</v>
      </c>
      <c r="B42" s="86" t="s">
        <v>100</v>
      </c>
      <c r="C42" s="86" t="s">
        <v>105</v>
      </c>
      <c r="D42" s="86" t="s">
        <v>238</v>
      </c>
      <c r="E42" s="86" t="s">
        <v>239</v>
      </c>
      <c r="F42" s="160" t="str">
        <f>'2_WeightingAssistent'!AJ40</f>
        <v>+</v>
      </c>
      <c r="G42" s="161" t="str">
        <f>'2_WeightingAssistent'!AM40</f>
        <v>1.48%</v>
      </c>
      <c r="H42" s="162" t="str">
        <f>'2_WeightingAssistent'!AO40</f>
        <v>+</v>
      </c>
      <c r="I42" s="163" t="str">
        <f>'2_WeightingAssistent'!AR40</f>
        <v>0.00%</v>
      </c>
      <c r="J42" s="160" t="str">
        <f>'2_WeightingAssistent'!AT40</f>
        <v>+</v>
      </c>
      <c r="K42" s="161" t="str">
        <f>'2_WeightingAssistent'!AW40</f>
        <v>3.46%</v>
      </c>
      <c r="L42" s="166" t="str">
        <f t="shared" si="6"/>
        <v>0.33</v>
      </c>
      <c r="M42" s="168" t="str">
        <f t="shared" si="7"/>
        <v>0.00%</v>
      </c>
      <c r="N42" s="163" t="str">
        <f t="shared" si="8"/>
        <v>0.00%</v>
      </c>
      <c r="O42" s="163" t="str">
        <f t="shared" si="9"/>
        <v>0.00%</v>
      </c>
      <c r="P42" s="168" t="str">
        <f t="shared" si="10"/>
        <v>2.53%</v>
      </c>
      <c r="Q42" s="163" t="str">
        <f t="shared" si="11"/>
        <v>0.91%</v>
      </c>
      <c r="R42" s="161" t="str">
        <f t="shared" si="12"/>
        <v>4.07%</v>
      </c>
      <c r="S42" s="169">
        <v>0.0</v>
      </c>
      <c r="T42" s="169">
        <v>0.0</v>
      </c>
      <c r="U42" s="170"/>
      <c r="V42" s="171" t="str">
        <f>IF(F42="-",'3_DataSlave'!$J$2*P42*-1,'3_DataSlave'!$J$2*P42)</f>
        <v>1.77%</v>
      </c>
      <c r="W42" s="174" t="str">
        <f>IF(H42="-",'3_DataSlave'!$J$3*Q42*-1,'3_DataSlave'!$J$3*Q42)</f>
        <v>0.18%</v>
      </c>
      <c r="X42" s="179" t="str">
        <f>IF(J42="-",'3_DataSlave'!$J$4*R42*-1,'3_DataSlave'!$J$4*R42)</f>
        <v>0.41%</v>
      </c>
      <c r="Y42" s="174" t="str">
        <f t="shared" si="13"/>
        <v>1.77%</v>
      </c>
      <c r="Z42" s="174" t="str">
        <f t="shared" si="14"/>
        <v>0.18%</v>
      </c>
      <c r="AA42" s="174" t="str">
        <f t="shared" si="15"/>
        <v>0.41%</v>
      </c>
      <c r="AB42" s="171" t="str">
        <f t="shared" si="16"/>
        <v>2.36%</v>
      </c>
      <c r="AC42" s="171" t="str">
        <f t="shared" si="17"/>
        <v>0.00%</v>
      </c>
      <c r="AD42" s="174" t="str">
        <f t="shared" si="18"/>
        <v>0.00%</v>
      </c>
      <c r="AE42" s="179" t="str">
        <f t="shared" si="19"/>
        <v>0.00%</v>
      </c>
      <c r="AF42" s="171" t="str">
        <f t="shared" si="20"/>
        <v>0.00%</v>
      </c>
      <c r="AG42" s="171" t="str">
        <f t="shared" ref="AG42:AI42" si="60">IF(AND(AC42=0,$AF42=0),$L42*V42,0)</f>
        <v>0.58%</v>
      </c>
      <c r="AH42" s="174" t="str">
        <f t="shared" si="60"/>
        <v>0.06%</v>
      </c>
      <c r="AI42" s="179" t="str">
        <f t="shared" si="60"/>
        <v>0.13%</v>
      </c>
      <c r="AJ42" s="171" t="str">
        <f t="shared" si="22"/>
        <v>0.78%</v>
      </c>
      <c r="AK42" s="175" t="str">
        <f t="shared" si="23"/>
        <v>33%</v>
      </c>
      <c r="AL42" s="180" t="str">
        <f t="shared" si="24"/>
        <v>67%</v>
      </c>
      <c r="AM42" s="181" t="str">
        <f t="shared" si="25"/>
        <v>1.58%</v>
      </c>
      <c r="AN42" s="182" t="str">
        <f t="shared" si="26"/>
        <v>7.0</v>
      </c>
      <c r="AO42" s="177" t="str">
        <f t="shared" si="27"/>
        <v/>
      </c>
    </row>
    <row r="43">
      <c r="A43" s="86" t="s">
        <v>203</v>
      </c>
      <c r="B43" s="86" t="s">
        <v>100</v>
      </c>
      <c r="C43" s="86" t="s">
        <v>105</v>
      </c>
      <c r="D43" s="86" t="s">
        <v>240</v>
      </c>
      <c r="E43" s="86" t="s">
        <v>241</v>
      </c>
      <c r="F43" s="160" t="str">
        <f>'2_WeightingAssistent'!AJ41</f>
        <v>+</v>
      </c>
      <c r="G43" s="161" t="str">
        <f>'2_WeightingAssistent'!AM41</f>
        <v>0.74%</v>
      </c>
      <c r="H43" s="162" t="str">
        <f>'2_WeightingAssistent'!AO41</f>
        <v>+</v>
      </c>
      <c r="I43" s="163" t="str">
        <f>'2_WeightingAssistent'!AR41</f>
        <v>0.00%</v>
      </c>
      <c r="J43" s="160" t="str">
        <f>'2_WeightingAssistent'!AT41</f>
        <v>+</v>
      </c>
      <c r="K43" s="161" t="str">
        <f>'2_WeightingAssistent'!AW41</f>
        <v>3.46%</v>
      </c>
      <c r="L43" s="166" t="str">
        <f t="shared" si="6"/>
        <v>0.66</v>
      </c>
      <c r="M43" s="168" t="str">
        <f t="shared" si="7"/>
        <v>0.00%</v>
      </c>
      <c r="N43" s="163" t="str">
        <f t="shared" si="8"/>
        <v>0.00%</v>
      </c>
      <c r="O43" s="163" t="str">
        <f t="shared" si="9"/>
        <v>0.00%</v>
      </c>
      <c r="P43" s="168" t="str">
        <f t="shared" si="10"/>
        <v>1.79%</v>
      </c>
      <c r="Q43" s="163" t="str">
        <f t="shared" si="11"/>
        <v>0.91%</v>
      </c>
      <c r="R43" s="161" t="str">
        <f t="shared" si="12"/>
        <v>4.07%</v>
      </c>
      <c r="S43" s="169">
        <v>0.0</v>
      </c>
      <c r="T43" s="169">
        <v>0.0</v>
      </c>
      <c r="U43" s="170"/>
      <c r="V43" s="171" t="str">
        <f>IF(F43="-",'3_DataSlave'!$J$2*P43*-1,'3_DataSlave'!$J$2*P43)</f>
        <v>1.25%</v>
      </c>
      <c r="W43" s="174" t="str">
        <f>IF(H43="-",'3_DataSlave'!$J$3*Q43*-1,'3_DataSlave'!$J$3*Q43)</f>
        <v>0.18%</v>
      </c>
      <c r="X43" s="179" t="str">
        <f>IF(J43="-",'3_DataSlave'!$J$4*R43*-1,'3_DataSlave'!$J$4*R43)</f>
        <v>0.41%</v>
      </c>
      <c r="Y43" s="174" t="str">
        <f t="shared" si="13"/>
        <v>1.25%</v>
      </c>
      <c r="Z43" s="174" t="str">
        <f t="shared" si="14"/>
        <v>0.18%</v>
      </c>
      <c r="AA43" s="174" t="str">
        <f t="shared" si="15"/>
        <v>0.41%</v>
      </c>
      <c r="AB43" s="171" t="str">
        <f t="shared" si="16"/>
        <v>1.84%</v>
      </c>
      <c r="AC43" s="171" t="str">
        <f t="shared" si="17"/>
        <v>0.00%</v>
      </c>
      <c r="AD43" s="174" t="str">
        <f t="shared" si="18"/>
        <v>0.00%</v>
      </c>
      <c r="AE43" s="179" t="str">
        <f t="shared" si="19"/>
        <v>0.00%</v>
      </c>
      <c r="AF43" s="171" t="str">
        <f t="shared" si="20"/>
        <v>0.00%</v>
      </c>
      <c r="AG43" s="171" t="str">
        <f t="shared" ref="AG43:AI43" si="61">IF(AND(AC43=0,$AF43=0),$L43*V43,0)</f>
        <v>0.83%</v>
      </c>
      <c r="AH43" s="174" t="str">
        <f t="shared" si="61"/>
        <v>0.12%</v>
      </c>
      <c r="AI43" s="179" t="str">
        <f t="shared" si="61"/>
        <v>0.27%</v>
      </c>
      <c r="AJ43" s="171" t="str">
        <f t="shared" si="22"/>
        <v>1.22%</v>
      </c>
      <c r="AK43" s="175" t="str">
        <f t="shared" si="23"/>
        <v>66%</v>
      </c>
      <c r="AL43" s="180" t="str">
        <f t="shared" si="24"/>
        <v>34%</v>
      </c>
      <c r="AM43" s="181" t="str">
        <f t="shared" si="25"/>
        <v>0.63%</v>
      </c>
      <c r="AN43" s="182" t="str">
        <f t="shared" si="26"/>
        <v>18.0</v>
      </c>
      <c r="AO43" s="177" t="str">
        <f t="shared" si="27"/>
        <v/>
      </c>
    </row>
    <row r="44">
      <c r="A44" s="89" t="s">
        <v>203</v>
      </c>
      <c r="B44" s="89" t="s">
        <v>100</v>
      </c>
      <c r="C44" s="89" t="s">
        <v>105</v>
      </c>
      <c r="D44" s="89" t="s">
        <v>242</v>
      </c>
      <c r="E44" s="89" t="s">
        <v>243</v>
      </c>
      <c r="F44" s="183" t="str">
        <f>'2_WeightingAssistent'!AJ42</f>
        <v>+</v>
      </c>
      <c r="G44" s="184" t="str">
        <f>'2_WeightingAssistent'!AM42</f>
        <v>1.48%</v>
      </c>
      <c r="H44" s="185" t="str">
        <f>'2_WeightingAssistent'!AO42</f>
        <v>+</v>
      </c>
      <c r="I44" s="186" t="str">
        <f>'2_WeightingAssistent'!AR42</f>
        <v>4.57%</v>
      </c>
      <c r="J44" s="183" t="str">
        <f>'2_WeightingAssistent'!AT42</f>
        <v>+</v>
      </c>
      <c r="K44" s="184" t="str">
        <f>'2_WeightingAssistent'!AW42</f>
        <v>3.46%</v>
      </c>
      <c r="L44" s="187" t="str">
        <f t="shared" si="6"/>
        <v>0.66</v>
      </c>
      <c r="M44" s="188" t="str">
        <f t="shared" si="7"/>
        <v>0.00%</v>
      </c>
      <c r="N44" s="186" t="str">
        <f t="shared" si="8"/>
        <v>0.00%</v>
      </c>
      <c r="O44" s="186" t="str">
        <f t="shared" si="9"/>
        <v>0.00%</v>
      </c>
      <c r="P44" s="188" t="str">
        <f t="shared" si="10"/>
        <v>2.53%</v>
      </c>
      <c r="Q44" s="186" t="str">
        <f t="shared" si="11"/>
        <v>5.48%</v>
      </c>
      <c r="R44" s="184" t="str">
        <f t="shared" si="12"/>
        <v>4.07%</v>
      </c>
      <c r="S44" s="189">
        <v>0.0</v>
      </c>
      <c r="T44" s="189">
        <v>0.0</v>
      </c>
      <c r="U44" s="190"/>
      <c r="V44" s="191" t="str">
        <f>IF(F44="-",'3_DataSlave'!$J$2*P44*-1,'3_DataSlave'!$J$2*P44)</f>
        <v>1.77%</v>
      </c>
      <c r="W44" s="192" t="str">
        <f>IF(H44="-",'3_DataSlave'!$J$3*Q44*-1,'3_DataSlave'!$J$3*Q44)</f>
        <v>1.10%</v>
      </c>
      <c r="X44" s="193" t="str">
        <f>IF(J44="-",'3_DataSlave'!$J$4*R44*-1,'3_DataSlave'!$J$4*R44)</f>
        <v>0.41%</v>
      </c>
      <c r="Y44" s="192" t="str">
        <f t="shared" si="13"/>
        <v>1.77%</v>
      </c>
      <c r="Z44" s="192" t="str">
        <f t="shared" si="14"/>
        <v>1.10%</v>
      </c>
      <c r="AA44" s="192" t="str">
        <f t="shared" si="15"/>
        <v>0.41%</v>
      </c>
      <c r="AB44" s="191" t="str">
        <f t="shared" si="16"/>
        <v>3.27%</v>
      </c>
      <c r="AC44" s="191" t="str">
        <f t="shared" si="17"/>
        <v>0.00%</v>
      </c>
      <c r="AD44" s="192" t="str">
        <f t="shared" si="18"/>
        <v>0.00%</v>
      </c>
      <c r="AE44" s="193" t="str">
        <f t="shared" si="19"/>
        <v>0.00%</v>
      </c>
      <c r="AF44" s="191" t="str">
        <f t="shared" si="20"/>
        <v>0.00%</v>
      </c>
      <c r="AG44" s="191" t="str">
        <f t="shared" ref="AG44:AI44" si="62">IF(AND(AC44=0,$AF44=0),$L44*V44,0)</f>
        <v>1.17%</v>
      </c>
      <c r="AH44" s="192" t="str">
        <f t="shared" si="62"/>
        <v>0.72%</v>
      </c>
      <c r="AI44" s="193" t="str">
        <f t="shared" si="62"/>
        <v>0.27%</v>
      </c>
      <c r="AJ44" s="191" t="str">
        <f t="shared" si="22"/>
        <v>2.16%</v>
      </c>
      <c r="AK44" s="194" t="str">
        <f t="shared" si="23"/>
        <v>66%</v>
      </c>
      <c r="AL44" s="195" t="str">
        <f t="shared" si="24"/>
        <v>34%</v>
      </c>
      <c r="AM44" s="196" t="str">
        <f t="shared" si="25"/>
        <v>1.11%</v>
      </c>
      <c r="AN44" s="197" t="str">
        <f t="shared" si="26"/>
        <v>12.0</v>
      </c>
      <c r="AO44" s="177" t="str">
        <f t="shared" si="27"/>
        <v/>
      </c>
    </row>
    <row r="45" ht="12.0" customHeight="1">
      <c r="A45" s="86" t="s">
        <v>203</v>
      </c>
      <c r="B45" s="86" t="s">
        <v>100</v>
      </c>
      <c r="C45" s="86" t="s">
        <v>106</v>
      </c>
      <c r="D45" s="86" t="s">
        <v>244</v>
      </c>
      <c r="E45" s="86" t="s">
        <v>245</v>
      </c>
      <c r="F45" s="160" t="str">
        <f>'2_WeightingAssistent'!AJ43</f>
        <v>+</v>
      </c>
      <c r="G45" s="161" t="str">
        <f>'2_WeightingAssistent'!AM43</f>
        <v>3.11%</v>
      </c>
      <c r="H45" s="162" t="str">
        <f>'2_WeightingAssistent'!AO43</f>
        <v>+</v>
      </c>
      <c r="I45" s="163" t="str">
        <f>'2_WeightingAssistent'!AR43</f>
        <v>3.04%</v>
      </c>
      <c r="J45" s="160" t="str">
        <f>'2_WeightingAssistent'!AT43</f>
        <v>+</v>
      </c>
      <c r="K45" s="161" t="str">
        <f>'2_WeightingAssistent'!AW43</f>
        <v>2.16%</v>
      </c>
      <c r="L45" s="166" t="str">
        <f t="shared" si="6"/>
        <v>1.00</v>
      </c>
      <c r="M45" s="168" t="str">
        <f t="shared" si="7"/>
        <v>0.00%</v>
      </c>
      <c r="N45" s="163" t="str">
        <f t="shared" si="8"/>
        <v>0.00%</v>
      </c>
      <c r="O45" s="163" t="str">
        <f t="shared" si="9"/>
        <v>0.00%</v>
      </c>
      <c r="P45" s="168" t="str">
        <f t="shared" si="10"/>
        <v>4.16%</v>
      </c>
      <c r="Q45" s="163" t="str">
        <f t="shared" si="11"/>
        <v>3.96%</v>
      </c>
      <c r="R45" s="161" t="str">
        <f t="shared" si="12"/>
        <v>2.77%</v>
      </c>
      <c r="S45" s="169">
        <v>0.0</v>
      </c>
      <c r="T45" s="169">
        <v>1.0</v>
      </c>
      <c r="U45" s="170"/>
      <c r="V45" s="171" t="str">
        <f>IF(F45="-",'3_DataSlave'!$J$2*P45*-1,'3_DataSlave'!$J$2*P45)</f>
        <v>2.91%</v>
      </c>
      <c r="W45" s="174" t="str">
        <f>IF(H45="-",'3_DataSlave'!$J$3*Q45*-1,'3_DataSlave'!$J$3*Q45)</f>
        <v>0.79%</v>
      </c>
      <c r="X45" s="179" t="str">
        <f>IF(J45="-",'3_DataSlave'!$J$4*R45*-1,'3_DataSlave'!$J$4*R45)</f>
        <v>0.28%</v>
      </c>
      <c r="Y45" s="174" t="str">
        <f t="shared" si="13"/>
        <v>2.91%</v>
      </c>
      <c r="Z45" s="174" t="str">
        <f t="shared" si="14"/>
        <v>0.79%</v>
      </c>
      <c r="AA45" s="174" t="str">
        <f t="shared" si="15"/>
        <v>0.28%</v>
      </c>
      <c r="AB45" s="171" t="str">
        <f t="shared" si="16"/>
        <v>3.98%</v>
      </c>
      <c r="AC45" s="171" t="str">
        <f t="shared" si="17"/>
        <v>0.00%</v>
      </c>
      <c r="AD45" s="174" t="str">
        <f t="shared" si="18"/>
        <v>0.00%</v>
      </c>
      <c r="AE45" s="179" t="str">
        <f t="shared" si="19"/>
        <v>0.00%</v>
      </c>
      <c r="AF45" s="171" t="str">
        <f t="shared" si="20"/>
        <v>0.00%</v>
      </c>
      <c r="AG45" s="171" t="str">
        <f t="shared" ref="AG45:AI45" si="63">IF(AND(AC45=0,$AF45=0),$L45*V45,0)</f>
        <v>2.91%</v>
      </c>
      <c r="AH45" s="174" t="str">
        <f t="shared" si="63"/>
        <v>0.79%</v>
      </c>
      <c r="AI45" s="179" t="str">
        <f t="shared" si="63"/>
        <v>0.28%</v>
      </c>
      <c r="AJ45" s="171" t="str">
        <f t="shared" si="22"/>
        <v>3.98%</v>
      </c>
      <c r="AK45" s="175" t="str">
        <f t="shared" si="23"/>
        <v>100%</v>
      </c>
      <c r="AL45" s="180" t="str">
        <f t="shared" si="24"/>
        <v>0%</v>
      </c>
      <c r="AM45" s="181" t="str">
        <f t="shared" si="25"/>
        <v>0.00%</v>
      </c>
      <c r="AN45" s="182" t="str">
        <f t="shared" si="26"/>
        <v>32.0</v>
      </c>
      <c r="AO45" s="177" t="str">
        <f t="shared" si="27"/>
        <v/>
      </c>
    </row>
    <row r="46">
      <c r="A46" s="86" t="s">
        <v>203</v>
      </c>
      <c r="B46" s="86" t="s">
        <v>100</v>
      </c>
      <c r="C46" s="86" t="s">
        <v>106</v>
      </c>
      <c r="D46" s="86" t="s">
        <v>246</v>
      </c>
      <c r="E46" s="86" t="s">
        <v>247</v>
      </c>
      <c r="F46" s="160" t="str">
        <f>'2_WeightingAssistent'!AJ44</f>
        <v>+</v>
      </c>
      <c r="G46" s="161" t="str">
        <f>'2_WeightingAssistent'!AM44</f>
        <v>2.07%</v>
      </c>
      <c r="H46" s="162" t="str">
        <f>'2_WeightingAssistent'!AO44</f>
        <v>+</v>
      </c>
      <c r="I46" s="163" t="str">
        <f>'2_WeightingAssistent'!AR44</f>
        <v>0.00%</v>
      </c>
      <c r="J46" s="160" t="str">
        <f>'2_WeightingAssistent'!AT44</f>
        <v>+</v>
      </c>
      <c r="K46" s="161" t="str">
        <f>'2_WeightingAssistent'!AW44</f>
        <v>1.08%</v>
      </c>
      <c r="L46" s="166" t="str">
        <f t="shared" si="6"/>
        <v>10.00</v>
      </c>
      <c r="M46" s="168" t="str">
        <f t="shared" si="7"/>
        <v>2.07%</v>
      </c>
      <c r="N46" s="163" t="str">
        <f t="shared" si="8"/>
        <v>0.00%</v>
      </c>
      <c r="O46" s="163" t="str">
        <f t="shared" si="9"/>
        <v>1.08%</v>
      </c>
      <c r="P46" s="168" t="str">
        <f t="shared" si="10"/>
        <v>0.00%</v>
      </c>
      <c r="Q46" s="163" t="str">
        <f t="shared" si="11"/>
        <v>0.00%</v>
      </c>
      <c r="R46" s="161" t="str">
        <f t="shared" si="12"/>
        <v>0.00%</v>
      </c>
      <c r="S46" s="169">
        <v>0.0</v>
      </c>
      <c r="T46" s="169">
        <v>1.0</v>
      </c>
      <c r="U46" s="170"/>
      <c r="V46" s="171" t="str">
        <f>IF(F46="-",'3_DataSlave'!$J$2*P46*-1,'3_DataSlave'!$J$2*P46)</f>
        <v>0.00%</v>
      </c>
      <c r="W46" s="174" t="str">
        <f>IF(H46="-",'3_DataSlave'!$J$3*Q46*-1,'3_DataSlave'!$J$3*Q46)</f>
        <v>0.00%</v>
      </c>
      <c r="X46" s="179" t="str">
        <f>IF(J46="-",'3_DataSlave'!$J$4*R46*-1,'3_DataSlave'!$J$4*R46)</f>
        <v>0.00%</v>
      </c>
      <c r="Y46" s="174" t="str">
        <f t="shared" si="13"/>
        <v>0.00%</v>
      </c>
      <c r="Z46" s="174" t="str">
        <f t="shared" si="14"/>
        <v>0.00%</v>
      </c>
      <c r="AA46" s="174" t="str">
        <f t="shared" si="15"/>
        <v>0.00%</v>
      </c>
      <c r="AB46" s="171" t="str">
        <f t="shared" si="16"/>
        <v>0.00%</v>
      </c>
      <c r="AC46" s="171" t="str">
        <f t="shared" si="17"/>
        <v>0.00%</v>
      </c>
      <c r="AD46" s="174" t="str">
        <f t="shared" si="18"/>
        <v>0.00%</v>
      </c>
      <c r="AE46" s="179" t="str">
        <f t="shared" si="19"/>
        <v>0.00%</v>
      </c>
      <c r="AF46" s="171" t="str">
        <f t="shared" si="20"/>
        <v>0.00%</v>
      </c>
      <c r="AG46" s="171" t="str">
        <f t="shared" ref="AG46:AI46" si="64">IF(AND(AC46=0,$AF46=0),$L46*V46,0)</f>
        <v>0.00%</v>
      </c>
      <c r="AH46" s="174" t="str">
        <f t="shared" si="64"/>
        <v>0.00%</v>
      </c>
      <c r="AI46" s="179" t="str">
        <f t="shared" si="64"/>
        <v>0.00%</v>
      </c>
      <c r="AJ46" s="171" t="str">
        <f t="shared" si="22"/>
        <v>0.00%</v>
      </c>
      <c r="AK46" s="175" t="str">
        <f t="shared" si="23"/>
        <v>0%</v>
      </c>
      <c r="AL46" s="180" t="str">
        <f t="shared" si="24"/>
        <v>100%</v>
      </c>
      <c r="AM46" s="181" t="str">
        <f t="shared" si="25"/>
        <v>0.00%</v>
      </c>
      <c r="AN46" s="182" t="str">
        <f t="shared" si="26"/>
        <v>32.0</v>
      </c>
      <c r="AO46" s="177" t="str">
        <f t="shared" si="27"/>
        <v/>
      </c>
    </row>
    <row r="47">
      <c r="A47" s="86" t="s">
        <v>203</v>
      </c>
      <c r="B47" s="86" t="s">
        <v>100</v>
      </c>
      <c r="C47" s="86" t="s">
        <v>106</v>
      </c>
      <c r="D47" s="86" t="s">
        <v>248</v>
      </c>
      <c r="E47" s="86" t="s">
        <v>249</v>
      </c>
      <c r="F47" s="160" t="str">
        <f>'2_WeightingAssistent'!AJ45</f>
        <v>+</v>
      </c>
      <c r="G47" s="161" t="str">
        <f>'2_WeightingAssistent'!AM45</f>
        <v>4.15%</v>
      </c>
      <c r="H47" s="162" t="str">
        <f>'2_WeightingAssistent'!AO45</f>
        <v>+</v>
      </c>
      <c r="I47" s="163" t="str">
        <f>'2_WeightingAssistent'!AR45</f>
        <v>0.00%</v>
      </c>
      <c r="J47" s="160" t="str">
        <f>'2_WeightingAssistent'!AT45</f>
        <v>+</v>
      </c>
      <c r="K47" s="161" t="str">
        <f>'2_WeightingAssistent'!AW45</f>
        <v>3.24%</v>
      </c>
      <c r="L47" s="166" t="str">
        <f t="shared" si="6"/>
        <v>0.33</v>
      </c>
      <c r="M47" s="168" t="str">
        <f t="shared" si="7"/>
        <v>0.00%</v>
      </c>
      <c r="N47" s="163" t="str">
        <f t="shared" si="8"/>
        <v>0.00%</v>
      </c>
      <c r="O47" s="163" t="str">
        <f t="shared" si="9"/>
        <v>0.00%</v>
      </c>
      <c r="P47" s="168" t="str">
        <f t="shared" si="10"/>
        <v>5.20%</v>
      </c>
      <c r="Q47" s="163" t="str">
        <f t="shared" si="11"/>
        <v>0.91%</v>
      </c>
      <c r="R47" s="161" t="str">
        <f t="shared" si="12"/>
        <v>3.85%</v>
      </c>
      <c r="S47" s="169">
        <v>0.0</v>
      </c>
      <c r="T47" s="169">
        <v>1.0</v>
      </c>
      <c r="U47" s="170"/>
      <c r="V47" s="171" t="str">
        <f>IF(F47="-",'3_DataSlave'!$J$2*P47*-1,'3_DataSlave'!$J$2*P47)</f>
        <v>3.64%</v>
      </c>
      <c r="W47" s="174" t="str">
        <f>IF(H47="-",'3_DataSlave'!$J$3*Q47*-1,'3_DataSlave'!$J$3*Q47)</f>
        <v>0.18%</v>
      </c>
      <c r="X47" s="179" t="str">
        <f>IF(J47="-",'3_DataSlave'!$J$4*R47*-1,'3_DataSlave'!$J$4*R47)</f>
        <v>0.39%</v>
      </c>
      <c r="Y47" s="174" t="str">
        <f t="shared" si="13"/>
        <v>3.64%</v>
      </c>
      <c r="Z47" s="174" t="str">
        <f t="shared" si="14"/>
        <v>0.18%</v>
      </c>
      <c r="AA47" s="174" t="str">
        <f t="shared" si="15"/>
        <v>0.39%</v>
      </c>
      <c r="AB47" s="171" t="str">
        <f t="shared" si="16"/>
        <v>4.21%</v>
      </c>
      <c r="AC47" s="171" t="str">
        <f t="shared" si="17"/>
        <v>0.00%</v>
      </c>
      <c r="AD47" s="174" t="str">
        <f t="shared" si="18"/>
        <v>0.00%</v>
      </c>
      <c r="AE47" s="179" t="str">
        <f t="shared" si="19"/>
        <v>0.00%</v>
      </c>
      <c r="AF47" s="171" t="str">
        <f t="shared" si="20"/>
        <v>0.00%</v>
      </c>
      <c r="AG47" s="171" t="str">
        <f t="shared" ref="AG47:AI47" si="65">IF(AND(AC47=0,$AF47=0),$L47*V47,0)</f>
        <v>1.20%</v>
      </c>
      <c r="AH47" s="174" t="str">
        <f t="shared" si="65"/>
        <v>0.06%</v>
      </c>
      <c r="AI47" s="179" t="str">
        <f t="shared" si="65"/>
        <v>0.13%</v>
      </c>
      <c r="AJ47" s="171" t="str">
        <f t="shared" si="22"/>
        <v>1.39%</v>
      </c>
      <c r="AK47" s="175" t="str">
        <f t="shared" si="23"/>
        <v>33%</v>
      </c>
      <c r="AL47" s="180" t="str">
        <f t="shared" si="24"/>
        <v>67%</v>
      </c>
      <c r="AM47" s="181" t="str">
        <f t="shared" si="25"/>
        <v>2.82%</v>
      </c>
      <c r="AN47" s="182" t="str">
        <f t="shared" si="26"/>
        <v>2.5</v>
      </c>
      <c r="AO47" s="177" t="str">
        <f t="shared" si="27"/>
        <v>2.82%</v>
      </c>
    </row>
    <row r="48">
      <c r="A48" s="86" t="s">
        <v>203</v>
      </c>
      <c r="B48" s="86" t="s">
        <v>100</v>
      </c>
      <c r="C48" s="86" t="s">
        <v>106</v>
      </c>
      <c r="D48" s="86" t="s">
        <v>250</v>
      </c>
      <c r="E48" s="86" t="s">
        <v>251</v>
      </c>
      <c r="F48" s="160" t="str">
        <f>'2_WeightingAssistent'!AJ46</f>
        <v>+</v>
      </c>
      <c r="G48" s="161" t="str">
        <f>'2_WeightingAssistent'!AM46</f>
        <v>4.15%</v>
      </c>
      <c r="H48" s="162" t="str">
        <f>'2_WeightingAssistent'!AO46</f>
        <v>+</v>
      </c>
      <c r="I48" s="163" t="str">
        <f>'2_WeightingAssistent'!AR46</f>
        <v>0.00%</v>
      </c>
      <c r="J48" s="160" t="str">
        <f>'2_WeightingAssistent'!AT46</f>
        <v>+</v>
      </c>
      <c r="K48" s="161" t="str">
        <f>'2_WeightingAssistent'!AW46</f>
        <v>3.24%</v>
      </c>
      <c r="L48" s="166" t="str">
        <f t="shared" si="6"/>
        <v>0.33</v>
      </c>
      <c r="M48" s="168" t="str">
        <f t="shared" si="7"/>
        <v>0.00%</v>
      </c>
      <c r="N48" s="163" t="str">
        <f t="shared" si="8"/>
        <v>0.00%</v>
      </c>
      <c r="O48" s="163" t="str">
        <f t="shared" si="9"/>
        <v>0.00%</v>
      </c>
      <c r="P48" s="168" t="str">
        <f t="shared" si="10"/>
        <v>5.20%</v>
      </c>
      <c r="Q48" s="163" t="str">
        <f t="shared" si="11"/>
        <v>0.91%</v>
      </c>
      <c r="R48" s="161" t="str">
        <f t="shared" si="12"/>
        <v>3.85%</v>
      </c>
      <c r="S48" s="169">
        <v>0.0</v>
      </c>
      <c r="T48" s="169">
        <v>1.0</v>
      </c>
      <c r="U48" s="170"/>
      <c r="V48" s="171" t="str">
        <f>IF(F48="-",'3_DataSlave'!$J$2*P48*-1,'3_DataSlave'!$J$2*P48)</f>
        <v>3.64%</v>
      </c>
      <c r="W48" s="174" t="str">
        <f>IF(H48="-",'3_DataSlave'!$J$3*Q48*-1,'3_DataSlave'!$J$3*Q48)</f>
        <v>0.18%</v>
      </c>
      <c r="X48" s="179" t="str">
        <f>IF(J48="-",'3_DataSlave'!$J$4*R48*-1,'3_DataSlave'!$J$4*R48)</f>
        <v>0.39%</v>
      </c>
      <c r="Y48" s="174" t="str">
        <f t="shared" si="13"/>
        <v>3.64%</v>
      </c>
      <c r="Z48" s="174" t="str">
        <f t="shared" si="14"/>
        <v>0.18%</v>
      </c>
      <c r="AA48" s="174" t="str">
        <f t="shared" si="15"/>
        <v>0.39%</v>
      </c>
      <c r="AB48" s="171" t="str">
        <f t="shared" si="16"/>
        <v>4.21%</v>
      </c>
      <c r="AC48" s="171" t="str">
        <f t="shared" si="17"/>
        <v>0.00%</v>
      </c>
      <c r="AD48" s="174" t="str">
        <f t="shared" si="18"/>
        <v>0.00%</v>
      </c>
      <c r="AE48" s="179" t="str">
        <f t="shared" si="19"/>
        <v>0.00%</v>
      </c>
      <c r="AF48" s="171" t="str">
        <f t="shared" si="20"/>
        <v>0.00%</v>
      </c>
      <c r="AG48" s="171" t="str">
        <f t="shared" ref="AG48:AI48" si="66">IF(AND(AC48=0,$AF48=0),$L48*V48,0)</f>
        <v>1.20%</v>
      </c>
      <c r="AH48" s="174" t="str">
        <f t="shared" si="66"/>
        <v>0.06%</v>
      </c>
      <c r="AI48" s="179" t="str">
        <f t="shared" si="66"/>
        <v>0.13%</v>
      </c>
      <c r="AJ48" s="171" t="str">
        <f t="shared" si="22"/>
        <v>1.39%</v>
      </c>
      <c r="AK48" s="175" t="str">
        <f t="shared" si="23"/>
        <v>33%</v>
      </c>
      <c r="AL48" s="180" t="str">
        <f t="shared" si="24"/>
        <v>67%</v>
      </c>
      <c r="AM48" s="181" t="str">
        <f t="shared" si="25"/>
        <v>2.82%</v>
      </c>
      <c r="AN48" s="182" t="str">
        <f t="shared" si="26"/>
        <v>2.5</v>
      </c>
      <c r="AO48" s="177" t="str">
        <f t="shared" si="27"/>
        <v>2.82%</v>
      </c>
    </row>
    <row r="49">
      <c r="A49" s="86" t="s">
        <v>203</v>
      </c>
      <c r="B49" s="86" t="s">
        <v>100</v>
      </c>
      <c r="C49" s="86" t="s">
        <v>106</v>
      </c>
      <c r="D49" s="86" t="s">
        <v>252</v>
      </c>
      <c r="E49" s="86" t="s">
        <v>253</v>
      </c>
      <c r="F49" s="160" t="str">
        <f>'2_WeightingAssistent'!AJ47</f>
        <v>+</v>
      </c>
      <c r="G49" s="161" t="str">
        <f>'2_WeightingAssistent'!AM47</f>
        <v>1.04%</v>
      </c>
      <c r="H49" s="162" t="str">
        <f>'2_WeightingAssistent'!AO47</f>
        <v>+</v>
      </c>
      <c r="I49" s="163" t="str">
        <f>'2_WeightingAssistent'!AR47</f>
        <v>0.00%</v>
      </c>
      <c r="J49" s="160" t="str">
        <f>'2_WeightingAssistent'!AT47</f>
        <v>+</v>
      </c>
      <c r="K49" s="161" t="str">
        <f>'2_WeightingAssistent'!AW47</f>
        <v>1.08%</v>
      </c>
      <c r="L49" s="166" t="str">
        <f t="shared" si="6"/>
        <v>0.00</v>
      </c>
      <c r="M49" s="168" t="str">
        <f t="shared" si="7"/>
        <v>0.00%</v>
      </c>
      <c r="N49" s="163" t="str">
        <f t="shared" si="8"/>
        <v>0.00%</v>
      </c>
      <c r="O49" s="163" t="str">
        <f t="shared" si="9"/>
        <v>0.00%</v>
      </c>
      <c r="P49" s="168" t="str">
        <f t="shared" si="10"/>
        <v>2.09%</v>
      </c>
      <c r="Q49" s="163" t="str">
        <f t="shared" si="11"/>
        <v>0.91%</v>
      </c>
      <c r="R49" s="161" t="str">
        <f t="shared" si="12"/>
        <v>1.69%</v>
      </c>
      <c r="S49" s="169">
        <v>0.0</v>
      </c>
      <c r="T49" s="169">
        <v>1.0</v>
      </c>
      <c r="U49" s="170"/>
      <c r="V49" s="171" t="str">
        <f>IF(F49="-",'3_DataSlave'!$J$2*P49*-1,'3_DataSlave'!$J$2*P49)</f>
        <v>1.46%</v>
      </c>
      <c r="W49" s="174" t="str">
        <f>IF(H49="-",'3_DataSlave'!$J$3*Q49*-1,'3_DataSlave'!$J$3*Q49)</f>
        <v>0.18%</v>
      </c>
      <c r="X49" s="179" t="str">
        <f>IF(J49="-",'3_DataSlave'!$J$4*R49*-1,'3_DataSlave'!$J$4*R49)</f>
        <v>0.17%</v>
      </c>
      <c r="Y49" s="174" t="str">
        <f t="shared" si="13"/>
        <v>1.46%</v>
      </c>
      <c r="Z49" s="174" t="str">
        <f t="shared" si="14"/>
        <v>0.18%</v>
      </c>
      <c r="AA49" s="174" t="str">
        <f t="shared" si="15"/>
        <v>0.17%</v>
      </c>
      <c r="AB49" s="171" t="str">
        <f t="shared" si="16"/>
        <v>1.81%</v>
      </c>
      <c r="AC49" s="171" t="str">
        <f t="shared" si="17"/>
        <v>0.00%</v>
      </c>
      <c r="AD49" s="174" t="str">
        <f t="shared" si="18"/>
        <v>0.00%</v>
      </c>
      <c r="AE49" s="179" t="str">
        <f t="shared" si="19"/>
        <v>0.00%</v>
      </c>
      <c r="AF49" s="171" t="str">
        <f t="shared" si="20"/>
        <v>-0.60%</v>
      </c>
      <c r="AG49" s="171" t="str">
        <f t="shared" ref="AG49:AI49" si="67">IF(AND(AC49=0,$AF49=0),$L49*V49,0)</f>
        <v>0.00%</v>
      </c>
      <c r="AH49" s="174" t="str">
        <f t="shared" si="67"/>
        <v>0.00%</v>
      </c>
      <c r="AI49" s="179" t="str">
        <f t="shared" si="67"/>
        <v>0.00%</v>
      </c>
      <c r="AJ49" s="171" t="str">
        <f t="shared" si="22"/>
        <v>-0.60%</v>
      </c>
      <c r="AK49" s="175" t="str">
        <f t="shared" si="23"/>
        <v>0%</v>
      </c>
      <c r="AL49" s="180" t="str">
        <f t="shared" si="24"/>
        <v>100%</v>
      </c>
      <c r="AM49" s="181" t="str">
        <f t="shared" si="25"/>
        <v>2.42%</v>
      </c>
      <c r="AN49" s="182" t="str">
        <f t="shared" si="26"/>
        <v>4.0</v>
      </c>
      <c r="AO49" s="177" t="str">
        <f t="shared" si="27"/>
        <v>2.42%</v>
      </c>
    </row>
    <row r="50">
      <c r="A50" s="89" t="s">
        <v>203</v>
      </c>
      <c r="B50" s="89" t="s">
        <v>100</v>
      </c>
      <c r="C50" s="89" t="s">
        <v>106</v>
      </c>
      <c r="D50" s="89" t="s">
        <v>254</v>
      </c>
      <c r="E50" s="89" t="s">
        <v>255</v>
      </c>
      <c r="F50" s="183" t="str">
        <f>'2_WeightingAssistent'!AJ48</f>
        <v>+</v>
      </c>
      <c r="G50" s="184" t="str">
        <f>'2_WeightingAssistent'!AM48</f>
        <v>1.04%</v>
      </c>
      <c r="H50" s="185" t="str">
        <f>'2_WeightingAssistent'!AO48</f>
        <v>+</v>
      </c>
      <c r="I50" s="186" t="str">
        <f>'2_WeightingAssistent'!AR48</f>
        <v>0.00%</v>
      </c>
      <c r="J50" s="183" t="str">
        <f>'2_WeightingAssistent'!AT48</f>
        <v>+</v>
      </c>
      <c r="K50" s="184" t="str">
        <f>'2_WeightingAssistent'!AW48</f>
        <v>2.16%</v>
      </c>
      <c r="L50" s="187" t="str">
        <f t="shared" si="6"/>
        <v>0.66</v>
      </c>
      <c r="M50" s="188" t="str">
        <f t="shared" si="7"/>
        <v>0.00%</v>
      </c>
      <c r="N50" s="186" t="str">
        <f t="shared" si="8"/>
        <v>0.00%</v>
      </c>
      <c r="O50" s="186" t="str">
        <f t="shared" si="9"/>
        <v>0.00%</v>
      </c>
      <c r="P50" s="188" t="str">
        <f t="shared" si="10"/>
        <v>2.09%</v>
      </c>
      <c r="Q50" s="186" t="str">
        <f t="shared" si="11"/>
        <v>0.91%</v>
      </c>
      <c r="R50" s="184" t="str">
        <f t="shared" si="12"/>
        <v>2.77%</v>
      </c>
      <c r="S50" s="189">
        <v>0.0</v>
      </c>
      <c r="T50" s="189">
        <v>1.0</v>
      </c>
      <c r="U50" s="190"/>
      <c r="V50" s="191" t="str">
        <f>IF(F50="-",'3_DataSlave'!$J$2*P50*-1,'3_DataSlave'!$J$2*P50)</f>
        <v>1.46%</v>
      </c>
      <c r="W50" s="192" t="str">
        <f>IF(H50="-",'3_DataSlave'!$J$3*Q50*-1,'3_DataSlave'!$J$3*Q50)</f>
        <v>0.18%</v>
      </c>
      <c r="X50" s="193" t="str">
        <f>IF(J50="-",'3_DataSlave'!$J$4*R50*-1,'3_DataSlave'!$J$4*R50)</f>
        <v>0.28%</v>
      </c>
      <c r="Y50" s="192" t="str">
        <f t="shared" si="13"/>
        <v>1.46%</v>
      </c>
      <c r="Z50" s="192" t="str">
        <f t="shared" si="14"/>
        <v>0.18%</v>
      </c>
      <c r="AA50" s="192" t="str">
        <f t="shared" si="15"/>
        <v>0.28%</v>
      </c>
      <c r="AB50" s="191" t="str">
        <f t="shared" si="16"/>
        <v>1.92%</v>
      </c>
      <c r="AC50" s="191" t="str">
        <f t="shared" si="17"/>
        <v>0.00%</v>
      </c>
      <c r="AD50" s="192" t="str">
        <f t="shared" si="18"/>
        <v>0.00%</v>
      </c>
      <c r="AE50" s="193" t="str">
        <f t="shared" si="19"/>
        <v>0.00%</v>
      </c>
      <c r="AF50" s="191" t="str">
        <f t="shared" si="20"/>
        <v>0.00%</v>
      </c>
      <c r="AG50" s="191" t="str">
        <f t="shared" ref="AG50:AI50" si="68">IF(AND(AC50=0,$AF50=0),$L50*V50,0)</f>
        <v>0.96%</v>
      </c>
      <c r="AH50" s="192" t="str">
        <f t="shared" si="68"/>
        <v>0.12%</v>
      </c>
      <c r="AI50" s="193" t="str">
        <f t="shared" si="68"/>
        <v>0.18%</v>
      </c>
      <c r="AJ50" s="191" t="str">
        <f t="shared" si="22"/>
        <v>1.27%</v>
      </c>
      <c r="AK50" s="194" t="str">
        <f t="shared" si="23"/>
        <v>66%</v>
      </c>
      <c r="AL50" s="195" t="str">
        <f t="shared" si="24"/>
        <v>34%</v>
      </c>
      <c r="AM50" s="196" t="str">
        <f t="shared" si="25"/>
        <v>0.65%</v>
      </c>
      <c r="AN50" s="197" t="str">
        <f t="shared" si="26"/>
        <v>17.0</v>
      </c>
      <c r="AO50" s="205" t="str">
        <f t="shared" si="27"/>
        <v/>
      </c>
    </row>
    <row r="51">
      <c r="A51" s="47"/>
      <c r="B51" s="47"/>
      <c r="C51" s="47"/>
      <c r="D51" s="47"/>
      <c r="E51" s="47"/>
      <c r="F51" s="47"/>
      <c r="G51" s="83" t="str">
        <f>SUM(G8:G50)</f>
        <v>100.00%</v>
      </c>
      <c r="H51" s="47"/>
      <c r="I51" s="83" t="str">
        <f>SUM(I8:I50)</f>
        <v>100.00%</v>
      </c>
      <c r="J51" s="47"/>
      <c r="K51" s="83" t="str">
        <f>SUM(K8:K50)</f>
        <v>100.00%</v>
      </c>
      <c r="L51" s="206" t="str">
        <f>COUNT(L8:L50)-COUNTIF(L8:L50,"=10")</f>
        <v>34</v>
      </c>
      <c r="M51" s="83" t="str">
        <f t="shared" ref="M51:R51" si="69">SUM(M8:M50)</f>
        <v>35.69%</v>
      </c>
      <c r="N51" s="83" t="str">
        <f t="shared" si="69"/>
        <v>31.03%</v>
      </c>
      <c r="O51" s="83" t="str">
        <f t="shared" si="69"/>
        <v>20.88%</v>
      </c>
      <c r="P51" s="83" t="str">
        <f t="shared" si="69"/>
        <v>100.00%</v>
      </c>
      <c r="Q51" s="83" t="str">
        <f t="shared" si="69"/>
        <v>100.00%</v>
      </c>
      <c r="R51" s="83" t="str">
        <f t="shared" si="69"/>
        <v>100.00%</v>
      </c>
      <c r="S51" s="47"/>
      <c r="T51" s="47"/>
      <c r="U51" s="48"/>
      <c r="V51" s="83"/>
      <c r="W51" s="83"/>
      <c r="X51" s="83"/>
      <c r="Y51" s="83"/>
      <c r="Z51" s="83"/>
      <c r="AA51" s="83"/>
      <c r="AB51" s="83" t="str">
        <f>SUM(AB8:AB50)</f>
        <v>97.24%</v>
      </c>
      <c r="AC51" s="47"/>
      <c r="AD51" s="47"/>
      <c r="AE51" s="47"/>
      <c r="AF51" s="47"/>
      <c r="AG51" s="83"/>
      <c r="AH51" s="83"/>
      <c r="AI51" s="83"/>
      <c r="AJ51" s="207" t="str">
        <f>SUM(AJ8:AJ50)</f>
        <v>66.78%</v>
      </c>
      <c r="AK51" s="208" t="str">
        <f>IF(AJ51/AD54&lt;0,0,AJ51/AD54)</f>
        <v>69%</v>
      </c>
      <c r="AL51" s="208" t="str">
        <f t="shared" si="24"/>
        <v>31%</v>
      </c>
      <c r="AM51" s="47"/>
      <c r="AN51" s="47"/>
      <c r="AO51" s="47"/>
    </row>
    <row r="52" ht="23.25" customHeight="1">
      <c r="A52" s="47"/>
      <c r="B52" s="47"/>
      <c r="C52" s="47"/>
      <c r="D52" s="47"/>
      <c r="E52" s="47"/>
      <c r="F52" s="47"/>
      <c r="G52" s="47"/>
      <c r="H52" s="47"/>
      <c r="I52" s="47"/>
      <c r="J52" s="47"/>
      <c r="K52" s="47"/>
      <c r="L52" s="47"/>
      <c r="M52" s="83" t="str">
        <f t="shared" ref="M52:O52" si="70">M51/$L$51</f>
        <v>1.05%</v>
      </c>
      <c r="N52" s="83" t="str">
        <f t="shared" si="70"/>
        <v>0.91%</v>
      </c>
      <c r="O52" s="83" t="str">
        <f t="shared" si="70"/>
        <v>0.61%</v>
      </c>
      <c r="P52" s="47"/>
      <c r="Q52" s="47"/>
      <c r="R52" s="47"/>
      <c r="S52" s="47"/>
      <c r="T52" s="47"/>
      <c r="U52" s="47"/>
      <c r="V52" s="47"/>
      <c r="W52" s="47"/>
      <c r="X52" s="47"/>
      <c r="Y52" s="47"/>
      <c r="Z52" s="47"/>
      <c r="AA52" s="47"/>
      <c r="AB52" s="47"/>
      <c r="AC52" s="47" t="s">
        <v>256</v>
      </c>
      <c r="AD52" s="129" t="str">
        <f>SUMIF(AC8:AE50,"&lt;0")</f>
        <v>-0.5%</v>
      </c>
      <c r="AE52" s="47"/>
      <c r="AF52" s="47"/>
      <c r="AG52" s="209"/>
      <c r="AH52" s="47"/>
      <c r="AI52" s="47"/>
      <c r="AJ52" s="47"/>
      <c r="AK52" s="210" t="s">
        <v>257</v>
      </c>
      <c r="AL52" s="139"/>
      <c r="AM52" s="47"/>
      <c r="AN52" s="47"/>
      <c r="AO52" s="47"/>
    </row>
    <row r="53" ht="15.0"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t="s">
        <v>258</v>
      </c>
      <c r="AD53" s="129" t="str">
        <f>SUMIF(AF8:AF50,"&lt;0")</f>
        <v>-0.6%</v>
      </c>
      <c r="AE53" s="47"/>
      <c r="AF53" s="47"/>
      <c r="AG53" s="32"/>
      <c r="AH53" s="47"/>
      <c r="AI53" s="47"/>
      <c r="AJ53" s="47"/>
      <c r="AK53" s="146"/>
      <c r="AL53" s="10"/>
      <c r="AM53" s="47"/>
      <c r="AN53" s="47"/>
      <c r="AO53" s="47"/>
    </row>
    <row r="54" ht="22.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211" t="s">
        <v>259</v>
      </c>
      <c r="AD54" s="129" t="str">
        <f>AB51+AD53</f>
        <v>96.6%</v>
      </c>
      <c r="AE54" s="47"/>
      <c r="AF54" s="47"/>
      <c r="AG54" s="32"/>
      <c r="AH54" s="47"/>
      <c r="AI54" s="47"/>
      <c r="AJ54" s="47"/>
      <c r="AK54" s="212" t="str">
        <f>SUM(AG8:AG50)</f>
        <v>48%</v>
      </c>
      <c r="AL54" s="213" t="str">
        <f>1-AK54</f>
        <v>52%</v>
      </c>
      <c r="AM54" s="47"/>
      <c r="AN54" s="47"/>
      <c r="AO54" s="47"/>
    </row>
    <row r="55" ht="15.0"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t="s">
        <v>260</v>
      </c>
      <c r="AD55" s="129" t="str">
        <f>AD54-AJ51</f>
        <v>29.8%</v>
      </c>
      <c r="AE55" s="47"/>
      <c r="AF55" s="47"/>
      <c r="AG55" s="32"/>
      <c r="AH55" s="47"/>
      <c r="AI55" s="47"/>
      <c r="AJ55" s="47"/>
      <c r="AK55" s="214" t="s">
        <v>261</v>
      </c>
      <c r="AL55" s="139"/>
      <c r="AM55" s="47"/>
      <c r="AN55" s="47"/>
      <c r="AO55" s="47"/>
    </row>
    <row r="56" ht="15.0"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215"/>
      <c r="AC56" s="215"/>
      <c r="AD56" s="215"/>
      <c r="AE56" s="215"/>
      <c r="AF56" s="215"/>
      <c r="AG56" s="32"/>
      <c r="AH56" s="47"/>
      <c r="AI56" s="47"/>
      <c r="AJ56" s="47"/>
      <c r="AK56" s="146"/>
      <c r="AL56" s="10"/>
      <c r="AM56" s="47"/>
      <c r="AN56" s="47"/>
      <c r="AO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32"/>
      <c r="AH57" s="47"/>
      <c r="AI57" s="47"/>
      <c r="AJ57" s="47"/>
      <c r="AK57" s="212" t="str">
        <f>SUM(AH8:AH50)</f>
        <v>14%</v>
      </c>
      <c r="AL57" s="213" t="str">
        <f>1-AK57</f>
        <v>86%</v>
      </c>
      <c r="AM57" s="47"/>
      <c r="AN57" s="47"/>
      <c r="AO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140" t="s">
        <v>262</v>
      </c>
      <c r="AD58" s="139"/>
      <c r="AE58" s="47"/>
      <c r="AF58" s="47"/>
      <c r="AG58" s="32"/>
      <c r="AH58" s="47"/>
      <c r="AI58" s="47"/>
      <c r="AJ58" s="47"/>
      <c r="AK58" s="214" t="s">
        <v>263</v>
      </c>
      <c r="AL58" s="139"/>
      <c r="AM58" s="47"/>
      <c r="AN58" s="47"/>
      <c r="AO58" s="47"/>
    </row>
    <row r="59" ht="15.0"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146"/>
      <c r="AD59" s="10"/>
      <c r="AE59" s="47"/>
      <c r="AF59" s="47"/>
      <c r="AG59" s="32"/>
      <c r="AH59" s="47"/>
      <c r="AI59" s="47"/>
      <c r="AJ59" s="47"/>
      <c r="AK59" s="146"/>
      <c r="AL59" s="10"/>
      <c r="AM59" s="47"/>
      <c r="AN59" s="47"/>
      <c r="AO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216" t="str">
        <f t="shared" ref="AC60:AC62" si="71">E2</f>
        <v>Bombing</v>
      </c>
      <c r="AD60" s="217" t="str">
        <f t="shared" ref="AD60:AD62" si="72">$J2</f>
        <v>70.0%</v>
      </c>
      <c r="AE60" s="47"/>
      <c r="AF60" s="47"/>
      <c r="AG60" s="32"/>
      <c r="AH60" s="47"/>
      <c r="AI60" s="47"/>
      <c r="AJ60" s="47"/>
      <c r="AK60" s="212" t="str">
        <f>SUM(AI8:AI50)</f>
        <v>6%</v>
      </c>
      <c r="AL60" s="213" t="str">
        <f>1-AK60</f>
        <v>94%</v>
      </c>
      <c r="AM60" s="47"/>
      <c r="AN60" s="47"/>
      <c r="AO60" s="47"/>
    </row>
    <row r="61" ht="15.0"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216" t="str">
        <f t="shared" si="71"/>
        <v>Intrusion</v>
      </c>
      <c r="AD61" s="217" t="str">
        <f t="shared" si="72"/>
        <v>20.0%</v>
      </c>
      <c r="AE61" s="47"/>
      <c r="AF61" s="47"/>
      <c r="AG61" s="32"/>
      <c r="AH61" s="47"/>
      <c r="AI61" s="47"/>
      <c r="AJ61" s="47"/>
      <c r="AK61" s="214" t="s">
        <v>264</v>
      </c>
      <c r="AL61" s="139"/>
      <c r="AM61" s="47"/>
      <c r="AN61" s="47"/>
      <c r="AO61" s="47"/>
    </row>
    <row r="62" ht="15.0"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216" t="str">
        <f t="shared" si="71"/>
        <v>MIW</v>
      </c>
      <c r="AD62" s="217" t="str">
        <f t="shared" si="72"/>
        <v>10.0%</v>
      </c>
      <c r="AE62" s="47"/>
      <c r="AF62" s="47"/>
      <c r="AG62" s="32"/>
      <c r="AH62" s="47"/>
      <c r="AI62" s="47"/>
      <c r="AJ62" s="47"/>
      <c r="AK62" s="146"/>
      <c r="AL62" s="10"/>
      <c r="AM62" s="47"/>
      <c r="AN62" s="47"/>
      <c r="AO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32"/>
      <c r="AH63" s="47"/>
      <c r="AI63" s="47"/>
      <c r="AJ63" s="47"/>
      <c r="AK63" s="47"/>
      <c r="AL63" s="47"/>
      <c r="AM63" s="47"/>
      <c r="AN63" s="47"/>
      <c r="AO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216" t="s">
        <v>265</v>
      </c>
      <c r="AE64" s="216"/>
      <c r="AF64" s="216" t="s">
        <v>266</v>
      </c>
      <c r="AG64" s="32"/>
      <c r="AH64" s="47"/>
      <c r="AI64" s="47"/>
      <c r="AJ64" s="47"/>
      <c r="AK64" s="47"/>
      <c r="AL64" s="47"/>
      <c r="AM64" s="47"/>
      <c r="AN64" s="47"/>
      <c r="AO64" s="47"/>
    </row>
    <row r="65" ht="22.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218" t="s">
        <v>267</v>
      </c>
      <c r="AD65" s="208" t="str">
        <f>IF(SUM(AJ8:AJ24)/SUM($AB$8:$AB$24)&lt;0,0,SUM(AJ8:AJ24)/SUM($AB$8:$AB$24))</f>
        <v>80%</v>
      </c>
      <c r="AE65" s="208"/>
      <c r="AF65" s="208" t="str">
        <f>IF(SUM($AJ$25:$AJ$50)/SUM($AB$25:$AB$50)&lt;0,0,SUM($AJ$25:$AJ$50)/SUM($AB$25:$AB$50))</f>
        <v>60%</v>
      </c>
      <c r="AG65" s="47"/>
      <c r="AH65" s="47"/>
      <c r="AI65" s="47"/>
      <c r="AJ65" s="47"/>
      <c r="AK65" s="47"/>
      <c r="AL65" s="47"/>
      <c r="AM65" s="47"/>
      <c r="AN65" s="47"/>
      <c r="AO65" s="47"/>
    </row>
    <row r="66" ht="36.75" customHeight="1">
      <c r="A66" s="47"/>
      <c r="B66" s="47"/>
      <c r="C66" s="47"/>
      <c r="D66" s="47"/>
      <c r="E66" s="47"/>
      <c r="F66" s="47"/>
      <c r="G66" s="47"/>
      <c r="H66" s="47"/>
      <c r="I66" s="47"/>
      <c r="J66" s="47"/>
      <c r="K66" s="47"/>
      <c r="L66" s="47"/>
      <c r="M66" s="47"/>
      <c r="N66" s="47"/>
      <c r="O66" s="47"/>
      <c r="P66" s="47"/>
      <c r="Q66" s="47"/>
      <c r="R66" s="47"/>
      <c r="S66" s="47"/>
      <c r="T66" s="47"/>
      <c r="U66" s="47"/>
      <c r="V66" s="47"/>
      <c r="W66" s="83"/>
      <c r="X66" s="47"/>
      <c r="Y66" s="47"/>
      <c r="Z66" s="47"/>
      <c r="AA66" s="47"/>
      <c r="AB66" s="47"/>
      <c r="AC66" s="47"/>
      <c r="AD66" s="47"/>
      <c r="AE66" s="47"/>
      <c r="AF66" s="47"/>
      <c r="AG66" s="47"/>
      <c r="AH66" s="47"/>
      <c r="AI66" s="47"/>
      <c r="AJ66" s="47"/>
      <c r="AK66" s="47"/>
      <c r="AL66" s="47"/>
      <c r="AM66" s="47"/>
      <c r="AN66" s="47"/>
      <c r="AO66" s="47"/>
    </row>
    <row r="67" ht="36.75" customHeight="1">
      <c r="A67" s="47"/>
      <c r="B67" s="47"/>
      <c r="C67" s="47"/>
      <c r="D67" s="47"/>
      <c r="E67" s="47"/>
      <c r="F67" s="47"/>
      <c r="G67" s="47"/>
      <c r="H67" s="47"/>
      <c r="I67" s="47"/>
      <c r="J67" s="47"/>
      <c r="K67" s="47"/>
      <c r="L67" s="47"/>
      <c r="M67" s="47"/>
      <c r="N67" s="47"/>
      <c r="O67" s="47"/>
      <c r="P67" s="47"/>
      <c r="Q67" s="47"/>
      <c r="R67" s="47"/>
      <c r="S67" s="83"/>
      <c r="T67" s="83"/>
      <c r="U67" s="47"/>
      <c r="V67" s="47"/>
      <c r="W67" s="47"/>
      <c r="X67" s="83"/>
      <c r="Y67" s="83"/>
      <c r="Z67" s="83"/>
      <c r="AA67" s="83"/>
      <c r="AB67" s="47"/>
      <c r="AC67" s="47"/>
      <c r="AD67" s="47"/>
      <c r="AE67" s="47"/>
      <c r="AF67" s="47"/>
      <c r="AG67" s="83"/>
      <c r="AH67" s="47"/>
      <c r="AI67" s="83"/>
      <c r="AJ67" s="83"/>
      <c r="AK67" s="47"/>
      <c r="AL67" s="47"/>
      <c r="AM67" s="47"/>
      <c r="AN67" s="47"/>
      <c r="AO67" s="47"/>
    </row>
    <row r="68" ht="36.75" customHeight="1">
      <c r="A68" s="47"/>
      <c r="B68" s="47"/>
      <c r="C68" s="47"/>
      <c r="D68" s="47"/>
      <c r="E68" s="47"/>
      <c r="F68" s="47"/>
      <c r="G68" s="47"/>
      <c r="H68" s="47"/>
      <c r="I68" s="47"/>
      <c r="J68" s="47"/>
      <c r="K68" s="47"/>
      <c r="L68" s="47"/>
      <c r="M68" s="47"/>
      <c r="N68" s="47"/>
      <c r="O68" s="47"/>
      <c r="P68" s="47"/>
      <c r="Q68" s="47"/>
      <c r="R68" s="47"/>
      <c r="S68" s="47"/>
      <c r="T68" s="47"/>
      <c r="U68" s="47"/>
      <c r="V68" s="47"/>
      <c r="W68" s="47"/>
      <c r="X68" s="48"/>
      <c r="Y68" s="48"/>
      <c r="Z68" s="48"/>
      <c r="AA68" s="48"/>
      <c r="AB68" s="47"/>
      <c r="AC68" s="47"/>
      <c r="AD68" s="47"/>
      <c r="AE68" s="47"/>
      <c r="AF68" s="47"/>
      <c r="AG68" s="48"/>
      <c r="AH68" s="47"/>
      <c r="AI68" s="48"/>
      <c r="AJ68" s="48"/>
      <c r="AK68" s="219"/>
      <c r="AL68" s="48"/>
      <c r="AM68" s="47"/>
      <c r="AN68" s="47"/>
      <c r="AO68" s="47"/>
    </row>
    <row r="69" ht="36.75" customHeight="1">
      <c r="A69" s="47"/>
      <c r="B69" s="47"/>
      <c r="C69" s="47"/>
      <c r="D69" s="47"/>
      <c r="E69" s="47"/>
      <c r="F69" s="47"/>
      <c r="G69" s="47"/>
      <c r="H69" s="47"/>
      <c r="I69" s="47"/>
      <c r="J69" s="47"/>
      <c r="K69" s="47"/>
      <c r="L69" s="47"/>
      <c r="M69" s="47"/>
      <c r="N69" s="47"/>
      <c r="O69" s="47"/>
      <c r="P69" s="47"/>
      <c r="Q69" s="47"/>
      <c r="R69" s="47"/>
      <c r="S69" s="47"/>
      <c r="T69" s="47"/>
      <c r="U69" s="47"/>
      <c r="V69" s="47"/>
      <c r="W69" s="47"/>
      <c r="X69" s="48"/>
      <c r="Y69" s="48"/>
      <c r="Z69" s="48"/>
      <c r="AA69" s="48"/>
      <c r="AB69" s="47"/>
      <c r="AC69" s="47"/>
      <c r="AD69" s="47"/>
      <c r="AE69" s="47"/>
      <c r="AF69" s="47"/>
      <c r="AG69" s="48"/>
      <c r="AH69" s="47"/>
      <c r="AI69" s="48"/>
      <c r="AJ69" s="48"/>
      <c r="AK69" s="47"/>
      <c r="AL69" s="47"/>
      <c r="AM69" s="47"/>
      <c r="AN69" s="47"/>
      <c r="AO69" s="47"/>
    </row>
    <row r="70">
      <c r="A70" s="47"/>
      <c r="B70" s="47"/>
      <c r="C70" s="47"/>
      <c r="D70" s="47"/>
      <c r="E70" s="47"/>
      <c r="F70" s="47"/>
      <c r="G70" s="47"/>
      <c r="H70" s="47"/>
      <c r="I70" s="47"/>
      <c r="J70" s="47"/>
      <c r="K70" s="47"/>
      <c r="L70" s="47"/>
      <c r="M70" s="47"/>
      <c r="N70" s="47"/>
      <c r="O70" s="47"/>
      <c r="P70" s="47"/>
      <c r="Q70" s="47"/>
      <c r="R70" s="47"/>
      <c r="S70" s="32"/>
      <c r="T70" s="32"/>
      <c r="U70" s="47"/>
      <c r="V70" s="47"/>
      <c r="W70" s="47"/>
      <c r="X70" s="48"/>
      <c r="Y70" s="48"/>
      <c r="Z70" s="48"/>
      <c r="AA70" s="48"/>
      <c r="AB70" s="47"/>
      <c r="AC70" s="47"/>
      <c r="AD70" s="47"/>
      <c r="AE70" s="47"/>
      <c r="AF70" s="47"/>
      <c r="AG70" s="48"/>
      <c r="AH70" s="47"/>
      <c r="AI70" s="48"/>
      <c r="AJ70" s="48"/>
      <c r="AK70" s="47"/>
      <c r="AL70" s="47"/>
      <c r="AM70" s="47"/>
      <c r="AN70" s="47"/>
      <c r="AO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32"/>
      <c r="AH71" s="47"/>
      <c r="AI71" s="47"/>
      <c r="AJ71" s="47"/>
      <c r="AK71" s="47"/>
      <c r="AL71" s="47"/>
      <c r="AM71" s="47"/>
      <c r="AN71" s="47"/>
      <c r="AO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32"/>
      <c r="AH72" s="47"/>
      <c r="AI72" s="47"/>
      <c r="AJ72" s="47"/>
      <c r="AK72" s="47"/>
      <c r="AL72" s="47"/>
      <c r="AM72" s="47"/>
      <c r="AN72" s="47"/>
      <c r="AO72" s="47"/>
    </row>
    <row r="73">
      <c r="A73" s="47"/>
      <c r="B73" s="47"/>
      <c r="C73" s="47"/>
      <c r="D73" s="47"/>
      <c r="E73" s="47"/>
      <c r="F73" s="47"/>
      <c r="G73" s="47"/>
      <c r="H73" s="47"/>
      <c r="I73" s="47"/>
      <c r="J73" s="47"/>
      <c r="K73" s="47"/>
      <c r="L73" s="47"/>
      <c r="M73" s="47"/>
      <c r="N73" s="47"/>
      <c r="O73" s="47"/>
      <c r="P73" s="47"/>
      <c r="Q73" s="47"/>
      <c r="R73" s="47"/>
      <c r="S73" s="83"/>
      <c r="T73" s="83"/>
      <c r="U73" s="47"/>
      <c r="V73" s="47"/>
      <c r="W73" s="48"/>
      <c r="X73" s="47"/>
      <c r="Y73" s="47"/>
      <c r="Z73" s="47"/>
      <c r="AA73" s="47"/>
      <c r="AB73" s="47"/>
      <c r="AC73" s="47"/>
      <c r="AD73" s="47"/>
      <c r="AE73" s="47"/>
      <c r="AF73" s="47"/>
      <c r="AG73" s="32"/>
      <c r="AH73" s="47"/>
      <c r="AI73" s="47"/>
      <c r="AJ73" s="47"/>
      <c r="AK73" s="47"/>
      <c r="AL73" s="47"/>
      <c r="AM73" s="47"/>
      <c r="AN73" s="47"/>
      <c r="AO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8"/>
      <c r="Y74" s="48"/>
      <c r="Z74" s="48"/>
      <c r="AA74" s="48"/>
      <c r="AB74" s="48"/>
      <c r="AC74" s="48"/>
      <c r="AD74" s="48"/>
      <c r="AE74" s="48"/>
      <c r="AF74" s="48"/>
      <c r="AG74" s="32"/>
      <c r="AH74" s="47"/>
      <c r="AI74" s="47"/>
      <c r="AJ74" s="47"/>
      <c r="AK74" s="47"/>
      <c r="AL74" s="47"/>
      <c r="AM74" s="47"/>
      <c r="AN74" s="47"/>
      <c r="AO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8"/>
      <c r="Y75" s="48"/>
      <c r="Z75" s="48"/>
      <c r="AA75" s="48"/>
      <c r="AB75" s="48"/>
      <c r="AC75" s="48"/>
      <c r="AD75" s="48"/>
      <c r="AE75" s="48"/>
      <c r="AF75" s="48"/>
      <c r="AG75" s="32"/>
      <c r="AH75" s="47"/>
      <c r="AI75" s="47"/>
      <c r="AJ75" s="47"/>
      <c r="AK75" s="47"/>
      <c r="AL75" s="47"/>
      <c r="AM75" s="47"/>
      <c r="AN75" s="47"/>
      <c r="AO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32"/>
      <c r="AH76" s="47"/>
      <c r="AI76" s="47"/>
      <c r="AJ76" s="47"/>
      <c r="AK76" s="47"/>
      <c r="AL76" s="47"/>
      <c r="AM76" s="47"/>
      <c r="AN76" s="47"/>
      <c r="AO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32"/>
      <c r="AH77" s="47"/>
      <c r="AI77" s="47"/>
      <c r="AJ77" s="47"/>
      <c r="AK77" s="47"/>
      <c r="AL77" s="47"/>
      <c r="AM77" s="47"/>
      <c r="AN77" s="47"/>
      <c r="AO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32"/>
      <c r="AH78" s="47"/>
      <c r="AI78" s="47"/>
      <c r="AJ78" s="47"/>
      <c r="AK78" s="47"/>
      <c r="AL78" s="47"/>
      <c r="AM78" s="47"/>
      <c r="AN78" s="47"/>
      <c r="AO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32"/>
      <c r="AH79" s="47"/>
      <c r="AI79" s="47"/>
      <c r="AJ79" s="47"/>
      <c r="AK79" s="47"/>
      <c r="AL79" s="47"/>
      <c r="AM79" s="47"/>
      <c r="AN79" s="47"/>
      <c r="AO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32"/>
      <c r="AH80" s="47"/>
      <c r="AI80" s="47"/>
      <c r="AJ80" s="47"/>
      <c r="AK80" s="47"/>
      <c r="AL80" s="47"/>
      <c r="AM80" s="47"/>
      <c r="AN80" s="47"/>
      <c r="AO80" s="47"/>
    </row>
    <row r="81">
      <c r="A81" s="47"/>
      <c r="B81" s="47"/>
      <c r="C81" s="47"/>
      <c r="D81" s="47"/>
      <c r="E81" s="47"/>
      <c r="F81" s="47"/>
      <c r="G81" s="47"/>
      <c r="H81" s="47"/>
      <c r="I81" s="47"/>
      <c r="J81" s="47"/>
      <c r="K81" s="47"/>
      <c r="L81" s="47"/>
      <c r="M81" s="47"/>
      <c r="N81" s="47"/>
      <c r="O81" s="47"/>
      <c r="P81" s="47"/>
      <c r="Q81" s="47"/>
      <c r="R81" s="47"/>
      <c r="S81" s="47"/>
      <c r="T81" s="47"/>
      <c r="U81" s="47"/>
      <c r="V81" s="47"/>
      <c r="W81" s="220"/>
      <c r="X81" s="123"/>
      <c r="Y81" s="123"/>
      <c r="Z81" s="123"/>
      <c r="AA81" s="123"/>
      <c r="AB81" s="123"/>
      <c r="AC81" s="123"/>
      <c r="AD81" s="123"/>
      <c r="AE81" s="123"/>
      <c r="AF81" s="123"/>
      <c r="AG81" s="47"/>
      <c r="AH81" s="47"/>
      <c r="AI81" s="47"/>
      <c r="AJ81" s="47"/>
      <c r="AK81" s="47"/>
      <c r="AL81" s="47"/>
      <c r="AM81" s="47"/>
      <c r="AN81" s="47"/>
      <c r="AO81" s="47"/>
    </row>
    <row r="82">
      <c r="A82" s="47"/>
      <c r="B82" s="47"/>
      <c r="C82" s="47"/>
      <c r="D82" s="47"/>
      <c r="E82" s="47"/>
      <c r="F82" s="47"/>
      <c r="G82" s="47"/>
      <c r="H82" s="47"/>
      <c r="I82" s="47"/>
      <c r="J82" s="47"/>
      <c r="K82" s="47"/>
      <c r="L82" s="47"/>
      <c r="M82" s="47"/>
      <c r="N82" s="47"/>
      <c r="O82" s="47"/>
      <c r="P82" s="47"/>
      <c r="Q82" s="47"/>
      <c r="R82" s="47"/>
      <c r="S82" s="47"/>
      <c r="T82" s="47"/>
      <c r="U82" s="47"/>
      <c r="V82" s="47"/>
      <c r="W82" s="123"/>
      <c r="X82" s="125"/>
      <c r="Y82" s="125"/>
      <c r="Z82" s="125"/>
      <c r="AA82" s="125"/>
      <c r="AB82" s="125"/>
      <c r="AC82" s="125"/>
      <c r="AD82" s="125"/>
      <c r="AE82" s="125"/>
      <c r="AF82" s="125"/>
      <c r="AG82" s="125"/>
      <c r="AH82" s="47"/>
      <c r="AI82" s="47"/>
      <c r="AJ82" s="47"/>
      <c r="AK82" s="47"/>
      <c r="AL82" s="47"/>
      <c r="AM82" s="47"/>
      <c r="AN82" s="47"/>
      <c r="AO82" s="47"/>
    </row>
    <row r="83">
      <c r="A83" s="47"/>
      <c r="B83" s="47"/>
      <c r="C83" s="47"/>
      <c r="D83" s="47"/>
      <c r="E83" s="47"/>
      <c r="F83" s="47"/>
      <c r="G83" s="47"/>
      <c r="H83" s="47"/>
      <c r="I83" s="47"/>
      <c r="J83" s="47"/>
      <c r="K83" s="47"/>
      <c r="L83" s="47"/>
      <c r="M83" s="47"/>
      <c r="N83" s="47"/>
      <c r="O83" s="47"/>
      <c r="P83" s="47"/>
      <c r="Q83" s="47"/>
      <c r="R83" s="47"/>
      <c r="S83" s="47"/>
      <c r="T83" s="47"/>
      <c r="U83" s="47"/>
      <c r="V83" s="47"/>
      <c r="W83" s="123"/>
      <c r="X83" s="125"/>
      <c r="Y83" s="125"/>
      <c r="Z83" s="125"/>
      <c r="AA83" s="125"/>
      <c r="AB83" s="125"/>
      <c r="AC83" s="125"/>
      <c r="AD83" s="125"/>
      <c r="AE83" s="125"/>
      <c r="AF83" s="125"/>
      <c r="AG83" s="125"/>
      <c r="AH83" s="47"/>
      <c r="AI83" s="47"/>
      <c r="AJ83" s="47"/>
      <c r="AK83" s="47"/>
      <c r="AL83" s="47"/>
      <c r="AM83" s="47"/>
      <c r="AN83" s="47"/>
      <c r="AO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125"/>
      <c r="Y84" s="125"/>
      <c r="Z84" s="125"/>
      <c r="AA84" s="125"/>
      <c r="AB84" s="125"/>
      <c r="AC84" s="125"/>
      <c r="AD84" s="125"/>
      <c r="AE84" s="125"/>
      <c r="AF84" s="125"/>
      <c r="AG84" s="125"/>
      <c r="AH84" s="47"/>
      <c r="AI84" s="47"/>
      <c r="AJ84" s="47"/>
      <c r="AK84" s="47"/>
      <c r="AL84" s="47"/>
      <c r="AM84" s="47"/>
      <c r="AN84" s="47"/>
      <c r="AO84" s="47"/>
    </row>
    <row r="85">
      <c r="A85" s="47"/>
      <c r="B85" s="47"/>
      <c r="C85" s="47"/>
      <c r="D85" s="47"/>
      <c r="E85" s="47"/>
      <c r="F85" s="47"/>
      <c r="G85" s="47"/>
      <c r="H85" s="47"/>
      <c r="I85" s="47"/>
      <c r="J85" s="47"/>
      <c r="K85" s="47"/>
      <c r="L85" s="47"/>
      <c r="M85" s="47"/>
      <c r="N85" s="47"/>
      <c r="O85" s="47"/>
      <c r="P85" s="47"/>
      <c r="Q85" s="47"/>
      <c r="R85" s="47"/>
      <c r="S85" s="47"/>
      <c r="T85" s="47"/>
      <c r="U85" s="47"/>
      <c r="V85" s="47"/>
      <c r="W85" s="123"/>
      <c r="X85" s="125"/>
      <c r="Y85" s="125"/>
      <c r="Z85" s="125"/>
      <c r="AA85" s="125"/>
      <c r="AB85" s="125"/>
      <c r="AC85" s="125"/>
      <c r="AD85" s="125"/>
      <c r="AE85" s="125"/>
      <c r="AF85" s="125"/>
      <c r="AG85" s="125"/>
      <c r="AH85" s="47"/>
      <c r="AI85" s="47"/>
      <c r="AJ85" s="47"/>
      <c r="AK85" s="47"/>
      <c r="AL85" s="47"/>
      <c r="AM85" s="47"/>
      <c r="AN85" s="47"/>
      <c r="AO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32"/>
      <c r="AH86" s="47"/>
      <c r="AI86" s="47"/>
      <c r="AJ86" s="47"/>
      <c r="AK86" s="47"/>
      <c r="AL86" s="47"/>
      <c r="AM86" s="47"/>
      <c r="AN86" s="47"/>
      <c r="AO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row>
    <row r="88">
      <c r="A88" s="47"/>
      <c r="B88" s="47"/>
      <c r="C88" s="47"/>
      <c r="D88" s="47"/>
      <c r="E88" s="47"/>
      <c r="F88" s="47"/>
      <c r="G88" s="47"/>
      <c r="H88" s="47"/>
      <c r="I88" s="47"/>
      <c r="J88" s="47"/>
      <c r="K88" s="47"/>
      <c r="L88" s="47"/>
      <c r="M88" s="47"/>
      <c r="N88" s="47"/>
      <c r="O88" s="47"/>
      <c r="P88" s="47"/>
      <c r="Q88" s="47"/>
      <c r="R88" s="47"/>
      <c r="S88" s="47"/>
      <c r="T88" s="47"/>
      <c r="U88" s="47"/>
      <c r="V88" s="47"/>
      <c r="W88" s="83"/>
      <c r="X88" s="47"/>
      <c r="Y88" s="47"/>
      <c r="Z88" s="47"/>
      <c r="AA88" s="47"/>
      <c r="AB88" s="47"/>
      <c r="AC88" s="47"/>
      <c r="AD88" s="47"/>
      <c r="AE88" s="47"/>
      <c r="AF88" s="47"/>
      <c r="AG88" s="32"/>
      <c r="AH88" s="47"/>
      <c r="AI88" s="47"/>
      <c r="AJ88" s="47"/>
      <c r="AK88" s="47"/>
      <c r="AL88" s="47"/>
      <c r="AM88" s="47"/>
      <c r="AN88" s="47"/>
      <c r="AO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32"/>
      <c r="AH89" s="47"/>
      <c r="AI89" s="47"/>
      <c r="AJ89" s="47"/>
      <c r="AK89" s="47"/>
      <c r="AL89" s="47"/>
      <c r="AM89" s="47"/>
      <c r="AN89" s="47"/>
      <c r="AO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row>
    <row r="91">
      <c r="A91" s="47"/>
      <c r="B91" s="47"/>
      <c r="C91" s="47"/>
      <c r="D91" s="47"/>
      <c r="E91" s="47"/>
      <c r="F91" s="47"/>
      <c r="G91" s="47"/>
      <c r="H91" s="47"/>
      <c r="I91" s="47"/>
      <c r="J91" s="47"/>
      <c r="K91" s="47"/>
      <c r="L91" s="47"/>
      <c r="M91" s="47"/>
      <c r="N91" s="47"/>
      <c r="O91" s="47"/>
      <c r="P91" s="47"/>
      <c r="Q91" s="47"/>
      <c r="R91" s="47"/>
      <c r="S91" s="47"/>
      <c r="T91" s="47"/>
      <c r="U91" s="47"/>
      <c r="V91" s="47"/>
      <c r="W91" s="83"/>
      <c r="X91" s="47"/>
      <c r="Y91" s="47"/>
      <c r="Z91" s="47"/>
      <c r="AA91" s="47"/>
      <c r="AB91" s="47"/>
      <c r="AC91" s="47"/>
      <c r="AD91" s="47"/>
      <c r="AE91" s="47"/>
      <c r="AF91" s="47"/>
      <c r="AG91" s="32"/>
      <c r="AH91" s="47"/>
      <c r="AI91" s="47"/>
      <c r="AJ91" s="47"/>
      <c r="AK91" s="47"/>
      <c r="AL91" s="47"/>
      <c r="AM91" s="47"/>
      <c r="AN91" s="47"/>
      <c r="AO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row>
    <row r="93">
      <c r="A93" s="47"/>
      <c r="B93" s="47"/>
      <c r="C93" s="47"/>
      <c r="D93" s="47"/>
      <c r="E93" s="47"/>
      <c r="F93" s="47"/>
      <c r="G93" s="47"/>
      <c r="H93" s="47"/>
      <c r="I93" s="47"/>
      <c r="J93" s="47"/>
      <c r="K93" s="47"/>
      <c r="L93" s="47"/>
      <c r="M93" s="47"/>
      <c r="N93" s="47"/>
      <c r="O93" s="47"/>
      <c r="P93" s="47"/>
      <c r="Q93" s="47"/>
      <c r="R93" s="47"/>
      <c r="S93" s="47"/>
      <c r="T93" s="47"/>
      <c r="U93" s="47"/>
      <c r="V93" s="47"/>
      <c r="W93" s="83"/>
      <c r="X93" s="47"/>
      <c r="Y93" s="47"/>
      <c r="Z93" s="47"/>
      <c r="AA93" s="47"/>
      <c r="AB93" s="47"/>
      <c r="AC93" s="47"/>
      <c r="AD93" s="47"/>
      <c r="AE93" s="47"/>
      <c r="AF93" s="47"/>
      <c r="AG93" s="47"/>
      <c r="AH93" s="47"/>
      <c r="AI93" s="47"/>
      <c r="AJ93" s="47"/>
      <c r="AK93" s="47"/>
      <c r="AL93" s="47"/>
      <c r="AM93" s="47"/>
      <c r="AN93" s="47"/>
      <c r="AO93" s="47"/>
    </row>
    <row r="94">
      <c r="A94" s="47"/>
      <c r="B94" s="47"/>
      <c r="C94" s="47"/>
      <c r="D94" s="47"/>
      <c r="E94" s="47"/>
      <c r="F94" s="47"/>
      <c r="G94" s="47"/>
      <c r="H94" s="47"/>
      <c r="I94" s="47"/>
      <c r="J94" s="47"/>
      <c r="K94" s="47"/>
      <c r="L94" s="47"/>
      <c r="M94" s="47"/>
      <c r="N94" s="47"/>
      <c r="O94" s="47"/>
      <c r="P94" s="47"/>
      <c r="Q94" s="47"/>
      <c r="R94" s="47"/>
      <c r="S94" s="47"/>
      <c r="T94" s="47"/>
      <c r="U94" s="47"/>
      <c r="V94" s="47"/>
      <c r="W94" s="83"/>
      <c r="X94" s="47"/>
      <c r="Y94" s="47"/>
      <c r="Z94" s="47"/>
      <c r="AA94" s="47"/>
      <c r="AB94" s="47"/>
      <c r="AC94" s="47"/>
      <c r="AD94" s="47"/>
      <c r="AE94" s="47"/>
      <c r="AF94" s="47"/>
      <c r="AG94" s="32"/>
      <c r="AH94" s="47"/>
      <c r="AI94" s="47"/>
      <c r="AJ94" s="47"/>
      <c r="AK94" s="47"/>
      <c r="AL94" s="47"/>
      <c r="AM94" s="47"/>
      <c r="AN94" s="47"/>
      <c r="AO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32"/>
      <c r="AH95" s="47"/>
      <c r="AI95" s="47"/>
      <c r="AJ95" s="47"/>
      <c r="AK95" s="47"/>
      <c r="AL95" s="47"/>
      <c r="AM95" s="47"/>
      <c r="AN95" s="47"/>
      <c r="AO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32"/>
      <c r="AH96" s="47"/>
      <c r="AI96" s="47"/>
      <c r="AJ96" s="47"/>
      <c r="AK96" s="47"/>
      <c r="AL96" s="47"/>
      <c r="AM96" s="47"/>
      <c r="AN96" s="47"/>
      <c r="AO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32"/>
      <c r="AH97" s="47"/>
      <c r="AI97" s="47"/>
      <c r="AJ97" s="47"/>
      <c r="AK97" s="47"/>
      <c r="AL97" s="47"/>
      <c r="AM97" s="47"/>
      <c r="AN97" s="47"/>
      <c r="AO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32"/>
      <c r="AH98" s="47"/>
      <c r="AI98" s="47"/>
      <c r="AJ98" s="47"/>
      <c r="AK98" s="47"/>
      <c r="AL98" s="47"/>
      <c r="AM98" s="47"/>
      <c r="AN98" s="47"/>
      <c r="AO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32"/>
      <c r="AH99" s="47"/>
      <c r="AI99" s="47"/>
      <c r="AJ99" s="47"/>
      <c r="AK99" s="47"/>
      <c r="AL99" s="47"/>
      <c r="AM99" s="47"/>
      <c r="AN99" s="47"/>
      <c r="AO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32"/>
      <c r="AH100" s="47"/>
      <c r="AI100" s="47"/>
      <c r="AJ100" s="47"/>
      <c r="AK100" s="47"/>
      <c r="AL100" s="47"/>
      <c r="AM100" s="47"/>
      <c r="AN100" s="47"/>
      <c r="AO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32"/>
      <c r="AH101" s="47"/>
      <c r="AI101" s="47"/>
      <c r="AJ101" s="47"/>
      <c r="AK101" s="47"/>
      <c r="AL101" s="47"/>
      <c r="AM101" s="47"/>
      <c r="AN101" s="47"/>
      <c r="AO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32"/>
      <c r="AH102" s="47"/>
      <c r="AI102" s="47"/>
      <c r="AJ102" s="47"/>
      <c r="AK102" s="47"/>
      <c r="AL102" s="47"/>
      <c r="AM102" s="47"/>
      <c r="AN102" s="47"/>
      <c r="AO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32"/>
      <c r="AH103" s="47"/>
      <c r="AI103" s="47"/>
      <c r="AJ103" s="47"/>
      <c r="AK103" s="47"/>
      <c r="AL103" s="47"/>
      <c r="AM103" s="47"/>
      <c r="AN103" s="47"/>
      <c r="AO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32"/>
      <c r="AH104" s="47"/>
      <c r="AI104" s="47"/>
      <c r="AJ104" s="47"/>
      <c r="AK104" s="47"/>
      <c r="AL104" s="47"/>
      <c r="AM104" s="47"/>
      <c r="AN104" s="47"/>
      <c r="AO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32"/>
      <c r="AH105" s="47"/>
      <c r="AI105" s="47"/>
      <c r="AJ105" s="47"/>
      <c r="AK105" s="47"/>
      <c r="AL105" s="47"/>
      <c r="AM105" s="47"/>
      <c r="AN105" s="47"/>
      <c r="AO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32"/>
      <c r="AH106" s="47"/>
      <c r="AI106" s="47"/>
      <c r="AJ106" s="47"/>
      <c r="AK106" s="47"/>
      <c r="AL106" s="47"/>
      <c r="AM106" s="47"/>
      <c r="AN106" s="47"/>
      <c r="AO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32"/>
      <c r="AH107" s="47"/>
      <c r="AI107" s="47"/>
      <c r="AJ107" s="47"/>
      <c r="AK107" s="47"/>
      <c r="AL107" s="47"/>
      <c r="AM107" s="47"/>
      <c r="AN107" s="47"/>
      <c r="AO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32"/>
      <c r="AH108" s="47"/>
      <c r="AI108" s="47"/>
      <c r="AJ108" s="47"/>
      <c r="AK108" s="47"/>
      <c r="AL108" s="47"/>
      <c r="AM108" s="47"/>
      <c r="AN108" s="47"/>
      <c r="AO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32"/>
      <c r="AH109" s="47"/>
      <c r="AI109" s="47"/>
      <c r="AJ109" s="47"/>
      <c r="AK109" s="47"/>
      <c r="AL109" s="47"/>
      <c r="AM109" s="47"/>
      <c r="AN109" s="47"/>
      <c r="AO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32"/>
      <c r="AH110" s="47"/>
      <c r="AI110" s="47"/>
      <c r="AJ110" s="47"/>
      <c r="AK110" s="47"/>
      <c r="AL110" s="47"/>
      <c r="AM110" s="47"/>
      <c r="AN110" s="47"/>
      <c r="AO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32"/>
      <c r="AH111" s="47"/>
      <c r="AI111" s="47"/>
      <c r="AJ111" s="47"/>
      <c r="AK111" s="47"/>
      <c r="AL111" s="47"/>
      <c r="AM111" s="47"/>
      <c r="AN111" s="47"/>
      <c r="AO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32"/>
      <c r="AH112" s="47"/>
      <c r="AI112" s="47"/>
      <c r="AJ112" s="47"/>
      <c r="AK112" s="47"/>
      <c r="AL112" s="47"/>
      <c r="AM112" s="47"/>
      <c r="AN112" s="47"/>
      <c r="AO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32"/>
      <c r="AH113" s="47"/>
      <c r="AI113" s="47"/>
      <c r="AJ113" s="47"/>
      <c r="AK113" s="47"/>
      <c r="AL113" s="47"/>
      <c r="AM113" s="47"/>
      <c r="AN113" s="47"/>
      <c r="AO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32"/>
      <c r="AH114" s="47"/>
      <c r="AI114" s="47"/>
      <c r="AJ114" s="47"/>
      <c r="AK114" s="47"/>
      <c r="AL114" s="47"/>
      <c r="AM114" s="47"/>
      <c r="AN114" s="47"/>
      <c r="AO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32"/>
      <c r="AH115" s="47"/>
      <c r="AI115" s="47"/>
      <c r="AJ115" s="47"/>
      <c r="AK115" s="47"/>
      <c r="AL115" s="47"/>
      <c r="AM115" s="47"/>
      <c r="AN115" s="47"/>
      <c r="AO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32"/>
      <c r="AH116" s="47"/>
      <c r="AI116" s="47"/>
      <c r="AJ116" s="47"/>
      <c r="AK116" s="47"/>
      <c r="AL116" s="47"/>
      <c r="AM116" s="47"/>
      <c r="AN116" s="47"/>
      <c r="AO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32"/>
      <c r="AH117" s="47"/>
      <c r="AI117" s="47"/>
      <c r="AJ117" s="47"/>
      <c r="AK117" s="47"/>
      <c r="AL117" s="47"/>
      <c r="AM117" s="47"/>
      <c r="AN117" s="47"/>
      <c r="AO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32"/>
      <c r="AH118" s="47"/>
      <c r="AI118" s="47"/>
      <c r="AJ118" s="47"/>
      <c r="AK118" s="47"/>
      <c r="AL118" s="47"/>
      <c r="AM118" s="47"/>
      <c r="AN118" s="47"/>
      <c r="AO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32"/>
      <c r="AH119" s="47"/>
      <c r="AI119" s="47"/>
      <c r="AJ119" s="47"/>
      <c r="AK119" s="47"/>
      <c r="AL119" s="47"/>
      <c r="AM119" s="47"/>
      <c r="AN119" s="47"/>
      <c r="AO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32"/>
      <c r="AH120" s="47"/>
      <c r="AI120" s="47"/>
      <c r="AJ120" s="47"/>
      <c r="AK120" s="47"/>
      <c r="AL120" s="47"/>
      <c r="AM120" s="47"/>
      <c r="AN120" s="47"/>
      <c r="AO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32"/>
      <c r="AH121" s="47"/>
      <c r="AI121" s="47"/>
      <c r="AJ121" s="47"/>
      <c r="AK121" s="47"/>
      <c r="AL121" s="47"/>
      <c r="AM121" s="47"/>
      <c r="AN121" s="47"/>
      <c r="AO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32"/>
      <c r="AH122" s="47"/>
      <c r="AI122" s="47"/>
      <c r="AJ122" s="47"/>
      <c r="AK122" s="47"/>
      <c r="AL122" s="47"/>
      <c r="AM122" s="47"/>
      <c r="AN122" s="47"/>
      <c r="AO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32"/>
      <c r="AH123" s="47"/>
      <c r="AI123" s="47"/>
      <c r="AJ123" s="47"/>
      <c r="AK123" s="47"/>
      <c r="AL123" s="47"/>
      <c r="AM123" s="47"/>
      <c r="AN123" s="47"/>
      <c r="AO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32"/>
      <c r="AH124" s="47"/>
      <c r="AI124" s="47"/>
      <c r="AJ124" s="47"/>
      <c r="AK124" s="47"/>
      <c r="AL124" s="47"/>
      <c r="AM124" s="47"/>
      <c r="AN124" s="47"/>
      <c r="AO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32"/>
      <c r="AH125" s="47"/>
      <c r="AI125" s="47"/>
      <c r="AJ125" s="47"/>
      <c r="AK125" s="47"/>
      <c r="AL125" s="47"/>
      <c r="AM125" s="47"/>
      <c r="AN125" s="47"/>
      <c r="AO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32"/>
      <c r="AH126" s="47"/>
      <c r="AI126" s="47"/>
      <c r="AJ126" s="47"/>
      <c r="AK126" s="47"/>
      <c r="AL126" s="47"/>
      <c r="AM126" s="47"/>
      <c r="AN126" s="47"/>
      <c r="AO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32"/>
      <c r="AH127" s="47"/>
      <c r="AI127" s="47"/>
      <c r="AJ127" s="47"/>
      <c r="AK127" s="47"/>
      <c r="AL127" s="47"/>
      <c r="AM127" s="47"/>
      <c r="AN127" s="47"/>
      <c r="AO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32"/>
      <c r="AH128" s="47"/>
      <c r="AI128" s="47"/>
      <c r="AJ128" s="47"/>
      <c r="AK128" s="47"/>
      <c r="AL128" s="47"/>
      <c r="AM128" s="47"/>
      <c r="AN128" s="47"/>
      <c r="AO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32"/>
      <c r="AH129" s="47"/>
      <c r="AI129" s="47"/>
      <c r="AJ129" s="47"/>
      <c r="AK129" s="47"/>
      <c r="AL129" s="47"/>
      <c r="AM129" s="47"/>
      <c r="AN129" s="47"/>
      <c r="AO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32"/>
      <c r="AH130" s="47"/>
      <c r="AI130" s="47"/>
      <c r="AJ130" s="47"/>
      <c r="AK130" s="47"/>
      <c r="AL130" s="47"/>
      <c r="AM130" s="47"/>
      <c r="AN130" s="47"/>
      <c r="AO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32"/>
      <c r="AH131" s="47"/>
      <c r="AI131" s="47"/>
      <c r="AJ131" s="47"/>
      <c r="AK131" s="47"/>
      <c r="AL131" s="47"/>
      <c r="AM131" s="47"/>
      <c r="AN131" s="47"/>
      <c r="AO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32"/>
      <c r="AH132" s="47"/>
      <c r="AI132" s="47"/>
      <c r="AJ132" s="47"/>
      <c r="AK132" s="47"/>
      <c r="AL132" s="47"/>
      <c r="AM132" s="47"/>
      <c r="AN132" s="47"/>
      <c r="AO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32"/>
      <c r="AH133" s="47"/>
      <c r="AI133" s="47"/>
      <c r="AJ133" s="47"/>
      <c r="AK133" s="47"/>
      <c r="AL133" s="47"/>
      <c r="AM133" s="47"/>
      <c r="AN133" s="47"/>
      <c r="AO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32"/>
      <c r="AH134" s="47"/>
      <c r="AI134" s="47"/>
      <c r="AJ134" s="47"/>
      <c r="AK134" s="47"/>
      <c r="AL134" s="47"/>
      <c r="AM134" s="47"/>
      <c r="AN134" s="47"/>
      <c r="AO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32"/>
      <c r="AH135" s="47"/>
      <c r="AI135" s="47"/>
      <c r="AJ135" s="47"/>
      <c r="AK135" s="47"/>
      <c r="AL135" s="47"/>
      <c r="AM135" s="47"/>
      <c r="AN135" s="47"/>
      <c r="AO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32"/>
      <c r="AH136" s="47"/>
      <c r="AI136" s="47"/>
      <c r="AJ136" s="47"/>
      <c r="AK136" s="47"/>
      <c r="AL136" s="47"/>
      <c r="AM136" s="47"/>
      <c r="AN136" s="47"/>
      <c r="AO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32"/>
      <c r="AH137" s="47"/>
      <c r="AI137" s="47"/>
      <c r="AJ137" s="47"/>
      <c r="AK137" s="47"/>
      <c r="AL137" s="47"/>
      <c r="AM137" s="47"/>
      <c r="AN137" s="47"/>
      <c r="AO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32"/>
      <c r="AH138" s="47"/>
      <c r="AI138" s="47"/>
      <c r="AJ138" s="47"/>
      <c r="AK138" s="47"/>
      <c r="AL138" s="47"/>
      <c r="AM138" s="47"/>
      <c r="AN138" s="47"/>
      <c r="AO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32"/>
      <c r="AH139" s="47"/>
      <c r="AI139" s="47"/>
      <c r="AJ139" s="47"/>
      <c r="AK139" s="47"/>
      <c r="AL139" s="47"/>
      <c r="AM139" s="47"/>
      <c r="AN139" s="47"/>
      <c r="AO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32"/>
      <c r="AH140" s="47"/>
      <c r="AI140" s="47"/>
      <c r="AJ140" s="47"/>
      <c r="AK140" s="47"/>
      <c r="AL140" s="47"/>
      <c r="AM140" s="47"/>
      <c r="AN140" s="47"/>
      <c r="AO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32"/>
      <c r="AH141" s="47"/>
      <c r="AI141" s="47"/>
      <c r="AJ141" s="47"/>
      <c r="AK141" s="47"/>
      <c r="AL141" s="47"/>
      <c r="AM141" s="47"/>
      <c r="AN141" s="47"/>
      <c r="AO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32"/>
      <c r="AH142" s="47"/>
      <c r="AI142" s="47"/>
      <c r="AJ142" s="47"/>
      <c r="AK142" s="47"/>
      <c r="AL142" s="47"/>
      <c r="AM142" s="47"/>
      <c r="AN142" s="47"/>
      <c r="AO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32"/>
      <c r="AH143" s="47"/>
      <c r="AI143" s="47"/>
      <c r="AJ143" s="47"/>
      <c r="AK143" s="47"/>
      <c r="AL143" s="47"/>
      <c r="AM143" s="47"/>
      <c r="AN143" s="47"/>
      <c r="AO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32"/>
      <c r="AH144" s="47"/>
      <c r="AI144" s="47"/>
      <c r="AJ144" s="47"/>
      <c r="AK144" s="47"/>
      <c r="AL144" s="47"/>
      <c r="AM144" s="47"/>
      <c r="AN144" s="47"/>
      <c r="AO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32"/>
      <c r="AH145" s="47"/>
      <c r="AI145" s="47"/>
      <c r="AJ145" s="47"/>
      <c r="AK145" s="47"/>
      <c r="AL145" s="47"/>
      <c r="AM145" s="47"/>
      <c r="AN145" s="47"/>
      <c r="AO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32"/>
      <c r="AH146" s="47"/>
      <c r="AI146" s="47"/>
      <c r="AJ146" s="47"/>
      <c r="AK146" s="47"/>
      <c r="AL146" s="47"/>
      <c r="AM146" s="47"/>
      <c r="AN146" s="47"/>
      <c r="AO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32"/>
      <c r="AH147" s="47"/>
      <c r="AI147" s="47"/>
      <c r="AJ147" s="47"/>
      <c r="AK147" s="47"/>
      <c r="AL147" s="47"/>
      <c r="AM147" s="47"/>
      <c r="AN147" s="47"/>
      <c r="AO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32"/>
      <c r="AH148" s="47"/>
      <c r="AI148" s="47"/>
      <c r="AJ148" s="47"/>
      <c r="AK148" s="47"/>
      <c r="AL148" s="47"/>
      <c r="AM148" s="47"/>
      <c r="AN148" s="47"/>
      <c r="AO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32"/>
      <c r="AH149" s="47"/>
      <c r="AI149" s="47"/>
      <c r="AJ149" s="47"/>
      <c r="AK149" s="47"/>
      <c r="AL149" s="47"/>
      <c r="AM149" s="47"/>
      <c r="AN149" s="47"/>
      <c r="AO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32"/>
      <c r="AH150" s="47"/>
      <c r="AI150" s="47"/>
      <c r="AJ150" s="47"/>
      <c r="AK150" s="47"/>
      <c r="AL150" s="47"/>
      <c r="AM150" s="47"/>
      <c r="AN150" s="47"/>
      <c r="AO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32"/>
      <c r="AH151" s="47"/>
      <c r="AI151" s="47"/>
      <c r="AJ151" s="47"/>
      <c r="AK151" s="47"/>
      <c r="AL151" s="47"/>
      <c r="AM151" s="47"/>
      <c r="AN151" s="47"/>
      <c r="AO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32"/>
      <c r="AH152" s="47"/>
      <c r="AI152" s="47"/>
      <c r="AJ152" s="47"/>
      <c r="AK152" s="47"/>
      <c r="AL152" s="47"/>
      <c r="AM152" s="47"/>
      <c r="AN152" s="47"/>
      <c r="AO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32"/>
      <c r="AH153" s="47"/>
      <c r="AI153" s="47"/>
      <c r="AJ153" s="47"/>
      <c r="AK153" s="47"/>
      <c r="AL153" s="47"/>
      <c r="AM153" s="47"/>
      <c r="AN153" s="47"/>
      <c r="AO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32"/>
      <c r="AH154" s="47"/>
      <c r="AI154" s="47"/>
      <c r="AJ154" s="47"/>
      <c r="AK154" s="47"/>
      <c r="AL154" s="47"/>
      <c r="AM154" s="47"/>
      <c r="AN154" s="47"/>
      <c r="AO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32"/>
      <c r="AH155" s="47"/>
      <c r="AI155" s="47"/>
      <c r="AJ155" s="47"/>
      <c r="AK155" s="47"/>
      <c r="AL155" s="47"/>
      <c r="AM155" s="47"/>
      <c r="AN155" s="47"/>
      <c r="AO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32"/>
      <c r="AH156" s="47"/>
      <c r="AI156" s="47"/>
      <c r="AJ156" s="47"/>
      <c r="AK156" s="47"/>
      <c r="AL156" s="47"/>
      <c r="AM156" s="47"/>
      <c r="AN156" s="47"/>
      <c r="AO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32"/>
      <c r="AH157" s="47"/>
      <c r="AI157" s="47"/>
      <c r="AJ157" s="47"/>
      <c r="AK157" s="47"/>
      <c r="AL157" s="47"/>
      <c r="AM157" s="47"/>
      <c r="AN157" s="47"/>
      <c r="AO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32"/>
      <c r="AH158" s="47"/>
      <c r="AI158" s="47"/>
      <c r="AJ158" s="47"/>
      <c r="AK158" s="47"/>
      <c r="AL158" s="47"/>
      <c r="AM158" s="47"/>
      <c r="AN158" s="47"/>
      <c r="AO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32"/>
      <c r="AH159" s="47"/>
      <c r="AI159" s="47"/>
      <c r="AJ159" s="47"/>
      <c r="AK159" s="47"/>
      <c r="AL159" s="47"/>
      <c r="AM159" s="47"/>
      <c r="AN159" s="47"/>
      <c r="AO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32"/>
      <c r="AH160" s="47"/>
      <c r="AI160" s="47"/>
      <c r="AJ160" s="47"/>
      <c r="AK160" s="47"/>
      <c r="AL160" s="47"/>
      <c r="AM160" s="47"/>
      <c r="AN160" s="47"/>
      <c r="AO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32"/>
      <c r="AH161" s="47"/>
      <c r="AI161" s="47"/>
      <c r="AJ161" s="47"/>
      <c r="AK161" s="47"/>
      <c r="AL161" s="47"/>
      <c r="AM161" s="47"/>
      <c r="AN161" s="47"/>
      <c r="AO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32"/>
      <c r="AH162" s="47"/>
      <c r="AI162" s="47"/>
      <c r="AJ162" s="47"/>
      <c r="AK162" s="47"/>
      <c r="AL162" s="47"/>
      <c r="AM162" s="47"/>
      <c r="AN162" s="47"/>
      <c r="AO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32"/>
      <c r="AH163" s="47"/>
      <c r="AI163" s="47"/>
      <c r="AJ163" s="47"/>
      <c r="AK163" s="47"/>
      <c r="AL163" s="47"/>
      <c r="AM163" s="47"/>
      <c r="AN163" s="47"/>
      <c r="AO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32"/>
      <c r="AH164" s="47"/>
      <c r="AI164" s="47"/>
      <c r="AJ164" s="47"/>
      <c r="AK164" s="47"/>
      <c r="AL164" s="47"/>
      <c r="AM164" s="47"/>
      <c r="AN164" s="47"/>
      <c r="AO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32"/>
      <c r="AH165" s="47"/>
      <c r="AI165" s="47"/>
      <c r="AJ165" s="47"/>
      <c r="AK165" s="47"/>
      <c r="AL165" s="47"/>
      <c r="AM165" s="47"/>
      <c r="AN165" s="47"/>
      <c r="AO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32"/>
      <c r="AH166" s="47"/>
      <c r="AI166" s="47"/>
      <c r="AJ166" s="47"/>
      <c r="AK166" s="47"/>
      <c r="AL166" s="47"/>
      <c r="AM166" s="47"/>
      <c r="AN166" s="47"/>
      <c r="AO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32"/>
      <c r="AH167" s="47"/>
      <c r="AI167" s="47"/>
      <c r="AJ167" s="47"/>
      <c r="AK167" s="47"/>
      <c r="AL167" s="47"/>
      <c r="AM167" s="47"/>
      <c r="AN167" s="47"/>
      <c r="AO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32"/>
      <c r="AH168" s="47"/>
      <c r="AI168" s="47"/>
      <c r="AJ168" s="47"/>
      <c r="AK168" s="47"/>
      <c r="AL168" s="47"/>
      <c r="AM168" s="47"/>
      <c r="AN168" s="47"/>
      <c r="AO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32"/>
      <c r="AH169" s="47"/>
      <c r="AI169" s="47"/>
      <c r="AJ169" s="47"/>
      <c r="AK169" s="47"/>
      <c r="AL169" s="47"/>
      <c r="AM169" s="47"/>
      <c r="AN169" s="47"/>
      <c r="AO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32"/>
      <c r="AH170" s="47"/>
      <c r="AI170" s="47"/>
      <c r="AJ170" s="47"/>
      <c r="AK170" s="47"/>
      <c r="AL170" s="47"/>
      <c r="AM170" s="47"/>
      <c r="AN170" s="47"/>
      <c r="AO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32"/>
      <c r="AH171" s="47"/>
      <c r="AI171" s="47"/>
      <c r="AJ171" s="47"/>
      <c r="AK171" s="47"/>
      <c r="AL171" s="47"/>
      <c r="AM171" s="47"/>
      <c r="AN171" s="47"/>
      <c r="AO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32"/>
      <c r="AH172" s="47"/>
      <c r="AI172" s="47"/>
      <c r="AJ172" s="47"/>
      <c r="AK172" s="47"/>
      <c r="AL172" s="47"/>
      <c r="AM172" s="47"/>
      <c r="AN172" s="47"/>
      <c r="AO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32"/>
      <c r="AH173" s="47"/>
      <c r="AI173" s="47"/>
      <c r="AJ173" s="47"/>
      <c r="AK173" s="47"/>
      <c r="AL173" s="47"/>
      <c r="AM173" s="47"/>
      <c r="AN173" s="47"/>
      <c r="AO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32"/>
      <c r="AH174" s="47"/>
      <c r="AI174" s="47"/>
      <c r="AJ174" s="47"/>
      <c r="AK174" s="47"/>
      <c r="AL174" s="47"/>
      <c r="AM174" s="47"/>
      <c r="AN174" s="47"/>
      <c r="AO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32"/>
      <c r="AH175" s="47"/>
      <c r="AI175" s="47"/>
      <c r="AJ175" s="47"/>
      <c r="AK175" s="47"/>
      <c r="AL175" s="47"/>
      <c r="AM175" s="47"/>
      <c r="AN175" s="47"/>
      <c r="AO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32"/>
      <c r="AH176" s="47"/>
      <c r="AI176" s="47"/>
      <c r="AJ176" s="47"/>
      <c r="AK176" s="47"/>
      <c r="AL176" s="47"/>
      <c r="AM176" s="47"/>
      <c r="AN176" s="47"/>
      <c r="AO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32"/>
      <c r="AH177" s="47"/>
      <c r="AI177" s="47"/>
      <c r="AJ177" s="47"/>
      <c r="AK177" s="47"/>
      <c r="AL177" s="47"/>
      <c r="AM177" s="47"/>
      <c r="AN177" s="47"/>
      <c r="AO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32"/>
      <c r="AH178" s="47"/>
      <c r="AI178" s="47"/>
      <c r="AJ178" s="47"/>
      <c r="AK178" s="47"/>
      <c r="AL178" s="47"/>
      <c r="AM178" s="47"/>
      <c r="AN178" s="47"/>
      <c r="AO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32"/>
      <c r="AH179" s="47"/>
      <c r="AI179" s="47"/>
      <c r="AJ179" s="47"/>
      <c r="AK179" s="47"/>
      <c r="AL179" s="47"/>
      <c r="AM179" s="47"/>
      <c r="AN179" s="47"/>
      <c r="AO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32"/>
      <c r="AH180" s="47"/>
      <c r="AI180" s="47"/>
      <c r="AJ180" s="47"/>
      <c r="AK180" s="47"/>
      <c r="AL180" s="47"/>
      <c r="AM180" s="47"/>
      <c r="AN180" s="47"/>
      <c r="AO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32"/>
      <c r="AH181" s="47"/>
      <c r="AI181" s="47"/>
      <c r="AJ181" s="47"/>
      <c r="AK181" s="47"/>
      <c r="AL181" s="47"/>
      <c r="AM181" s="47"/>
      <c r="AN181" s="47"/>
      <c r="AO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32"/>
      <c r="AH182" s="47"/>
      <c r="AI182" s="47"/>
      <c r="AJ182" s="47"/>
      <c r="AK182" s="47"/>
      <c r="AL182" s="47"/>
      <c r="AM182" s="47"/>
      <c r="AN182" s="47"/>
      <c r="AO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32"/>
      <c r="AH183" s="47"/>
      <c r="AI183" s="47"/>
      <c r="AJ183" s="47"/>
      <c r="AK183" s="47"/>
      <c r="AL183" s="47"/>
      <c r="AM183" s="47"/>
      <c r="AN183" s="47"/>
      <c r="AO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32"/>
      <c r="AH184" s="47"/>
      <c r="AI184" s="47"/>
      <c r="AJ184" s="47"/>
      <c r="AK184" s="47"/>
      <c r="AL184" s="47"/>
      <c r="AM184" s="47"/>
      <c r="AN184" s="47"/>
      <c r="AO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32"/>
      <c r="AH185" s="47"/>
      <c r="AI185" s="47"/>
      <c r="AJ185" s="47"/>
      <c r="AK185" s="47"/>
      <c r="AL185" s="47"/>
      <c r="AM185" s="47"/>
      <c r="AN185" s="47"/>
      <c r="AO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32"/>
      <c r="AH186" s="47"/>
      <c r="AI186" s="47"/>
      <c r="AJ186" s="47"/>
      <c r="AK186" s="47"/>
      <c r="AL186" s="47"/>
      <c r="AM186" s="47"/>
      <c r="AN186" s="47"/>
      <c r="AO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32"/>
      <c r="AH187" s="47"/>
      <c r="AI187" s="47"/>
      <c r="AJ187" s="47"/>
      <c r="AK187" s="47"/>
      <c r="AL187" s="47"/>
      <c r="AM187" s="47"/>
      <c r="AN187" s="47"/>
      <c r="AO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32"/>
      <c r="AH188" s="47"/>
      <c r="AI188" s="47"/>
      <c r="AJ188" s="47"/>
      <c r="AK188" s="47"/>
      <c r="AL188" s="47"/>
      <c r="AM188" s="47"/>
      <c r="AN188" s="47"/>
      <c r="AO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32"/>
      <c r="AH189" s="47"/>
      <c r="AI189" s="47"/>
      <c r="AJ189" s="47"/>
      <c r="AK189" s="47"/>
      <c r="AL189" s="47"/>
      <c r="AM189" s="47"/>
      <c r="AN189" s="47"/>
      <c r="AO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32"/>
      <c r="AH190" s="47"/>
      <c r="AI190" s="47"/>
      <c r="AJ190" s="47"/>
      <c r="AK190" s="47"/>
      <c r="AL190" s="47"/>
      <c r="AM190" s="47"/>
      <c r="AN190" s="47"/>
      <c r="AO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32"/>
      <c r="AH191" s="47"/>
      <c r="AI191" s="47"/>
      <c r="AJ191" s="47"/>
      <c r="AK191" s="47"/>
      <c r="AL191" s="47"/>
      <c r="AM191" s="47"/>
      <c r="AN191" s="47"/>
      <c r="AO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32"/>
      <c r="AH192" s="47"/>
      <c r="AI192" s="47"/>
      <c r="AJ192" s="47"/>
      <c r="AK192" s="47"/>
      <c r="AL192" s="47"/>
      <c r="AM192" s="47"/>
      <c r="AN192" s="47"/>
      <c r="AO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32"/>
      <c r="AH193" s="47"/>
      <c r="AI193" s="47"/>
      <c r="AJ193" s="47"/>
      <c r="AK193" s="47"/>
      <c r="AL193" s="47"/>
      <c r="AM193" s="47"/>
      <c r="AN193" s="47"/>
      <c r="AO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32"/>
      <c r="AH194" s="47"/>
      <c r="AI194" s="47"/>
      <c r="AJ194" s="47"/>
      <c r="AK194" s="47"/>
      <c r="AL194" s="47"/>
      <c r="AM194" s="47"/>
      <c r="AN194" s="47"/>
      <c r="AO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32"/>
      <c r="AH195" s="47"/>
      <c r="AI195" s="47"/>
      <c r="AJ195" s="47"/>
      <c r="AK195" s="47"/>
      <c r="AL195" s="47"/>
      <c r="AM195" s="47"/>
      <c r="AN195" s="47"/>
      <c r="AO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32"/>
      <c r="AH196" s="47"/>
      <c r="AI196" s="47"/>
      <c r="AJ196" s="47"/>
      <c r="AK196" s="47"/>
      <c r="AL196" s="47"/>
      <c r="AM196" s="47"/>
      <c r="AN196" s="47"/>
      <c r="AO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32"/>
      <c r="AH197" s="47"/>
      <c r="AI197" s="47"/>
      <c r="AJ197" s="47"/>
      <c r="AK197" s="47"/>
      <c r="AL197" s="47"/>
      <c r="AM197" s="47"/>
      <c r="AN197" s="47"/>
      <c r="AO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32"/>
      <c r="AH198" s="47"/>
      <c r="AI198" s="47"/>
      <c r="AJ198" s="47"/>
      <c r="AK198" s="47"/>
      <c r="AL198" s="47"/>
      <c r="AM198" s="47"/>
      <c r="AN198" s="47"/>
      <c r="AO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32"/>
      <c r="AH199" s="47"/>
      <c r="AI199" s="47"/>
      <c r="AJ199" s="47"/>
      <c r="AK199" s="47"/>
      <c r="AL199" s="47"/>
      <c r="AM199" s="47"/>
      <c r="AN199" s="47"/>
      <c r="AO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32"/>
      <c r="AH200" s="47"/>
      <c r="AI200" s="47"/>
      <c r="AJ200" s="47"/>
      <c r="AK200" s="47"/>
      <c r="AL200" s="47"/>
      <c r="AM200" s="47"/>
      <c r="AN200" s="47"/>
      <c r="AO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32"/>
      <c r="AH201" s="47"/>
      <c r="AI201" s="47"/>
      <c r="AJ201" s="47"/>
      <c r="AK201" s="47"/>
      <c r="AL201" s="47"/>
      <c r="AM201" s="47"/>
      <c r="AN201" s="47"/>
      <c r="AO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32"/>
      <c r="AH202" s="47"/>
      <c r="AI202" s="47"/>
      <c r="AJ202" s="47"/>
      <c r="AK202" s="47"/>
      <c r="AL202" s="47"/>
      <c r="AM202" s="47"/>
      <c r="AN202" s="47"/>
      <c r="AO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32"/>
      <c r="AH203" s="47"/>
      <c r="AI203" s="47"/>
      <c r="AJ203" s="47"/>
      <c r="AK203" s="47"/>
      <c r="AL203" s="47"/>
      <c r="AM203" s="47"/>
      <c r="AN203" s="47"/>
      <c r="AO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32"/>
      <c r="AH204" s="47"/>
      <c r="AI204" s="47"/>
      <c r="AJ204" s="47"/>
      <c r="AK204" s="47"/>
      <c r="AL204" s="47"/>
      <c r="AM204" s="47"/>
      <c r="AN204" s="47"/>
      <c r="AO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32"/>
      <c r="AH205" s="47"/>
      <c r="AI205" s="47"/>
      <c r="AJ205" s="47"/>
      <c r="AK205" s="47"/>
      <c r="AL205" s="47"/>
      <c r="AM205" s="47"/>
      <c r="AN205" s="47"/>
      <c r="AO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32"/>
      <c r="AH206" s="47"/>
      <c r="AI206" s="47"/>
      <c r="AJ206" s="47"/>
      <c r="AK206" s="47"/>
      <c r="AL206" s="47"/>
      <c r="AM206" s="47"/>
      <c r="AN206" s="47"/>
      <c r="AO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32"/>
      <c r="AH207" s="47"/>
      <c r="AI207" s="47"/>
      <c r="AJ207" s="47"/>
      <c r="AK207" s="47"/>
      <c r="AL207" s="47"/>
      <c r="AM207" s="47"/>
      <c r="AN207" s="47"/>
      <c r="AO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32"/>
      <c r="AH208" s="47"/>
      <c r="AI208" s="47"/>
      <c r="AJ208" s="47"/>
      <c r="AK208" s="47"/>
      <c r="AL208" s="47"/>
      <c r="AM208" s="47"/>
      <c r="AN208" s="47"/>
      <c r="AO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32"/>
      <c r="AH209" s="47"/>
      <c r="AI209" s="47"/>
      <c r="AJ209" s="47"/>
      <c r="AK209" s="47"/>
      <c r="AL209" s="47"/>
      <c r="AM209" s="47"/>
      <c r="AN209" s="47"/>
      <c r="AO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32"/>
      <c r="AH210" s="47"/>
      <c r="AI210" s="47"/>
      <c r="AJ210" s="47"/>
      <c r="AK210" s="47"/>
      <c r="AL210" s="47"/>
      <c r="AM210" s="47"/>
      <c r="AN210" s="47"/>
      <c r="AO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32"/>
      <c r="AH211" s="47"/>
      <c r="AI211" s="47"/>
      <c r="AJ211" s="47"/>
      <c r="AK211" s="47"/>
      <c r="AL211" s="47"/>
      <c r="AM211" s="47"/>
      <c r="AN211" s="47"/>
      <c r="AO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32"/>
      <c r="AH212" s="47"/>
      <c r="AI212" s="47"/>
      <c r="AJ212" s="47"/>
      <c r="AK212" s="47"/>
      <c r="AL212" s="47"/>
      <c r="AM212" s="47"/>
      <c r="AN212" s="47"/>
      <c r="AO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32"/>
      <c r="AH213" s="47"/>
      <c r="AI213" s="47"/>
      <c r="AJ213" s="47"/>
      <c r="AK213" s="47"/>
      <c r="AL213" s="47"/>
      <c r="AM213" s="47"/>
      <c r="AN213" s="47"/>
      <c r="AO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32"/>
      <c r="AH214" s="47"/>
      <c r="AI214" s="47"/>
      <c r="AJ214" s="47"/>
      <c r="AK214" s="47"/>
      <c r="AL214" s="47"/>
      <c r="AM214" s="47"/>
      <c r="AN214" s="47"/>
      <c r="AO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32"/>
      <c r="AH215" s="47"/>
      <c r="AI215" s="47"/>
      <c r="AJ215" s="47"/>
      <c r="AK215" s="47"/>
      <c r="AL215" s="47"/>
      <c r="AM215" s="47"/>
      <c r="AN215" s="47"/>
      <c r="AO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32"/>
      <c r="AH216" s="47"/>
      <c r="AI216" s="47"/>
      <c r="AJ216" s="47"/>
      <c r="AK216" s="47"/>
      <c r="AL216" s="47"/>
      <c r="AM216" s="47"/>
      <c r="AN216" s="47"/>
      <c r="AO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32"/>
      <c r="AH217" s="47"/>
      <c r="AI217" s="47"/>
      <c r="AJ217" s="47"/>
      <c r="AK217" s="47"/>
      <c r="AL217" s="47"/>
      <c r="AM217" s="47"/>
      <c r="AN217" s="47"/>
      <c r="AO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32"/>
      <c r="AH218" s="47"/>
      <c r="AI218" s="47"/>
      <c r="AJ218" s="47"/>
      <c r="AK218" s="47"/>
      <c r="AL218" s="47"/>
      <c r="AM218" s="47"/>
      <c r="AN218" s="47"/>
      <c r="AO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32"/>
      <c r="AH219" s="47"/>
      <c r="AI219" s="47"/>
      <c r="AJ219" s="47"/>
      <c r="AK219" s="47"/>
      <c r="AL219" s="47"/>
      <c r="AM219" s="47"/>
      <c r="AN219" s="47"/>
      <c r="AO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32"/>
      <c r="AH220" s="47"/>
      <c r="AI220" s="47"/>
      <c r="AJ220" s="47"/>
      <c r="AK220" s="47"/>
      <c r="AL220" s="47"/>
      <c r="AM220" s="47"/>
      <c r="AN220" s="47"/>
      <c r="AO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32"/>
      <c r="AH221" s="47"/>
      <c r="AI221" s="47"/>
      <c r="AJ221" s="47"/>
      <c r="AK221" s="47"/>
      <c r="AL221" s="47"/>
      <c r="AM221" s="47"/>
      <c r="AN221" s="47"/>
      <c r="AO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32"/>
      <c r="AH222" s="47"/>
      <c r="AI222" s="47"/>
      <c r="AJ222" s="47"/>
      <c r="AK222" s="47"/>
      <c r="AL222" s="47"/>
      <c r="AM222" s="47"/>
      <c r="AN222" s="47"/>
      <c r="AO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32"/>
      <c r="AH223" s="47"/>
      <c r="AI223" s="47"/>
      <c r="AJ223" s="47"/>
      <c r="AK223" s="47"/>
      <c r="AL223" s="47"/>
      <c r="AM223" s="47"/>
      <c r="AN223" s="47"/>
      <c r="AO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32"/>
      <c r="AH224" s="47"/>
      <c r="AI224" s="47"/>
      <c r="AJ224" s="47"/>
      <c r="AK224" s="47"/>
      <c r="AL224" s="47"/>
      <c r="AM224" s="47"/>
      <c r="AN224" s="47"/>
      <c r="AO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32"/>
      <c r="AH225" s="47"/>
      <c r="AI225" s="47"/>
      <c r="AJ225" s="47"/>
      <c r="AK225" s="47"/>
      <c r="AL225" s="47"/>
      <c r="AM225" s="47"/>
      <c r="AN225" s="47"/>
      <c r="AO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32"/>
      <c r="AH226" s="47"/>
      <c r="AI226" s="47"/>
      <c r="AJ226" s="47"/>
      <c r="AK226" s="47"/>
      <c r="AL226" s="47"/>
      <c r="AM226" s="47"/>
      <c r="AN226" s="47"/>
      <c r="AO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32"/>
      <c r="AH227" s="47"/>
      <c r="AI227" s="47"/>
      <c r="AJ227" s="47"/>
      <c r="AK227" s="47"/>
      <c r="AL227" s="47"/>
      <c r="AM227" s="47"/>
      <c r="AN227" s="47"/>
      <c r="AO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32"/>
      <c r="AH228" s="47"/>
      <c r="AI228" s="47"/>
      <c r="AJ228" s="47"/>
      <c r="AK228" s="47"/>
      <c r="AL228" s="47"/>
      <c r="AM228" s="47"/>
      <c r="AN228" s="47"/>
      <c r="AO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32"/>
      <c r="AH229" s="47"/>
      <c r="AI229" s="47"/>
      <c r="AJ229" s="47"/>
      <c r="AK229" s="47"/>
      <c r="AL229" s="47"/>
      <c r="AM229" s="47"/>
      <c r="AN229" s="47"/>
      <c r="AO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32"/>
      <c r="AH230" s="47"/>
      <c r="AI230" s="47"/>
      <c r="AJ230" s="47"/>
      <c r="AK230" s="47"/>
      <c r="AL230" s="47"/>
      <c r="AM230" s="47"/>
      <c r="AN230" s="47"/>
      <c r="AO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32"/>
      <c r="AH231" s="47"/>
      <c r="AI231" s="47"/>
      <c r="AJ231" s="47"/>
      <c r="AK231" s="47"/>
      <c r="AL231" s="47"/>
      <c r="AM231" s="47"/>
      <c r="AN231" s="47"/>
      <c r="AO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32"/>
      <c r="AH232" s="47"/>
      <c r="AI232" s="47"/>
      <c r="AJ232" s="47"/>
      <c r="AK232" s="47"/>
      <c r="AL232" s="47"/>
      <c r="AM232" s="47"/>
      <c r="AN232" s="47"/>
      <c r="AO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32"/>
      <c r="AH233" s="47"/>
      <c r="AI233" s="47"/>
      <c r="AJ233" s="47"/>
      <c r="AK233" s="47"/>
      <c r="AL233" s="47"/>
      <c r="AM233" s="47"/>
      <c r="AN233" s="47"/>
      <c r="AO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32"/>
      <c r="AH234" s="47"/>
      <c r="AI234" s="47"/>
      <c r="AJ234" s="47"/>
      <c r="AK234" s="47"/>
      <c r="AL234" s="47"/>
      <c r="AM234" s="47"/>
      <c r="AN234" s="47"/>
      <c r="AO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32"/>
      <c r="AH235" s="47"/>
      <c r="AI235" s="47"/>
      <c r="AJ235" s="47"/>
      <c r="AK235" s="47"/>
      <c r="AL235" s="47"/>
      <c r="AM235" s="47"/>
      <c r="AN235" s="47"/>
      <c r="AO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32"/>
      <c r="AH236" s="47"/>
      <c r="AI236" s="47"/>
      <c r="AJ236" s="47"/>
      <c r="AK236" s="47"/>
      <c r="AL236" s="47"/>
      <c r="AM236" s="47"/>
      <c r="AN236" s="47"/>
      <c r="AO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32"/>
      <c r="AH237" s="47"/>
      <c r="AI237" s="47"/>
      <c r="AJ237" s="47"/>
      <c r="AK237" s="47"/>
      <c r="AL237" s="47"/>
      <c r="AM237" s="47"/>
      <c r="AN237" s="47"/>
      <c r="AO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32"/>
      <c r="AH238" s="47"/>
      <c r="AI238" s="47"/>
      <c r="AJ238" s="47"/>
      <c r="AK238" s="47"/>
      <c r="AL238" s="47"/>
      <c r="AM238" s="47"/>
      <c r="AN238" s="47"/>
      <c r="AO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32"/>
      <c r="AH239" s="47"/>
      <c r="AI239" s="47"/>
      <c r="AJ239" s="47"/>
      <c r="AK239" s="47"/>
      <c r="AL239" s="47"/>
      <c r="AM239" s="47"/>
      <c r="AN239" s="47"/>
      <c r="AO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32"/>
      <c r="AH240" s="47"/>
      <c r="AI240" s="47"/>
      <c r="AJ240" s="47"/>
      <c r="AK240" s="47"/>
      <c r="AL240" s="47"/>
      <c r="AM240" s="47"/>
      <c r="AN240" s="47"/>
      <c r="AO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32"/>
      <c r="AH241" s="47"/>
      <c r="AI241" s="47"/>
      <c r="AJ241" s="47"/>
      <c r="AK241" s="47"/>
      <c r="AL241" s="47"/>
      <c r="AM241" s="47"/>
      <c r="AN241" s="47"/>
      <c r="AO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32"/>
      <c r="AH242" s="47"/>
      <c r="AI242" s="47"/>
      <c r="AJ242" s="47"/>
      <c r="AK242" s="47"/>
      <c r="AL242" s="47"/>
      <c r="AM242" s="47"/>
      <c r="AN242" s="47"/>
      <c r="AO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32"/>
      <c r="AH243" s="47"/>
      <c r="AI243" s="47"/>
      <c r="AJ243" s="47"/>
      <c r="AK243" s="47"/>
      <c r="AL243" s="47"/>
      <c r="AM243" s="47"/>
      <c r="AN243" s="47"/>
      <c r="AO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32"/>
      <c r="AH244" s="47"/>
      <c r="AI244" s="47"/>
      <c r="AJ244" s="47"/>
      <c r="AK244" s="47"/>
      <c r="AL244" s="47"/>
      <c r="AM244" s="47"/>
      <c r="AN244" s="47"/>
      <c r="AO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32"/>
      <c r="AH245" s="47"/>
      <c r="AI245" s="47"/>
      <c r="AJ245" s="47"/>
      <c r="AK245" s="47"/>
      <c r="AL245" s="47"/>
      <c r="AM245" s="47"/>
      <c r="AN245" s="47"/>
      <c r="AO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32"/>
      <c r="AH246" s="47"/>
      <c r="AI246" s="47"/>
      <c r="AJ246" s="47"/>
      <c r="AK246" s="47"/>
      <c r="AL246" s="47"/>
      <c r="AM246" s="47"/>
      <c r="AN246" s="47"/>
      <c r="AO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32"/>
      <c r="AH247" s="47"/>
      <c r="AI247" s="47"/>
      <c r="AJ247" s="47"/>
      <c r="AK247" s="47"/>
      <c r="AL247" s="47"/>
      <c r="AM247" s="47"/>
      <c r="AN247" s="47"/>
      <c r="AO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32"/>
      <c r="AH248" s="47"/>
      <c r="AI248" s="47"/>
      <c r="AJ248" s="47"/>
      <c r="AK248" s="47"/>
      <c r="AL248" s="47"/>
      <c r="AM248" s="47"/>
      <c r="AN248" s="47"/>
      <c r="AO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32"/>
      <c r="AH249" s="47"/>
      <c r="AI249" s="47"/>
      <c r="AJ249" s="47"/>
      <c r="AK249" s="47"/>
      <c r="AL249" s="47"/>
      <c r="AM249" s="47"/>
      <c r="AN249" s="47"/>
      <c r="AO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32"/>
      <c r="AH250" s="47"/>
      <c r="AI250" s="47"/>
      <c r="AJ250" s="47"/>
      <c r="AK250" s="47"/>
      <c r="AL250" s="47"/>
      <c r="AM250" s="47"/>
      <c r="AN250" s="47"/>
      <c r="AO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32"/>
      <c r="AH251" s="47"/>
      <c r="AI251" s="47"/>
      <c r="AJ251" s="47"/>
      <c r="AK251" s="47"/>
      <c r="AL251" s="47"/>
      <c r="AM251" s="47"/>
      <c r="AN251" s="47"/>
      <c r="AO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32"/>
      <c r="AH252" s="47"/>
      <c r="AI252" s="47"/>
      <c r="AJ252" s="47"/>
      <c r="AK252" s="47"/>
      <c r="AL252" s="47"/>
      <c r="AM252" s="47"/>
      <c r="AN252" s="47"/>
      <c r="AO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32"/>
      <c r="AH253" s="47"/>
      <c r="AI253" s="47"/>
      <c r="AJ253" s="47"/>
      <c r="AK253" s="47"/>
      <c r="AL253" s="47"/>
      <c r="AM253" s="47"/>
      <c r="AN253" s="47"/>
      <c r="AO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32"/>
      <c r="AH254" s="47"/>
      <c r="AI254" s="47"/>
      <c r="AJ254" s="47"/>
      <c r="AK254" s="47"/>
      <c r="AL254" s="47"/>
      <c r="AM254" s="47"/>
      <c r="AN254" s="47"/>
      <c r="AO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32"/>
      <c r="AH255" s="47"/>
      <c r="AI255" s="47"/>
      <c r="AJ255" s="47"/>
      <c r="AK255" s="47"/>
      <c r="AL255" s="47"/>
      <c r="AM255" s="47"/>
      <c r="AN255" s="47"/>
      <c r="AO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32"/>
      <c r="AH256" s="47"/>
      <c r="AI256" s="47"/>
      <c r="AJ256" s="47"/>
      <c r="AK256" s="47"/>
      <c r="AL256" s="47"/>
      <c r="AM256" s="47"/>
      <c r="AN256" s="47"/>
      <c r="AO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32"/>
      <c r="AH257" s="47"/>
      <c r="AI257" s="47"/>
      <c r="AJ257" s="47"/>
      <c r="AK257" s="47"/>
      <c r="AL257" s="47"/>
      <c r="AM257" s="47"/>
      <c r="AN257" s="47"/>
      <c r="AO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32"/>
      <c r="AH258" s="47"/>
      <c r="AI258" s="47"/>
      <c r="AJ258" s="47"/>
      <c r="AK258" s="47"/>
      <c r="AL258" s="47"/>
      <c r="AM258" s="47"/>
      <c r="AN258" s="47"/>
      <c r="AO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32"/>
      <c r="AH259" s="47"/>
      <c r="AI259" s="47"/>
      <c r="AJ259" s="47"/>
      <c r="AK259" s="47"/>
      <c r="AL259" s="47"/>
      <c r="AM259" s="47"/>
      <c r="AN259" s="47"/>
      <c r="AO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32"/>
      <c r="AH260" s="47"/>
      <c r="AI260" s="47"/>
      <c r="AJ260" s="47"/>
      <c r="AK260" s="47"/>
      <c r="AL260" s="47"/>
      <c r="AM260" s="47"/>
      <c r="AN260" s="47"/>
      <c r="AO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32"/>
      <c r="AH261" s="47"/>
      <c r="AI261" s="47"/>
      <c r="AJ261" s="47"/>
      <c r="AK261" s="47"/>
      <c r="AL261" s="47"/>
      <c r="AM261" s="47"/>
      <c r="AN261" s="47"/>
      <c r="AO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32"/>
      <c r="AH262" s="47"/>
      <c r="AI262" s="47"/>
      <c r="AJ262" s="47"/>
      <c r="AK262" s="47"/>
      <c r="AL262" s="47"/>
      <c r="AM262" s="47"/>
      <c r="AN262" s="47"/>
      <c r="AO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32"/>
      <c r="AH263" s="47"/>
      <c r="AI263" s="47"/>
      <c r="AJ263" s="47"/>
      <c r="AK263" s="47"/>
      <c r="AL263" s="47"/>
      <c r="AM263" s="47"/>
      <c r="AN263" s="47"/>
      <c r="AO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32"/>
      <c r="AH264" s="47"/>
      <c r="AI264" s="47"/>
      <c r="AJ264" s="47"/>
      <c r="AK264" s="47"/>
      <c r="AL264" s="47"/>
      <c r="AM264" s="47"/>
      <c r="AN264" s="47"/>
      <c r="AO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32"/>
      <c r="AH265" s="47"/>
      <c r="AI265" s="47"/>
      <c r="AJ265" s="47"/>
      <c r="AK265" s="47"/>
      <c r="AL265" s="47"/>
      <c r="AM265" s="47"/>
      <c r="AN265" s="47"/>
      <c r="AO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32"/>
      <c r="AH266" s="47"/>
      <c r="AI266" s="47"/>
      <c r="AJ266" s="47"/>
      <c r="AK266" s="47"/>
      <c r="AL266" s="47"/>
      <c r="AM266" s="47"/>
      <c r="AN266" s="47"/>
      <c r="AO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32"/>
      <c r="AH267" s="47"/>
      <c r="AI267" s="47"/>
      <c r="AJ267" s="47"/>
      <c r="AK267" s="47"/>
      <c r="AL267" s="47"/>
      <c r="AM267" s="47"/>
      <c r="AN267" s="47"/>
      <c r="AO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32"/>
      <c r="AH268" s="47"/>
      <c r="AI268" s="47"/>
      <c r="AJ268" s="47"/>
      <c r="AK268" s="47"/>
      <c r="AL268" s="47"/>
      <c r="AM268" s="47"/>
      <c r="AN268" s="47"/>
      <c r="AO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32"/>
      <c r="AH269" s="47"/>
      <c r="AI269" s="47"/>
      <c r="AJ269" s="47"/>
      <c r="AK269" s="47"/>
      <c r="AL269" s="47"/>
      <c r="AM269" s="47"/>
      <c r="AN269" s="47"/>
      <c r="AO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32"/>
      <c r="AH270" s="47"/>
      <c r="AI270" s="47"/>
      <c r="AJ270" s="47"/>
      <c r="AK270" s="47"/>
      <c r="AL270" s="47"/>
      <c r="AM270" s="47"/>
      <c r="AN270" s="47"/>
      <c r="AO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32"/>
      <c r="AH271" s="47"/>
      <c r="AI271" s="47"/>
      <c r="AJ271" s="47"/>
      <c r="AK271" s="47"/>
      <c r="AL271" s="47"/>
      <c r="AM271" s="47"/>
      <c r="AN271" s="47"/>
      <c r="AO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32"/>
      <c r="AH272" s="47"/>
      <c r="AI272" s="47"/>
      <c r="AJ272" s="47"/>
      <c r="AK272" s="47"/>
      <c r="AL272" s="47"/>
      <c r="AM272" s="47"/>
      <c r="AN272" s="47"/>
      <c r="AO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32"/>
      <c r="AH273" s="47"/>
      <c r="AI273" s="47"/>
      <c r="AJ273" s="47"/>
      <c r="AK273" s="47"/>
      <c r="AL273" s="47"/>
      <c r="AM273" s="47"/>
      <c r="AN273" s="47"/>
      <c r="AO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32"/>
      <c r="AH274" s="47"/>
      <c r="AI274" s="47"/>
      <c r="AJ274" s="47"/>
      <c r="AK274" s="47"/>
      <c r="AL274" s="47"/>
      <c r="AM274" s="47"/>
      <c r="AN274" s="47"/>
      <c r="AO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32"/>
      <c r="AH275" s="47"/>
      <c r="AI275" s="47"/>
      <c r="AJ275" s="47"/>
      <c r="AK275" s="47"/>
      <c r="AL275" s="47"/>
      <c r="AM275" s="47"/>
      <c r="AN275" s="47"/>
      <c r="AO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32"/>
      <c r="AH276" s="47"/>
      <c r="AI276" s="47"/>
      <c r="AJ276" s="47"/>
      <c r="AK276" s="47"/>
      <c r="AL276" s="47"/>
      <c r="AM276" s="47"/>
      <c r="AN276" s="47"/>
      <c r="AO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32"/>
      <c r="AH277" s="47"/>
      <c r="AI277" s="47"/>
      <c r="AJ277" s="47"/>
      <c r="AK277" s="47"/>
      <c r="AL277" s="47"/>
      <c r="AM277" s="47"/>
      <c r="AN277" s="47"/>
      <c r="AO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32"/>
      <c r="AH278" s="47"/>
      <c r="AI278" s="47"/>
      <c r="AJ278" s="47"/>
      <c r="AK278" s="47"/>
      <c r="AL278" s="47"/>
      <c r="AM278" s="47"/>
      <c r="AN278" s="47"/>
      <c r="AO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32"/>
      <c r="AH279" s="47"/>
      <c r="AI279" s="47"/>
      <c r="AJ279" s="47"/>
      <c r="AK279" s="47"/>
      <c r="AL279" s="47"/>
      <c r="AM279" s="47"/>
      <c r="AN279" s="47"/>
      <c r="AO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32"/>
      <c r="AH280" s="47"/>
      <c r="AI280" s="47"/>
      <c r="AJ280" s="47"/>
      <c r="AK280" s="47"/>
      <c r="AL280" s="47"/>
      <c r="AM280" s="47"/>
      <c r="AN280" s="47"/>
      <c r="AO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32"/>
      <c r="AH281" s="47"/>
      <c r="AI281" s="47"/>
      <c r="AJ281" s="47"/>
      <c r="AK281" s="47"/>
      <c r="AL281" s="47"/>
      <c r="AM281" s="47"/>
      <c r="AN281" s="47"/>
      <c r="AO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32"/>
      <c r="AH282" s="47"/>
      <c r="AI282" s="47"/>
      <c r="AJ282" s="47"/>
      <c r="AK282" s="47"/>
      <c r="AL282" s="47"/>
      <c r="AM282" s="47"/>
      <c r="AN282" s="47"/>
      <c r="AO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32"/>
      <c r="AH283" s="47"/>
      <c r="AI283" s="47"/>
      <c r="AJ283" s="47"/>
      <c r="AK283" s="47"/>
      <c r="AL283" s="47"/>
      <c r="AM283" s="47"/>
      <c r="AN283" s="47"/>
      <c r="AO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32"/>
      <c r="AH284" s="47"/>
      <c r="AI284" s="47"/>
      <c r="AJ284" s="47"/>
      <c r="AK284" s="47"/>
      <c r="AL284" s="47"/>
      <c r="AM284" s="47"/>
      <c r="AN284" s="47"/>
      <c r="AO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32"/>
      <c r="AH285" s="47"/>
      <c r="AI285" s="47"/>
      <c r="AJ285" s="47"/>
      <c r="AK285" s="47"/>
      <c r="AL285" s="47"/>
      <c r="AM285" s="47"/>
      <c r="AN285" s="47"/>
      <c r="AO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32"/>
      <c r="AH286" s="47"/>
      <c r="AI286" s="47"/>
      <c r="AJ286" s="47"/>
      <c r="AK286" s="47"/>
      <c r="AL286" s="47"/>
      <c r="AM286" s="47"/>
      <c r="AN286" s="47"/>
      <c r="AO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32"/>
      <c r="AH287" s="47"/>
      <c r="AI287" s="47"/>
      <c r="AJ287" s="47"/>
      <c r="AK287" s="47"/>
      <c r="AL287" s="47"/>
      <c r="AM287" s="47"/>
      <c r="AN287" s="47"/>
      <c r="AO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32"/>
      <c r="AH288" s="47"/>
      <c r="AI288" s="47"/>
      <c r="AJ288" s="47"/>
      <c r="AK288" s="47"/>
      <c r="AL288" s="47"/>
      <c r="AM288" s="47"/>
      <c r="AN288" s="47"/>
      <c r="AO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32"/>
      <c r="AH289" s="47"/>
      <c r="AI289" s="47"/>
      <c r="AJ289" s="47"/>
      <c r="AK289" s="47"/>
      <c r="AL289" s="47"/>
      <c r="AM289" s="47"/>
      <c r="AN289" s="47"/>
      <c r="AO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32"/>
      <c r="AH290" s="47"/>
      <c r="AI290" s="47"/>
      <c r="AJ290" s="47"/>
      <c r="AK290" s="47"/>
      <c r="AL290" s="47"/>
      <c r="AM290" s="47"/>
      <c r="AN290" s="47"/>
      <c r="AO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32"/>
      <c r="AH291" s="47"/>
      <c r="AI291" s="47"/>
      <c r="AJ291" s="47"/>
      <c r="AK291" s="47"/>
      <c r="AL291" s="47"/>
      <c r="AM291" s="47"/>
      <c r="AN291" s="47"/>
      <c r="AO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32"/>
      <c r="AH292" s="47"/>
      <c r="AI292" s="47"/>
      <c r="AJ292" s="47"/>
      <c r="AK292" s="47"/>
      <c r="AL292" s="47"/>
      <c r="AM292" s="47"/>
      <c r="AN292" s="47"/>
      <c r="AO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32"/>
      <c r="AH293" s="47"/>
      <c r="AI293" s="47"/>
      <c r="AJ293" s="47"/>
      <c r="AK293" s="47"/>
      <c r="AL293" s="47"/>
      <c r="AM293" s="47"/>
      <c r="AN293" s="47"/>
      <c r="AO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32"/>
      <c r="AH294" s="47"/>
      <c r="AI294" s="47"/>
      <c r="AJ294" s="47"/>
      <c r="AK294" s="47"/>
      <c r="AL294" s="47"/>
      <c r="AM294" s="47"/>
      <c r="AN294" s="47"/>
      <c r="AO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32"/>
      <c r="AH295" s="47"/>
      <c r="AI295" s="47"/>
      <c r="AJ295" s="47"/>
      <c r="AK295" s="47"/>
      <c r="AL295" s="47"/>
      <c r="AM295" s="47"/>
      <c r="AN295" s="47"/>
      <c r="AO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32"/>
      <c r="AH296" s="47"/>
      <c r="AI296" s="47"/>
      <c r="AJ296" s="47"/>
      <c r="AK296" s="47"/>
      <c r="AL296" s="47"/>
      <c r="AM296" s="47"/>
      <c r="AN296" s="47"/>
      <c r="AO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32"/>
      <c r="AH297" s="47"/>
      <c r="AI297" s="47"/>
      <c r="AJ297" s="47"/>
      <c r="AK297" s="47"/>
      <c r="AL297" s="47"/>
      <c r="AM297" s="47"/>
      <c r="AN297" s="47"/>
      <c r="AO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32"/>
      <c r="AH298" s="47"/>
      <c r="AI298" s="47"/>
      <c r="AJ298" s="47"/>
      <c r="AK298" s="47"/>
      <c r="AL298" s="47"/>
      <c r="AM298" s="47"/>
      <c r="AN298" s="47"/>
      <c r="AO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32"/>
      <c r="AH299" s="47"/>
      <c r="AI299" s="47"/>
      <c r="AJ299" s="47"/>
      <c r="AK299" s="47"/>
      <c r="AL299" s="47"/>
      <c r="AM299" s="47"/>
      <c r="AN299" s="47"/>
      <c r="AO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32"/>
      <c r="AH300" s="47"/>
      <c r="AI300" s="47"/>
      <c r="AJ300" s="47"/>
      <c r="AK300" s="47"/>
      <c r="AL300" s="47"/>
      <c r="AM300" s="47"/>
      <c r="AN300" s="47"/>
      <c r="AO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32"/>
      <c r="AH301" s="47"/>
      <c r="AI301" s="47"/>
      <c r="AJ301" s="47"/>
      <c r="AK301" s="47"/>
      <c r="AL301" s="47"/>
      <c r="AM301" s="47"/>
      <c r="AN301" s="47"/>
      <c r="AO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32"/>
      <c r="AH302" s="47"/>
      <c r="AI302" s="47"/>
      <c r="AJ302" s="47"/>
      <c r="AK302" s="47"/>
      <c r="AL302" s="47"/>
      <c r="AM302" s="47"/>
      <c r="AN302" s="47"/>
      <c r="AO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32"/>
      <c r="AH303" s="47"/>
      <c r="AI303" s="47"/>
      <c r="AJ303" s="47"/>
      <c r="AK303" s="47"/>
      <c r="AL303" s="47"/>
      <c r="AM303" s="47"/>
      <c r="AN303" s="47"/>
      <c r="AO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32"/>
      <c r="AH304" s="47"/>
      <c r="AI304" s="47"/>
      <c r="AJ304" s="47"/>
      <c r="AK304" s="47"/>
      <c r="AL304" s="47"/>
      <c r="AM304" s="47"/>
      <c r="AN304" s="47"/>
      <c r="AO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32"/>
      <c r="AH305" s="47"/>
      <c r="AI305" s="47"/>
      <c r="AJ305" s="47"/>
      <c r="AK305" s="47"/>
      <c r="AL305" s="47"/>
      <c r="AM305" s="47"/>
      <c r="AN305" s="47"/>
      <c r="AO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32"/>
      <c r="AH306" s="47"/>
      <c r="AI306" s="47"/>
      <c r="AJ306" s="47"/>
      <c r="AK306" s="47"/>
      <c r="AL306" s="47"/>
      <c r="AM306" s="47"/>
      <c r="AN306" s="47"/>
      <c r="AO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32"/>
      <c r="AH307" s="47"/>
      <c r="AI307" s="47"/>
      <c r="AJ307" s="47"/>
      <c r="AK307" s="47"/>
      <c r="AL307" s="47"/>
      <c r="AM307" s="47"/>
      <c r="AN307" s="47"/>
      <c r="AO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32"/>
      <c r="AH308" s="47"/>
      <c r="AI308" s="47"/>
      <c r="AJ308" s="47"/>
      <c r="AK308" s="47"/>
      <c r="AL308" s="47"/>
      <c r="AM308" s="47"/>
      <c r="AN308" s="47"/>
      <c r="AO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32"/>
      <c r="AH309" s="47"/>
      <c r="AI309" s="47"/>
      <c r="AJ309" s="47"/>
      <c r="AK309" s="47"/>
      <c r="AL309" s="47"/>
      <c r="AM309" s="47"/>
      <c r="AN309" s="47"/>
      <c r="AO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32"/>
      <c r="AH310" s="47"/>
      <c r="AI310" s="47"/>
      <c r="AJ310" s="47"/>
      <c r="AK310" s="47"/>
      <c r="AL310" s="47"/>
      <c r="AM310" s="47"/>
      <c r="AN310" s="47"/>
      <c r="AO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32"/>
      <c r="AH311" s="47"/>
      <c r="AI311" s="47"/>
      <c r="AJ311" s="47"/>
      <c r="AK311" s="47"/>
      <c r="AL311" s="47"/>
      <c r="AM311" s="47"/>
      <c r="AN311" s="47"/>
      <c r="AO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32"/>
      <c r="AH312" s="47"/>
      <c r="AI312" s="47"/>
      <c r="AJ312" s="47"/>
      <c r="AK312" s="47"/>
      <c r="AL312" s="47"/>
      <c r="AM312" s="47"/>
      <c r="AN312" s="47"/>
      <c r="AO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32"/>
      <c r="AH313" s="47"/>
      <c r="AI313" s="47"/>
      <c r="AJ313" s="47"/>
      <c r="AK313" s="47"/>
      <c r="AL313" s="47"/>
      <c r="AM313" s="47"/>
      <c r="AN313" s="47"/>
      <c r="AO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32"/>
      <c r="AH314" s="47"/>
      <c r="AI314" s="47"/>
      <c r="AJ314" s="47"/>
      <c r="AK314" s="47"/>
      <c r="AL314" s="47"/>
      <c r="AM314" s="47"/>
      <c r="AN314" s="47"/>
      <c r="AO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32"/>
      <c r="AH315" s="47"/>
      <c r="AI315" s="47"/>
      <c r="AJ315" s="47"/>
      <c r="AK315" s="47"/>
      <c r="AL315" s="47"/>
      <c r="AM315" s="47"/>
      <c r="AN315" s="47"/>
      <c r="AO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32"/>
      <c r="AH316" s="47"/>
      <c r="AI316" s="47"/>
      <c r="AJ316" s="47"/>
      <c r="AK316" s="47"/>
      <c r="AL316" s="47"/>
      <c r="AM316" s="47"/>
      <c r="AN316" s="47"/>
      <c r="AO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32"/>
      <c r="AH317" s="47"/>
      <c r="AI317" s="47"/>
      <c r="AJ317" s="47"/>
      <c r="AK317" s="47"/>
      <c r="AL317" s="47"/>
      <c r="AM317" s="47"/>
      <c r="AN317" s="47"/>
      <c r="AO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32"/>
      <c r="AH318" s="47"/>
      <c r="AI318" s="47"/>
      <c r="AJ318" s="47"/>
      <c r="AK318" s="47"/>
      <c r="AL318" s="47"/>
      <c r="AM318" s="47"/>
      <c r="AN318" s="47"/>
      <c r="AO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32"/>
      <c r="AH319" s="47"/>
      <c r="AI319" s="47"/>
      <c r="AJ319" s="47"/>
      <c r="AK319" s="47"/>
      <c r="AL319" s="47"/>
      <c r="AM319" s="47"/>
      <c r="AN319" s="47"/>
      <c r="AO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32"/>
      <c r="AH320" s="47"/>
      <c r="AI320" s="47"/>
      <c r="AJ320" s="47"/>
      <c r="AK320" s="47"/>
      <c r="AL320" s="47"/>
      <c r="AM320" s="47"/>
      <c r="AN320" s="47"/>
      <c r="AO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32"/>
      <c r="AH321" s="47"/>
      <c r="AI321" s="47"/>
      <c r="AJ321" s="47"/>
      <c r="AK321" s="47"/>
      <c r="AL321" s="47"/>
      <c r="AM321" s="47"/>
      <c r="AN321" s="47"/>
      <c r="AO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32"/>
      <c r="AH322" s="47"/>
      <c r="AI322" s="47"/>
      <c r="AJ322" s="47"/>
      <c r="AK322" s="47"/>
      <c r="AL322" s="47"/>
      <c r="AM322" s="47"/>
      <c r="AN322" s="47"/>
      <c r="AO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32"/>
      <c r="AH323" s="47"/>
      <c r="AI323" s="47"/>
      <c r="AJ323" s="47"/>
      <c r="AK323" s="47"/>
      <c r="AL323" s="47"/>
      <c r="AM323" s="47"/>
      <c r="AN323" s="47"/>
      <c r="AO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32"/>
      <c r="AH324" s="47"/>
      <c r="AI324" s="47"/>
      <c r="AJ324" s="47"/>
      <c r="AK324" s="47"/>
      <c r="AL324" s="47"/>
      <c r="AM324" s="47"/>
      <c r="AN324" s="47"/>
      <c r="AO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32"/>
      <c r="AH325" s="47"/>
      <c r="AI325" s="47"/>
      <c r="AJ325" s="47"/>
      <c r="AK325" s="47"/>
      <c r="AL325" s="47"/>
      <c r="AM325" s="47"/>
      <c r="AN325" s="47"/>
      <c r="AO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32"/>
      <c r="AH326" s="47"/>
      <c r="AI326" s="47"/>
      <c r="AJ326" s="47"/>
      <c r="AK326" s="47"/>
      <c r="AL326" s="47"/>
      <c r="AM326" s="47"/>
      <c r="AN326" s="47"/>
      <c r="AO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32"/>
      <c r="AH327" s="47"/>
      <c r="AI327" s="47"/>
      <c r="AJ327" s="47"/>
      <c r="AK327" s="47"/>
      <c r="AL327" s="47"/>
      <c r="AM327" s="47"/>
      <c r="AN327" s="47"/>
      <c r="AO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32"/>
      <c r="AH328" s="47"/>
      <c r="AI328" s="47"/>
      <c r="AJ328" s="47"/>
      <c r="AK328" s="47"/>
      <c r="AL328" s="47"/>
      <c r="AM328" s="47"/>
      <c r="AN328" s="47"/>
      <c r="AO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32"/>
      <c r="AH329" s="47"/>
      <c r="AI329" s="47"/>
      <c r="AJ329" s="47"/>
      <c r="AK329" s="47"/>
      <c r="AL329" s="47"/>
      <c r="AM329" s="47"/>
      <c r="AN329" s="47"/>
      <c r="AO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32"/>
      <c r="AH330" s="47"/>
      <c r="AI330" s="47"/>
      <c r="AJ330" s="47"/>
      <c r="AK330" s="47"/>
      <c r="AL330" s="47"/>
      <c r="AM330" s="47"/>
      <c r="AN330" s="47"/>
      <c r="AO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32"/>
      <c r="AH331" s="47"/>
      <c r="AI331" s="47"/>
      <c r="AJ331" s="47"/>
      <c r="AK331" s="47"/>
      <c r="AL331" s="47"/>
      <c r="AM331" s="47"/>
      <c r="AN331" s="47"/>
      <c r="AO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32"/>
      <c r="AH332" s="47"/>
      <c r="AI332" s="47"/>
      <c r="AJ332" s="47"/>
      <c r="AK332" s="47"/>
      <c r="AL332" s="47"/>
      <c r="AM332" s="47"/>
      <c r="AN332" s="47"/>
      <c r="AO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32"/>
      <c r="AH333" s="47"/>
      <c r="AI333" s="47"/>
      <c r="AJ333" s="47"/>
      <c r="AK333" s="47"/>
      <c r="AL333" s="47"/>
      <c r="AM333" s="47"/>
      <c r="AN333" s="47"/>
      <c r="AO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32"/>
      <c r="AH334" s="47"/>
      <c r="AI334" s="47"/>
      <c r="AJ334" s="47"/>
      <c r="AK334" s="47"/>
      <c r="AL334" s="47"/>
      <c r="AM334" s="47"/>
      <c r="AN334" s="47"/>
      <c r="AO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32"/>
      <c r="AH335" s="47"/>
      <c r="AI335" s="47"/>
      <c r="AJ335" s="47"/>
      <c r="AK335" s="47"/>
      <c r="AL335" s="47"/>
      <c r="AM335" s="47"/>
      <c r="AN335" s="47"/>
      <c r="AO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32"/>
      <c r="AH336" s="47"/>
      <c r="AI336" s="47"/>
      <c r="AJ336" s="47"/>
      <c r="AK336" s="47"/>
      <c r="AL336" s="47"/>
      <c r="AM336" s="47"/>
      <c r="AN336" s="47"/>
      <c r="AO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32"/>
      <c r="AH337" s="47"/>
      <c r="AI337" s="47"/>
      <c r="AJ337" s="47"/>
      <c r="AK337" s="47"/>
      <c r="AL337" s="47"/>
      <c r="AM337" s="47"/>
      <c r="AN337" s="47"/>
      <c r="AO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32"/>
      <c r="AH338" s="47"/>
      <c r="AI338" s="47"/>
      <c r="AJ338" s="47"/>
      <c r="AK338" s="47"/>
      <c r="AL338" s="47"/>
      <c r="AM338" s="47"/>
      <c r="AN338" s="47"/>
      <c r="AO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32"/>
      <c r="AH339" s="47"/>
      <c r="AI339" s="47"/>
      <c r="AJ339" s="47"/>
      <c r="AK339" s="47"/>
      <c r="AL339" s="47"/>
      <c r="AM339" s="47"/>
      <c r="AN339" s="47"/>
      <c r="AO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32"/>
      <c r="AH340" s="47"/>
      <c r="AI340" s="47"/>
      <c r="AJ340" s="47"/>
      <c r="AK340" s="47"/>
      <c r="AL340" s="47"/>
      <c r="AM340" s="47"/>
      <c r="AN340" s="47"/>
      <c r="AO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32"/>
      <c r="AH341" s="47"/>
      <c r="AI341" s="47"/>
      <c r="AJ341" s="47"/>
      <c r="AK341" s="47"/>
      <c r="AL341" s="47"/>
      <c r="AM341" s="47"/>
      <c r="AN341" s="47"/>
      <c r="AO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32"/>
      <c r="AH342" s="47"/>
      <c r="AI342" s="47"/>
      <c r="AJ342" s="47"/>
      <c r="AK342" s="47"/>
      <c r="AL342" s="47"/>
      <c r="AM342" s="47"/>
      <c r="AN342" s="47"/>
      <c r="AO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32"/>
      <c r="AH343" s="47"/>
      <c r="AI343" s="47"/>
      <c r="AJ343" s="47"/>
      <c r="AK343" s="47"/>
      <c r="AL343" s="47"/>
      <c r="AM343" s="47"/>
      <c r="AN343" s="47"/>
      <c r="AO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32"/>
      <c r="AH344" s="47"/>
      <c r="AI344" s="47"/>
      <c r="AJ344" s="47"/>
      <c r="AK344" s="47"/>
      <c r="AL344" s="47"/>
      <c r="AM344" s="47"/>
      <c r="AN344" s="47"/>
      <c r="AO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32"/>
      <c r="AH345" s="47"/>
      <c r="AI345" s="47"/>
      <c r="AJ345" s="47"/>
      <c r="AK345" s="47"/>
      <c r="AL345" s="47"/>
      <c r="AM345" s="47"/>
      <c r="AN345" s="47"/>
      <c r="AO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32"/>
      <c r="AH346" s="47"/>
      <c r="AI346" s="47"/>
      <c r="AJ346" s="47"/>
      <c r="AK346" s="47"/>
      <c r="AL346" s="47"/>
      <c r="AM346" s="47"/>
      <c r="AN346" s="47"/>
      <c r="AO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32"/>
      <c r="AH347" s="47"/>
      <c r="AI347" s="47"/>
      <c r="AJ347" s="47"/>
      <c r="AK347" s="47"/>
      <c r="AL347" s="47"/>
      <c r="AM347" s="47"/>
      <c r="AN347" s="47"/>
      <c r="AO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32"/>
      <c r="AH348" s="47"/>
      <c r="AI348" s="47"/>
      <c r="AJ348" s="47"/>
      <c r="AK348" s="47"/>
      <c r="AL348" s="47"/>
      <c r="AM348" s="47"/>
      <c r="AN348" s="47"/>
      <c r="AO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32"/>
      <c r="AH349" s="47"/>
      <c r="AI349" s="47"/>
      <c r="AJ349" s="47"/>
      <c r="AK349" s="47"/>
      <c r="AL349" s="47"/>
      <c r="AM349" s="47"/>
      <c r="AN349" s="47"/>
      <c r="AO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32"/>
      <c r="AH350" s="47"/>
      <c r="AI350" s="47"/>
      <c r="AJ350" s="47"/>
      <c r="AK350" s="47"/>
      <c r="AL350" s="47"/>
      <c r="AM350" s="47"/>
      <c r="AN350" s="47"/>
      <c r="AO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32"/>
      <c r="AH351" s="47"/>
      <c r="AI351" s="47"/>
      <c r="AJ351" s="47"/>
      <c r="AK351" s="47"/>
      <c r="AL351" s="47"/>
      <c r="AM351" s="47"/>
      <c r="AN351" s="47"/>
      <c r="AO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32"/>
      <c r="AH352" s="47"/>
      <c r="AI352" s="47"/>
      <c r="AJ352" s="47"/>
      <c r="AK352" s="47"/>
      <c r="AL352" s="47"/>
      <c r="AM352" s="47"/>
      <c r="AN352" s="47"/>
      <c r="AO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32"/>
      <c r="AH353" s="47"/>
      <c r="AI353" s="47"/>
      <c r="AJ353" s="47"/>
      <c r="AK353" s="47"/>
      <c r="AL353" s="47"/>
      <c r="AM353" s="47"/>
      <c r="AN353" s="47"/>
      <c r="AO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32"/>
      <c r="AH354" s="47"/>
      <c r="AI354" s="47"/>
      <c r="AJ354" s="47"/>
      <c r="AK354" s="47"/>
      <c r="AL354" s="47"/>
      <c r="AM354" s="47"/>
      <c r="AN354" s="47"/>
      <c r="AO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32"/>
      <c r="AH355" s="47"/>
      <c r="AI355" s="47"/>
      <c r="AJ355" s="47"/>
      <c r="AK355" s="47"/>
      <c r="AL355" s="47"/>
      <c r="AM355" s="47"/>
      <c r="AN355" s="47"/>
      <c r="AO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32"/>
      <c r="AH356" s="47"/>
      <c r="AI356" s="47"/>
      <c r="AJ356" s="47"/>
      <c r="AK356" s="47"/>
      <c r="AL356" s="47"/>
      <c r="AM356" s="47"/>
      <c r="AN356" s="47"/>
      <c r="AO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32"/>
      <c r="AH357" s="47"/>
      <c r="AI357" s="47"/>
      <c r="AJ357" s="47"/>
      <c r="AK357" s="47"/>
      <c r="AL357" s="47"/>
      <c r="AM357" s="47"/>
      <c r="AN357" s="47"/>
      <c r="AO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32"/>
      <c r="AH358" s="47"/>
      <c r="AI358" s="47"/>
      <c r="AJ358" s="47"/>
      <c r="AK358" s="47"/>
      <c r="AL358" s="47"/>
      <c r="AM358" s="47"/>
      <c r="AN358" s="47"/>
      <c r="AO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32"/>
      <c r="AH359" s="47"/>
      <c r="AI359" s="47"/>
      <c r="AJ359" s="47"/>
      <c r="AK359" s="47"/>
      <c r="AL359" s="47"/>
      <c r="AM359" s="47"/>
      <c r="AN359" s="47"/>
      <c r="AO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32"/>
      <c r="AH360" s="47"/>
      <c r="AI360" s="47"/>
      <c r="AJ360" s="47"/>
      <c r="AK360" s="47"/>
      <c r="AL360" s="47"/>
      <c r="AM360" s="47"/>
      <c r="AN360" s="47"/>
      <c r="AO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32"/>
      <c r="AH361" s="47"/>
      <c r="AI361" s="47"/>
      <c r="AJ361" s="47"/>
      <c r="AK361" s="47"/>
      <c r="AL361" s="47"/>
      <c r="AM361" s="47"/>
      <c r="AN361" s="47"/>
      <c r="AO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32"/>
      <c r="AH362" s="47"/>
      <c r="AI362" s="47"/>
      <c r="AJ362" s="47"/>
      <c r="AK362" s="47"/>
      <c r="AL362" s="47"/>
      <c r="AM362" s="47"/>
      <c r="AN362" s="47"/>
      <c r="AO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32"/>
      <c r="AH363" s="47"/>
      <c r="AI363" s="47"/>
      <c r="AJ363" s="47"/>
      <c r="AK363" s="47"/>
      <c r="AL363" s="47"/>
      <c r="AM363" s="47"/>
      <c r="AN363" s="47"/>
      <c r="AO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32"/>
      <c r="AH364" s="47"/>
      <c r="AI364" s="47"/>
      <c r="AJ364" s="47"/>
      <c r="AK364" s="47"/>
      <c r="AL364" s="47"/>
      <c r="AM364" s="47"/>
      <c r="AN364" s="47"/>
      <c r="AO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32"/>
      <c r="AH365" s="47"/>
      <c r="AI365" s="47"/>
      <c r="AJ365" s="47"/>
      <c r="AK365" s="47"/>
      <c r="AL365" s="47"/>
      <c r="AM365" s="47"/>
      <c r="AN365" s="47"/>
      <c r="AO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32"/>
      <c r="AH366" s="47"/>
      <c r="AI366" s="47"/>
      <c r="AJ366" s="47"/>
      <c r="AK366" s="47"/>
      <c r="AL366" s="47"/>
      <c r="AM366" s="47"/>
      <c r="AN366" s="47"/>
      <c r="AO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32"/>
      <c r="AH367" s="47"/>
      <c r="AI367" s="47"/>
      <c r="AJ367" s="47"/>
      <c r="AK367" s="47"/>
      <c r="AL367" s="47"/>
      <c r="AM367" s="47"/>
      <c r="AN367" s="47"/>
      <c r="AO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32"/>
      <c r="AH368" s="47"/>
      <c r="AI368" s="47"/>
      <c r="AJ368" s="47"/>
      <c r="AK368" s="47"/>
      <c r="AL368" s="47"/>
      <c r="AM368" s="47"/>
      <c r="AN368" s="47"/>
      <c r="AO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32"/>
      <c r="AH369" s="47"/>
      <c r="AI369" s="47"/>
      <c r="AJ369" s="47"/>
      <c r="AK369" s="47"/>
      <c r="AL369" s="47"/>
      <c r="AM369" s="47"/>
      <c r="AN369" s="47"/>
      <c r="AO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32"/>
      <c r="AH370" s="47"/>
      <c r="AI370" s="47"/>
      <c r="AJ370" s="47"/>
      <c r="AK370" s="47"/>
      <c r="AL370" s="47"/>
      <c r="AM370" s="47"/>
      <c r="AN370" s="47"/>
      <c r="AO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32"/>
      <c r="AH371" s="47"/>
      <c r="AI371" s="47"/>
      <c r="AJ371" s="47"/>
      <c r="AK371" s="47"/>
      <c r="AL371" s="47"/>
      <c r="AM371" s="47"/>
      <c r="AN371" s="47"/>
      <c r="AO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32"/>
      <c r="AH372" s="47"/>
      <c r="AI372" s="47"/>
      <c r="AJ372" s="47"/>
      <c r="AK372" s="47"/>
      <c r="AL372" s="47"/>
      <c r="AM372" s="47"/>
      <c r="AN372" s="47"/>
      <c r="AO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32"/>
      <c r="AH373" s="47"/>
      <c r="AI373" s="47"/>
      <c r="AJ373" s="47"/>
      <c r="AK373" s="47"/>
      <c r="AL373" s="47"/>
      <c r="AM373" s="47"/>
      <c r="AN373" s="47"/>
      <c r="AO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32"/>
      <c r="AH374" s="47"/>
      <c r="AI374" s="47"/>
      <c r="AJ374" s="47"/>
      <c r="AK374" s="47"/>
      <c r="AL374" s="47"/>
      <c r="AM374" s="47"/>
      <c r="AN374" s="47"/>
      <c r="AO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32"/>
      <c r="AH375" s="47"/>
      <c r="AI375" s="47"/>
      <c r="AJ375" s="47"/>
      <c r="AK375" s="47"/>
      <c r="AL375" s="47"/>
      <c r="AM375" s="47"/>
      <c r="AN375" s="47"/>
      <c r="AO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32"/>
      <c r="AH376" s="47"/>
      <c r="AI376" s="47"/>
      <c r="AJ376" s="47"/>
      <c r="AK376" s="47"/>
      <c r="AL376" s="47"/>
      <c r="AM376" s="47"/>
      <c r="AN376" s="47"/>
      <c r="AO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32"/>
      <c r="AH377" s="47"/>
      <c r="AI377" s="47"/>
      <c r="AJ377" s="47"/>
      <c r="AK377" s="47"/>
      <c r="AL377" s="47"/>
      <c r="AM377" s="47"/>
      <c r="AN377" s="47"/>
      <c r="AO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32"/>
      <c r="AH378" s="47"/>
      <c r="AI378" s="47"/>
      <c r="AJ378" s="47"/>
      <c r="AK378" s="47"/>
      <c r="AL378" s="47"/>
      <c r="AM378" s="47"/>
      <c r="AN378" s="47"/>
      <c r="AO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32"/>
      <c r="AH379" s="47"/>
      <c r="AI379" s="47"/>
      <c r="AJ379" s="47"/>
      <c r="AK379" s="47"/>
      <c r="AL379" s="47"/>
      <c r="AM379" s="47"/>
      <c r="AN379" s="47"/>
      <c r="AO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32"/>
      <c r="AH380" s="47"/>
      <c r="AI380" s="47"/>
      <c r="AJ380" s="47"/>
      <c r="AK380" s="47"/>
      <c r="AL380" s="47"/>
      <c r="AM380" s="47"/>
      <c r="AN380" s="47"/>
      <c r="AO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32"/>
      <c r="AH381" s="47"/>
      <c r="AI381" s="47"/>
      <c r="AJ381" s="47"/>
      <c r="AK381" s="47"/>
      <c r="AL381" s="47"/>
      <c r="AM381" s="47"/>
      <c r="AN381" s="47"/>
      <c r="AO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32"/>
      <c r="AH382" s="47"/>
      <c r="AI382" s="47"/>
      <c r="AJ382" s="47"/>
      <c r="AK382" s="47"/>
      <c r="AL382" s="47"/>
      <c r="AM382" s="47"/>
      <c r="AN382" s="47"/>
      <c r="AO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32"/>
      <c r="AH383" s="47"/>
      <c r="AI383" s="47"/>
      <c r="AJ383" s="47"/>
      <c r="AK383" s="47"/>
      <c r="AL383" s="47"/>
      <c r="AM383" s="47"/>
      <c r="AN383" s="47"/>
      <c r="AO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32"/>
      <c r="AH384" s="47"/>
      <c r="AI384" s="47"/>
      <c r="AJ384" s="47"/>
      <c r="AK384" s="47"/>
      <c r="AL384" s="47"/>
      <c r="AM384" s="47"/>
      <c r="AN384" s="47"/>
      <c r="AO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32"/>
      <c r="AH385" s="47"/>
      <c r="AI385" s="47"/>
      <c r="AJ385" s="47"/>
      <c r="AK385" s="47"/>
      <c r="AL385" s="47"/>
      <c r="AM385" s="47"/>
      <c r="AN385" s="47"/>
      <c r="AO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32"/>
      <c r="AH386" s="47"/>
      <c r="AI386" s="47"/>
      <c r="AJ386" s="47"/>
      <c r="AK386" s="47"/>
      <c r="AL386" s="47"/>
      <c r="AM386" s="47"/>
      <c r="AN386" s="47"/>
      <c r="AO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32"/>
      <c r="AH387" s="47"/>
      <c r="AI387" s="47"/>
      <c r="AJ387" s="47"/>
      <c r="AK387" s="47"/>
      <c r="AL387" s="47"/>
      <c r="AM387" s="47"/>
      <c r="AN387" s="47"/>
      <c r="AO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32"/>
      <c r="AH388" s="47"/>
      <c r="AI388" s="47"/>
      <c r="AJ388" s="47"/>
      <c r="AK388" s="47"/>
      <c r="AL388" s="47"/>
      <c r="AM388" s="47"/>
      <c r="AN388" s="47"/>
      <c r="AO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32"/>
      <c r="AH389" s="47"/>
      <c r="AI389" s="47"/>
      <c r="AJ389" s="47"/>
      <c r="AK389" s="47"/>
      <c r="AL389" s="47"/>
      <c r="AM389" s="47"/>
      <c r="AN389" s="47"/>
      <c r="AO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32"/>
      <c r="AH390" s="47"/>
      <c r="AI390" s="47"/>
      <c r="AJ390" s="47"/>
      <c r="AK390" s="47"/>
      <c r="AL390" s="47"/>
      <c r="AM390" s="47"/>
      <c r="AN390" s="47"/>
      <c r="AO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32"/>
      <c r="AH391" s="47"/>
      <c r="AI391" s="47"/>
      <c r="AJ391" s="47"/>
      <c r="AK391" s="47"/>
      <c r="AL391" s="47"/>
      <c r="AM391" s="47"/>
      <c r="AN391" s="47"/>
      <c r="AO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32"/>
      <c r="AH392" s="47"/>
      <c r="AI392" s="47"/>
      <c r="AJ392" s="47"/>
      <c r="AK392" s="47"/>
      <c r="AL392" s="47"/>
      <c r="AM392" s="47"/>
      <c r="AN392" s="47"/>
      <c r="AO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32"/>
      <c r="AH393" s="47"/>
      <c r="AI393" s="47"/>
      <c r="AJ393" s="47"/>
      <c r="AK393" s="47"/>
      <c r="AL393" s="47"/>
      <c r="AM393" s="47"/>
      <c r="AN393" s="47"/>
      <c r="AO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32"/>
      <c r="AH394" s="47"/>
      <c r="AI394" s="47"/>
      <c r="AJ394" s="47"/>
      <c r="AK394" s="47"/>
      <c r="AL394" s="47"/>
      <c r="AM394" s="47"/>
      <c r="AN394" s="47"/>
      <c r="AO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32"/>
      <c r="AH395" s="47"/>
      <c r="AI395" s="47"/>
      <c r="AJ395" s="47"/>
      <c r="AK395" s="47"/>
      <c r="AL395" s="47"/>
      <c r="AM395" s="47"/>
      <c r="AN395" s="47"/>
      <c r="AO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32"/>
      <c r="AH396" s="47"/>
      <c r="AI396" s="47"/>
      <c r="AJ396" s="47"/>
      <c r="AK396" s="47"/>
      <c r="AL396" s="47"/>
      <c r="AM396" s="47"/>
      <c r="AN396" s="47"/>
      <c r="AO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32"/>
      <c r="AH397" s="47"/>
      <c r="AI397" s="47"/>
      <c r="AJ397" s="47"/>
      <c r="AK397" s="47"/>
      <c r="AL397" s="47"/>
      <c r="AM397" s="47"/>
      <c r="AN397" s="47"/>
      <c r="AO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32"/>
      <c r="AH398" s="47"/>
      <c r="AI398" s="47"/>
      <c r="AJ398" s="47"/>
      <c r="AK398" s="47"/>
      <c r="AL398" s="47"/>
      <c r="AM398" s="47"/>
      <c r="AN398" s="47"/>
      <c r="AO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32"/>
      <c r="AH399" s="47"/>
      <c r="AI399" s="47"/>
      <c r="AJ399" s="47"/>
      <c r="AK399" s="47"/>
      <c r="AL399" s="47"/>
      <c r="AM399" s="47"/>
      <c r="AN399" s="47"/>
      <c r="AO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32"/>
      <c r="AH400" s="47"/>
      <c r="AI400" s="47"/>
      <c r="AJ400" s="47"/>
      <c r="AK400" s="47"/>
      <c r="AL400" s="47"/>
      <c r="AM400" s="47"/>
      <c r="AN400" s="47"/>
      <c r="AO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32"/>
      <c r="AH401" s="47"/>
      <c r="AI401" s="47"/>
      <c r="AJ401" s="47"/>
      <c r="AK401" s="47"/>
      <c r="AL401" s="47"/>
      <c r="AM401" s="47"/>
      <c r="AN401" s="47"/>
      <c r="AO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32"/>
      <c r="AH402" s="47"/>
      <c r="AI402" s="47"/>
      <c r="AJ402" s="47"/>
      <c r="AK402" s="47"/>
      <c r="AL402" s="47"/>
      <c r="AM402" s="47"/>
      <c r="AN402" s="47"/>
      <c r="AO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32"/>
      <c r="AH403" s="47"/>
      <c r="AI403" s="47"/>
      <c r="AJ403" s="47"/>
      <c r="AK403" s="47"/>
      <c r="AL403" s="47"/>
      <c r="AM403" s="47"/>
      <c r="AN403" s="47"/>
      <c r="AO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32"/>
      <c r="AH404" s="47"/>
      <c r="AI404" s="47"/>
      <c r="AJ404" s="47"/>
      <c r="AK404" s="47"/>
      <c r="AL404" s="47"/>
      <c r="AM404" s="47"/>
      <c r="AN404" s="47"/>
      <c r="AO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32"/>
      <c r="AH405" s="47"/>
      <c r="AI405" s="47"/>
      <c r="AJ405" s="47"/>
      <c r="AK405" s="47"/>
      <c r="AL405" s="47"/>
      <c r="AM405" s="47"/>
      <c r="AN405" s="47"/>
      <c r="AO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32"/>
      <c r="AH406" s="47"/>
      <c r="AI406" s="47"/>
      <c r="AJ406" s="47"/>
      <c r="AK406" s="47"/>
      <c r="AL406" s="47"/>
      <c r="AM406" s="47"/>
      <c r="AN406" s="47"/>
      <c r="AO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32"/>
      <c r="AH407" s="47"/>
      <c r="AI407" s="47"/>
      <c r="AJ407" s="47"/>
      <c r="AK407" s="47"/>
      <c r="AL407" s="47"/>
      <c r="AM407" s="47"/>
      <c r="AN407" s="47"/>
      <c r="AO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32"/>
      <c r="AH408" s="47"/>
      <c r="AI408" s="47"/>
      <c r="AJ408" s="47"/>
      <c r="AK408" s="47"/>
      <c r="AL408" s="47"/>
      <c r="AM408" s="47"/>
      <c r="AN408" s="47"/>
      <c r="AO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32"/>
      <c r="AH409" s="47"/>
      <c r="AI409" s="47"/>
      <c r="AJ409" s="47"/>
      <c r="AK409" s="47"/>
      <c r="AL409" s="47"/>
      <c r="AM409" s="47"/>
      <c r="AN409" s="47"/>
      <c r="AO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32"/>
      <c r="AH410" s="47"/>
      <c r="AI410" s="47"/>
      <c r="AJ410" s="47"/>
      <c r="AK410" s="47"/>
      <c r="AL410" s="47"/>
      <c r="AM410" s="47"/>
      <c r="AN410" s="47"/>
      <c r="AO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32"/>
      <c r="AH411" s="47"/>
      <c r="AI411" s="47"/>
      <c r="AJ411" s="47"/>
      <c r="AK411" s="47"/>
      <c r="AL411" s="47"/>
      <c r="AM411" s="47"/>
      <c r="AN411" s="47"/>
      <c r="AO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32"/>
      <c r="AH412" s="47"/>
      <c r="AI412" s="47"/>
      <c r="AJ412" s="47"/>
      <c r="AK412" s="47"/>
      <c r="AL412" s="47"/>
      <c r="AM412" s="47"/>
      <c r="AN412" s="47"/>
      <c r="AO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32"/>
      <c r="AH413" s="47"/>
      <c r="AI413" s="47"/>
      <c r="AJ413" s="47"/>
      <c r="AK413" s="47"/>
      <c r="AL413" s="47"/>
      <c r="AM413" s="47"/>
      <c r="AN413" s="47"/>
      <c r="AO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32"/>
      <c r="AH414" s="47"/>
      <c r="AI414" s="47"/>
      <c r="AJ414" s="47"/>
      <c r="AK414" s="47"/>
      <c r="AL414" s="47"/>
      <c r="AM414" s="47"/>
      <c r="AN414" s="47"/>
      <c r="AO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32"/>
      <c r="AH415" s="47"/>
      <c r="AI415" s="47"/>
      <c r="AJ415" s="47"/>
      <c r="AK415" s="47"/>
      <c r="AL415" s="47"/>
      <c r="AM415" s="47"/>
      <c r="AN415" s="47"/>
      <c r="AO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32"/>
      <c r="AH416" s="47"/>
      <c r="AI416" s="47"/>
      <c r="AJ416" s="47"/>
      <c r="AK416" s="47"/>
      <c r="AL416" s="47"/>
      <c r="AM416" s="47"/>
      <c r="AN416" s="47"/>
      <c r="AO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32"/>
      <c r="AH417" s="47"/>
      <c r="AI417" s="47"/>
      <c r="AJ417" s="47"/>
      <c r="AK417" s="47"/>
      <c r="AL417" s="47"/>
      <c r="AM417" s="47"/>
      <c r="AN417" s="47"/>
      <c r="AO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32"/>
      <c r="AH418" s="47"/>
      <c r="AI418" s="47"/>
      <c r="AJ418" s="47"/>
      <c r="AK418" s="47"/>
      <c r="AL418" s="47"/>
      <c r="AM418" s="47"/>
      <c r="AN418" s="47"/>
      <c r="AO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32"/>
      <c r="AH419" s="47"/>
      <c r="AI419" s="47"/>
      <c r="AJ419" s="47"/>
      <c r="AK419" s="47"/>
      <c r="AL419" s="47"/>
      <c r="AM419" s="47"/>
      <c r="AN419" s="47"/>
      <c r="AO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32"/>
      <c r="AH420" s="47"/>
      <c r="AI420" s="47"/>
      <c r="AJ420" s="47"/>
      <c r="AK420" s="47"/>
      <c r="AL420" s="47"/>
      <c r="AM420" s="47"/>
      <c r="AN420" s="47"/>
      <c r="AO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32"/>
      <c r="AH421" s="47"/>
      <c r="AI421" s="47"/>
      <c r="AJ421" s="47"/>
      <c r="AK421" s="47"/>
      <c r="AL421" s="47"/>
      <c r="AM421" s="47"/>
      <c r="AN421" s="47"/>
      <c r="AO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32"/>
      <c r="AH422" s="47"/>
      <c r="AI422" s="47"/>
      <c r="AJ422" s="47"/>
      <c r="AK422" s="47"/>
      <c r="AL422" s="47"/>
      <c r="AM422" s="47"/>
      <c r="AN422" s="47"/>
      <c r="AO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32"/>
      <c r="AH423" s="47"/>
      <c r="AI423" s="47"/>
      <c r="AJ423" s="47"/>
      <c r="AK423" s="47"/>
      <c r="AL423" s="47"/>
      <c r="AM423" s="47"/>
      <c r="AN423" s="47"/>
      <c r="AO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32"/>
      <c r="AH424" s="47"/>
      <c r="AI424" s="47"/>
      <c r="AJ424" s="47"/>
      <c r="AK424" s="47"/>
      <c r="AL424" s="47"/>
      <c r="AM424" s="47"/>
      <c r="AN424" s="47"/>
      <c r="AO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32"/>
      <c r="AH425" s="47"/>
      <c r="AI425" s="47"/>
      <c r="AJ425" s="47"/>
      <c r="AK425" s="47"/>
      <c r="AL425" s="47"/>
      <c r="AM425" s="47"/>
      <c r="AN425" s="47"/>
      <c r="AO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32"/>
      <c r="AH426" s="47"/>
      <c r="AI426" s="47"/>
      <c r="AJ426" s="47"/>
      <c r="AK426" s="47"/>
      <c r="AL426" s="47"/>
      <c r="AM426" s="47"/>
      <c r="AN426" s="47"/>
      <c r="AO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32"/>
      <c r="AH427" s="47"/>
      <c r="AI427" s="47"/>
      <c r="AJ427" s="47"/>
      <c r="AK427" s="47"/>
      <c r="AL427" s="47"/>
      <c r="AM427" s="47"/>
      <c r="AN427" s="47"/>
      <c r="AO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32"/>
      <c r="AH428" s="47"/>
      <c r="AI428" s="47"/>
      <c r="AJ428" s="47"/>
      <c r="AK428" s="47"/>
      <c r="AL428" s="47"/>
      <c r="AM428" s="47"/>
      <c r="AN428" s="47"/>
      <c r="AO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32"/>
      <c r="AH429" s="47"/>
      <c r="AI429" s="47"/>
      <c r="AJ429" s="47"/>
      <c r="AK429" s="47"/>
      <c r="AL429" s="47"/>
      <c r="AM429" s="47"/>
      <c r="AN429" s="47"/>
      <c r="AO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32"/>
      <c r="AH430" s="47"/>
      <c r="AI430" s="47"/>
      <c r="AJ430" s="47"/>
      <c r="AK430" s="47"/>
      <c r="AL430" s="47"/>
      <c r="AM430" s="47"/>
      <c r="AN430" s="47"/>
      <c r="AO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32"/>
      <c r="AH431" s="47"/>
      <c r="AI431" s="47"/>
      <c r="AJ431" s="47"/>
      <c r="AK431" s="47"/>
      <c r="AL431" s="47"/>
      <c r="AM431" s="47"/>
      <c r="AN431" s="47"/>
      <c r="AO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32"/>
      <c r="AH432" s="47"/>
      <c r="AI432" s="47"/>
      <c r="AJ432" s="47"/>
      <c r="AK432" s="47"/>
      <c r="AL432" s="47"/>
      <c r="AM432" s="47"/>
      <c r="AN432" s="47"/>
      <c r="AO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32"/>
      <c r="AH433" s="47"/>
      <c r="AI433" s="47"/>
      <c r="AJ433" s="47"/>
      <c r="AK433" s="47"/>
      <c r="AL433" s="47"/>
      <c r="AM433" s="47"/>
      <c r="AN433" s="47"/>
      <c r="AO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32"/>
      <c r="AH434" s="47"/>
      <c r="AI434" s="47"/>
      <c r="AJ434" s="47"/>
      <c r="AK434" s="47"/>
      <c r="AL434" s="47"/>
      <c r="AM434" s="47"/>
      <c r="AN434" s="47"/>
      <c r="AO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32"/>
      <c r="AH435" s="47"/>
      <c r="AI435" s="47"/>
      <c r="AJ435" s="47"/>
      <c r="AK435" s="47"/>
      <c r="AL435" s="47"/>
      <c r="AM435" s="47"/>
      <c r="AN435" s="47"/>
      <c r="AO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32"/>
      <c r="AH436" s="47"/>
      <c r="AI436" s="47"/>
      <c r="AJ436" s="47"/>
      <c r="AK436" s="47"/>
      <c r="AL436" s="47"/>
      <c r="AM436" s="47"/>
      <c r="AN436" s="47"/>
      <c r="AO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32"/>
      <c r="AH437" s="47"/>
      <c r="AI437" s="47"/>
      <c r="AJ437" s="47"/>
      <c r="AK437" s="47"/>
      <c r="AL437" s="47"/>
      <c r="AM437" s="47"/>
      <c r="AN437" s="47"/>
      <c r="AO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32"/>
      <c r="AH438" s="47"/>
      <c r="AI438" s="47"/>
      <c r="AJ438" s="47"/>
      <c r="AK438" s="47"/>
      <c r="AL438" s="47"/>
      <c r="AM438" s="47"/>
      <c r="AN438" s="47"/>
      <c r="AO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32"/>
      <c r="AH439" s="47"/>
      <c r="AI439" s="47"/>
      <c r="AJ439" s="47"/>
      <c r="AK439" s="47"/>
      <c r="AL439" s="47"/>
      <c r="AM439" s="47"/>
      <c r="AN439" s="47"/>
      <c r="AO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32"/>
      <c r="AH440" s="47"/>
      <c r="AI440" s="47"/>
      <c r="AJ440" s="47"/>
      <c r="AK440" s="47"/>
      <c r="AL440" s="47"/>
      <c r="AM440" s="47"/>
      <c r="AN440" s="47"/>
      <c r="AO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32"/>
      <c r="AH441" s="47"/>
      <c r="AI441" s="47"/>
      <c r="AJ441" s="47"/>
      <c r="AK441" s="47"/>
      <c r="AL441" s="47"/>
      <c r="AM441" s="47"/>
      <c r="AN441" s="47"/>
      <c r="AO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32"/>
      <c r="AH442" s="47"/>
      <c r="AI442" s="47"/>
      <c r="AJ442" s="47"/>
      <c r="AK442" s="47"/>
      <c r="AL442" s="47"/>
      <c r="AM442" s="47"/>
      <c r="AN442" s="47"/>
      <c r="AO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32"/>
      <c r="AH443" s="47"/>
      <c r="AI443" s="47"/>
      <c r="AJ443" s="47"/>
      <c r="AK443" s="47"/>
      <c r="AL443" s="47"/>
      <c r="AM443" s="47"/>
      <c r="AN443" s="47"/>
      <c r="AO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32"/>
      <c r="AH444" s="47"/>
      <c r="AI444" s="47"/>
      <c r="AJ444" s="47"/>
      <c r="AK444" s="47"/>
      <c r="AL444" s="47"/>
      <c r="AM444" s="47"/>
      <c r="AN444" s="47"/>
      <c r="AO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32"/>
      <c r="AH445" s="47"/>
      <c r="AI445" s="47"/>
      <c r="AJ445" s="47"/>
      <c r="AK445" s="47"/>
      <c r="AL445" s="47"/>
      <c r="AM445" s="47"/>
      <c r="AN445" s="47"/>
      <c r="AO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32"/>
      <c r="AH446" s="47"/>
      <c r="AI446" s="47"/>
      <c r="AJ446" s="47"/>
      <c r="AK446" s="47"/>
      <c r="AL446" s="47"/>
      <c r="AM446" s="47"/>
      <c r="AN446" s="47"/>
      <c r="AO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32"/>
      <c r="AH447" s="47"/>
      <c r="AI447" s="47"/>
      <c r="AJ447" s="47"/>
      <c r="AK447" s="47"/>
      <c r="AL447" s="47"/>
      <c r="AM447" s="47"/>
      <c r="AN447" s="47"/>
      <c r="AO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32"/>
      <c r="AH448" s="47"/>
      <c r="AI448" s="47"/>
      <c r="AJ448" s="47"/>
      <c r="AK448" s="47"/>
      <c r="AL448" s="47"/>
      <c r="AM448" s="47"/>
      <c r="AN448" s="47"/>
      <c r="AO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32"/>
      <c r="AH449" s="47"/>
      <c r="AI449" s="47"/>
      <c r="AJ449" s="47"/>
      <c r="AK449" s="47"/>
      <c r="AL449" s="47"/>
      <c r="AM449" s="47"/>
      <c r="AN449" s="47"/>
      <c r="AO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32"/>
      <c r="AH450" s="47"/>
      <c r="AI450" s="47"/>
      <c r="AJ450" s="47"/>
      <c r="AK450" s="47"/>
      <c r="AL450" s="47"/>
      <c r="AM450" s="47"/>
      <c r="AN450" s="47"/>
      <c r="AO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32"/>
      <c r="AH451" s="47"/>
      <c r="AI451" s="47"/>
      <c r="AJ451" s="47"/>
      <c r="AK451" s="47"/>
      <c r="AL451" s="47"/>
      <c r="AM451" s="47"/>
      <c r="AN451" s="47"/>
      <c r="AO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32"/>
      <c r="AH452" s="47"/>
      <c r="AI452" s="47"/>
      <c r="AJ452" s="47"/>
      <c r="AK452" s="47"/>
      <c r="AL452" s="47"/>
      <c r="AM452" s="47"/>
      <c r="AN452" s="47"/>
      <c r="AO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32"/>
      <c r="AH453" s="47"/>
      <c r="AI453" s="47"/>
      <c r="AJ453" s="47"/>
      <c r="AK453" s="47"/>
      <c r="AL453" s="47"/>
      <c r="AM453" s="47"/>
      <c r="AN453" s="47"/>
      <c r="AO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32"/>
      <c r="AH454" s="47"/>
      <c r="AI454" s="47"/>
      <c r="AJ454" s="47"/>
      <c r="AK454" s="47"/>
      <c r="AL454" s="47"/>
      <c r="AM454" s="47"/>
      <c r="AN454" s="47"/>
      <c r="AO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32"/>
      <c r="AH455" s="47"/>
      <c r="AI455" s="47"/>
      <c r="AJ455" s="47"/>
      <c r="AK455" s="47"/>
      <c r="AL455" s="47"/>
      <c r="AM455" s="47"/>
      <c r="AN455" s="47"/>
      <c r="AO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32"/>
      <c r="AH456" s="47"/>
      <c r="AI456" s="47"/>
      <c r="AJ456" s="47"/>
      <c r="AK456" s="47"/>
      <c r="AL456" s="47"/>
      <c r="AM456" s="47"/>
      <c r="AN456" s="47"/>
      <c r="AO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32"/>
      <c r="AH457" s="47"/>
      <c r="AI457" s="47"/>
      <c r="AJ457" s="47"/>
      <c r="AK457" s="47"/>
      <c r="AL457" s="47"/>
      <c r="AM457" s="47"/>
      <c r="AN457" s="47"/>
      <c r="AO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32"/>
      <c r="AH458" s="47"/>
      <c r="AI458" s="47"/>
      <c r="AJ458" s="47"/>
      <c r="AK458" s="47"/>
      <c r="AL458" s="47"/>
      <c r="AM458" s="47"/>
      <c r="AN458" s="47"/>
      <c r="AO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32"/>
      <c r="AH459" s="47"/>
      <c r="AI459" s="47"/>
      <c r="AJ459" s="47"/>
      <c r="AK459" s="47"/>
      <c r="AL459" s="47"/>
      <c r="AM459" s="47"/>
      <c r="AN459" s="47"/>
      <c r="AO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32"/>
      <c r="AH460" s="47"/>
      <c r="AI460" s="47"/>
      <c r="AJ460" s="47"/>
      <c r="AK460" s="47"/>
      <c r="AL460" s="47"/>
      <c r="AM460" s="47"/>
      <c r="AN460" s="47"/>
      <c r="AO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32"/>
      <c r="AH461" s="47"/>
      <c r="AI461" s="47"/>
      <c r="AJ461" s="47"/>
      <c r="AK461" s="47"/>
      <c r="AL461" s="47"/>
      <c r="AM461" s="47"/>
      <c r="AN461" s="47"/>
      <c r="AO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32"/>
      <c r="AH462" s="47"/>
      <c r="AI462" s="47"/>
      <c r="AJ462" s="47"/>
      <c r="AK462" s="47"/>
      <c r="AL462" s="47"/>
      <c r="AM462" s="47"/>
      <c r="AN462" s="47"/>
      <c r="AO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32"/>
      <c r="AH463" s="47"/>
      <c r="AI463" s="47"/>
      <c r="AJ463" s="47"/>
      <c r="AK463" s="47"/>
      <c r="AL463" s="47"/>
      <c r="AM463" s="47"/>
      <c r="AN463" s="47"/>
      <c r="AO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32"/>
      <c r="AH464" s="47"/>
      <c r="AI464" s="47"/>
      <c r="AJ464" s="47"/>
      <c r="AK464" s="47"/>
      <c r="AL464" s="47"/>
      <c r="AM464" s="47"/>
      <c r="AN464" s="47"/>
      <c r="AO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32"/>
      <c r="AH465" s="47"/>
      <c r="AI465" s="47"/>
      <c r="AJ465" s="47"/>
      <c r="AK465" s="47"/>
      <c r="AL465" s="47"/>
      <c r="AM465" s="47"/>
      <c r="AN465" s="47"/>
      <c r="AO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32"/>
      <c r="AH466" s="47"/>
      <c r="AI466" s="47"/>
      <c r="AJ466" s="47"/>
      <c r="AK466" s="47"/>
      <c r="AL466" s="47"/>
      <c r="AM466" s="47"/>
      <c r="AN466" s="47"/>
      <c r="AO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32"/>
      <c r="AH467" s="47"/>
      <c r="AI467" s="47"/>
      <c r="AJ467" s="47"/>
      <c r="AK467" s="47"/>
      <c r="AL467" s="47"/>
      <c r="AM467" s="47"/>
      <c r="AN467" s="47"/>
      <c r="AO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32"/>
      <c r="AH468" s="47"/>
      <c r="AI468" s="47"/>
      <c r="AJ468" s="47"/>
      <c r="AK468" s="47"/>
      <c r="AL468" s="47"/>
      <c r="AM468" s="47"/>
      <c r="AN468" s="47"/>
      <c r="AO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32"/>
      <c r="AH469" s="47"/>
      <c r="AI469" s="47"/>
      <c r="AJ469" s="47"/>
      <c r="AK469" s="47"/>
      <c r="AL469" s="47"/>
      <c r="AM469" s="47"/>
      <c r="AN469" s="47"/>
      <c r="AO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32"/>
      <c r="AH470" s="47"/>
      <c r="AI470" s="47"/>
      <c r="AJ470" s="47"/>
      <c r="AK470" s="47"/>
      <c r="AL470" s="47"/>
      <c r="AM470" s="47"/>
      <c r="AN470" s="47"/>
      <c r="AO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32"/>
      <c r="AH471" s="47"/>
      <c r="AI471" s="47"/>
      <c r="AJ471" s="47"/>
      <c r="AK471" s="47"/>
      <c r="AL471" s="47"/>
      <c r="AM471" s="47"/>
      <c r="AN471" s="47"/>
      <c r="AO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32"/>
      <c r="AH472" s="47"/>
      <c r="AI472" s="47"/>
      <c r="AJ472" s="47"/>
      <c r="AK472" s="47"/>
      <c r="AL472" s="47"/>
      <c r="AM472" s="47"/>
      <c r="AN472" s="47"/>
      <c r="AO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32"/>
      <c r="AH473" s="47"/>
      <c r="AI473" s="47"/>
      <c r="AJ473" s="47"/>
      <c r="AK473" s="47"/>
      <c r="AL473" s="47"/>
      <c r="AM473" s="47"/>
      <c r="AN473" s="47"/>
      <c r="AO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32"/>
      <c r="AH474" s="47"/>
      <c r="AI474" s="47"/>
      <c r="AJ474" s="47"/>
      <c r="AK474" s="47"/>
      <c r="AL474" s="47"/>
      <c r="AM474" s="47"/>
      <c r="AN474" s="47"/>
      <c r="AO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32"/>
      <c r="AH475" s="47"/>
      <c r="AI475" s="47"/>
      <c r="AJ475" s="47"/>
      <c r="AK475" s="47"/>
      <c r="AL475" s="47"/>
      <c r="AM475" s="47"/>
      <c r="AN475" s="47"/>
      <c r="AO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32"/>
      <c r="AH476" s="47"/>
      <c r="AI476" s="47"/>
      <c r="AJ476" s="47"/>
      <c r="AK476" s="47"/>
      <c r="AL476" s="47"/>
      <c r="AM476" s="47"/>
      <c r="AN476" s="47"/>
      <c r="AO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32"/>
      <c r="AH477" s="47"/>
      <c r="AI477" s="47"/>
      <c r="AJ477" s="47"/>
      <c r="AK477" s="47"/>
      <c r="AL477" s="47"/>
      <c r="AM477" s="47"/>
      <c r="AN477" s="47"/>
      <c r="AO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32"/>
      <c r="AH478" s="47"/>
      <c r="AI478" s="47"/>
      <c r="AJ478" s="47"/>
      <c r="AK478" s="47"/>
      <c r="AL478" s="47"/>
      <c r="AM478" s="47"/>
      <c r="AN478" s="47"/>
      <c r="AO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32"/>
      <c r="AH479" s="47"/>
      <c r="AI479" s="47"/>
      <c r="AJ479" s="47"/>
      <c r="AK479" s="47"/>
      <c r="AL479" s="47"/>
      <c r="AM479" s="47"/>
      <c r="AN479" s="47"/>
      <c r="AO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32"/>
      <c r="AH480" s="47"/>
      <c r="AI480" s="47"/>
      <c r="AJ480" s="47"/>
      <c r="AK480" s="47"/>
      <c r="AL480" s="47"/>
      <c r="AM480" s="47"/>
      <c r="AN480" s="47"/>
      <c r="AO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32"/>
      <c r="AH481" s="47"/>
      <c r="AI481" s="47"/>
      <c r="AJ481" s="47"/>
      <c r="AK481" s="47"/>
      <c r="AL481" s="47"/>
      <c r="AM481" s="47"/>
      <c r="AN481" s="47"/>
      <c r="AO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32"/>
      <c r="AH482" s="47"/>
      <c r="AI482" s="47"/>
      <c r="AJ482" s="47"/>
      <c r="AK482" s="47"/>
      <c r="AL482" s="47"/>
      <c r="AM482" s="47"/>
      <c r="AN482" s="47"/>
      <c r="AO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32"/>
      <c r="AH483" s="47"/>
      <c r="AI483" s="47"/>
      <c r="AJ483" s="47"/>
      <c r="AK483" s="47"/>
      <c r="AL483" s="47"/>
      <c r="AM483" s="47"/>
      <c r="AN483" s="47"/>
      <c r="AO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32"/>
      <c r="AH484" s="47"/>
      <c r="AI484" s="47"/>
      <c r="AJ484" s="47"/>
      <c r="AK484" s="47"/>
      <c r="AL484" s="47"/>
      <c r="AM484" s="47"/>
      <c r="AN484" s="47"/>
      <c r="AO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32"/>
      <c r="AH485" s="47"/>
      <c r="AI485" s="47"/>
      <c r="AJ485" s="47"/>
      <c r="AK485" s="47"/>
      <c r="AL485" s="47"/>
      <c r="AM485" s="47"/>
      <c r="AN485" s="47"/>
      <c r="AO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32"/>
      <c r="AH486" s="47"/>
      <c r="AI486" s="47"/>
      <c r="AJ486" s="47"/>
      <c r="AK486" s="47"/>
      <c r="AL486" s="47"/>
      <c r="AM486" s="47"/>
      <c r="AN486" s="47"/>
      <c r="AO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32"/>
      <c r="AH487" s="47"/>
      <c r="AI487" s="47"/>
      <c r="AJ487" s="47"/>
      <c r="AK487" s="47"/>
      <c r="AL487" s="47"/>
      <c r="AM487" s="47"/>
      <c r="AN487" s="47"/>
      <c r="AO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32"/>
      <c r="AH488" s="47"/>
      <c r="AI488" s="47"/>
      <c r="AJ488" s="47"/>
      <c r="AK488" s="47"/>
      <c r="AL488" s="47"/>
      <c r="AM488" s="47"/>
      <c r="AN488" s="47"/>
      <c r="AO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32"/>
      <c r="AH489" s="47"/>
      <c r="AI489" s="47"/>
      <c r="AJ489" s="47"/>
      <c r="AK489" s="47"/>
      <c r="AL489" s="47"/>
      <c r="AM489" s="47"/>
      <c r="AN489" s="47"/>
      <c r="AO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32"/>
      <c r="AH490" s="47"/>
      <c r="AI490" s="47"/>
      <c r="AJ490" s="47"/>
      <c r="AK490" s="47"/>
      <c r="AL490" s="47"/>
      <c r="AM490" s="47"/>
      <c r="AN490" s="47"/>
      <c r="AO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32"/>
      <c r="AH491" s="47"/>
      <c r="AI491" s="47"/>
      <c r="AJ491" s="47"/>
      <c r="AK491" s="47"/>
      <c r="AL491" s="47"/>
      <c r="AM491" s="47"/>
      <c r="AN491" s="47"/>
      <c r="AO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32"/>
      <c r="AH492" s="47"/>
      <c r="AI492" s="47"/>
      <c r="AJ492" s="47"/>
      <c r="AK492" s="47"/>
      <c r="AL492" s="47"/>
      <c r="AM492" s="47"/>
      <c r="AN492" s="47"/>
      <c r="AO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32"/>
      <c r="AH493" s="47"/>
      <c r="AI493" s="47"/>
      <c r="AJ493" s="47"/>
      <c r="AK493" s="47"/>
      <c r="AL493" s="47"/>
      <c r="AM493" s="47"/>
      <c r="AN493" s="47"/>
      <c r="AO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32"/>
      <c r="AH494" s="47"/>
      <c r="AI494" s="47"/>
      <c r="AJ494" s="47"/>
      <c r="AK494" s="47"/>
      <c r="AL494" s="47"/>
      <c r="AM494" s="47"/>
      <c r="AN494" s="47"/>
      <c r="AO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32"/>
      <c r="AH495" s="47"/>
      <c r="AI495" s="47"/>
      <c r="AJ495" s="47"/>
      <c r="AK495" s="47"/>
      <c r="AL495" s="47"/>
      <c r="AM495" s="47"/>
      <c r="AN495" s="47"/>
      <c r="AO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32"/>
      <c r="AH496" s="47"/>
      <c r="AI496" s="47"/>
      <c r="AJ496" s="47"/>
      <c r="AK496" s="47"/>
      <c r="AL496" s="47"/>
      <c r="AM496" s="47"/>
      <c r="AN496" s="47"/>
      <c r="AO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32"/>
      <c r="AH497" s="47"/>
      <c r="AI497" s="47"/>
      <c r="AJ497" s="47"/>
      <c r="AK497" s="47"/>
      <c r="AL497" s="47"/>
      <c r="AM497" s="47"/>
      <c r="AN497" s="47"/>
      <c r="AO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32"/>
      <c r="AH498" s="47"/>
      <c r="AI498" s="47"/>
      <c r="AJ498" s="47"/>
      <c r="AK498" s="47"/>
      <c r="AL498" s="47"/>
      <c r="AM498" s="47"/>
      <c r="AN498" s="47"/>
      <c r="AO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32"/>
      <c r="AH499" s="47"/>
      <c r="AI499" s="47"/>
      <c r="AJ499" s="47"/>
      <c r="AK499" s="47"/>
      <c r="AL499" s="47"/>
      <c r="AM499" s="47"/>
      <c r="AN499" s="47"/>
      <c r="AO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32"/>
      <c r="AH500" s="47"/>
      <c r="AI500" s="47"/>
      <c r="AJ500" s="47"/>
      <c r="AK500" s="47"/>
      <c r="AL500" s="47"/>
      <c r="AM500" s="47"/>
      <c r="AN500" s="47"/>
      <c r="AO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32"/>
      <c r="AH501" s="47"/>
      <c r="AI501" s="47"/>
      <c r="AJ501" s="47"/>
      <c r="AK501" s="47"/>
      <c r="AL501" s="47"/>
      <c r="AM501" s="47"/>
      <c r="AN501" s="47"/>
      <c r="AO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32"/>
      <c r="AH502" s="47"/>
      <c r="AI502" s="47"/>
      <c r="AJ502" s="47"/>
      <c r="AK502" s="47"/>
      <c r="AL502" s="47"/>
      <c r="AM502" s="47"/>
      <c r="AN502" s="47"/>
      <c r="AO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32"/>
      <c r="AH503" s="47"/>
      <c r="AI503" s="47"/>
      <c r="AJ503" s="47"/>
      <c r="AK503" s="47"/>
      <c r="AL503" s="47"/>
      <c r="AM503" s="47"/>
      <c r="AN503" s="47"/>
      <c r="AO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32"/>
      <c r="AH504" s="47"/>
      <c r="AI504" s="47"/>
      <c r="AJ504" s="47"/>
      <c r="AK504" s="47"/>
      <c r="AL504" s="47"/>
      <c r="AM504" s="47"/>
      <c r="AN504" s="47"/>
      <c r="AO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32"/>
      <c r="AH505" s="47"/>
      <c r="AI505" s="47"/>
      <c r="AJ505" s="47"/>
      <c r="AK505" s="47"/>
      <c r="AL505" s="47"/>
      <c r="AM505" s="47"/>
      <c r="AN505" s="47"/>
      <c r="AO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32"/>
      <c r="AH506" s="47"/>
      <c r="AI506" s="47"/>
      <c r="AJ506" s="47"/>
      <c r="AK506" s="47"/>
      <c r="AL506" s="47"/>
      <c r="AM506" s="47"/>
      <c r="AN506" s="47"/>
      <c r="AO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32"/>
      <c r="AH507" s="47"/>
      <c r="AI507" s="47"/>
      <c r="AJ507" s="47"/>
      <c r="AK507" s="47"/>
      <c r="AL507" s="47"/>
      <c r="AM507" s="47"/>
      <c r="AN507" s="47"/>
      <c r="AO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32"/>
      <c r="AH508" s="47"/>
      <c r="AI508" s="47"/>
      <c r="AJ508" s="47"/>
      <c r="AK508" s="47"/>
      <c r="AL508" s="47"/>
      <c r="AM508" s="47"/>
      <c r="AN508" s="47"/>
      <c r="AO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32"/>
      <c r="AH509" s="47"/>
      <c r="AI509" s="47"/>
      <c r="AJ509" s="47"/>
      <c r="AK509" s="47"/>
      <c r="AL509" s="47"/>
      <c r="AM509" s="47"/>
      <c r="AN509" s="47"/>
      <c r="AO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32"/>
      <c r="AH510" s="47"/>
      <c r="AI510" s="47"/>
      <c r="AJ510" s="47"/>
      <c r="AK510" s="47"/>
      <c r="AL510" s="47"/>
      <c r="AM510" s="47"/>
      <c r="AN510" s="47"/>
      <c r="AO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32"/>
      <c r="AH511" s="47"/>
      <c r="AI511" s="47"/>
      <c r="AJ511" s="47"/>
      <c r="AK511" s="47"/>
      <c r="AL511" s="47"/>
      <c r="AM511" s="47"/>
      <c r="AN511" s="47"/>
      <c r="AO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32"/>
      <c r="AH512" s="47"/>
      <c r="AI512" s="47"/>
      <c r="AJ512" s="47"/>
      <c r="AK512" s="47"/>
      <c r="AL512" s="47"/>
      <c r="AM512" s="47"/>
      <c r="AN512" s="47"/>
      <c r="AO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32"/>
      <c r="AH513" s="47"/>
      <c r="AI513" s="47"/>
      <c r="AJ513" s="47"/>
      <c r="AK513" s="47"/>
      <c r="AL513" s="47"/>
      <c r="AM513" s="47"/>
      <c r="AN513" s="47"/>
      <c r="AO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32"/>
      <c r="AH514" s="47"/>
      <c r="AI514" s="47"/>
      <c r="AJ514" s="47"/>
      <c r="AK514" s="47"/>
      <c r="AL514" s="47"/>
      <c r="AM514" s="47"/>
      <c r="AN514" s="47"/>
      <c r="AO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32"/>
      <c r="AH515" s="47"/>
      <c r="AI515" s="47"/>
      <c r="AJ515" s="47"/>
      <c r="AK515" s="47"/>
      <c r="AL515" s="47"/>
      <c r="AM515" s="47"/>
      <c r="AN515" s="47"/>
      <c r="AO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32"/>
      <c r="AH516" s="47"/>
      <c r="AI516" s="47"/>
      <c r="AJ516" s="47"/>
      <c r="AK516" s="47"/>
      <c r="AL516" s="47"/>
      <c r="AM516" s="47"/>
      <c r="AN516" s="47"/>
      <c r="AO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32"/>
      <c r="AH517" s="47"/>
      <c r="AI517" s="47"/>
      <c r="AJ517" s="47"/>
      <c r="AK517" s="47"/>
      <c r="AL517" s="47"/>
      <c r="AM517" s="47"/>
      <c r="AN517" s="47"/>
      <c r="AO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32"/>
      <c r="AH518" s="47"/>
      <c r="AI518" s="47"/>
      <c r="AJ518" s="47"/>
      <c r="AK518" s="47"/>
      <c r="AL518" s="47"/>
      <c r="AM518" s="47"/>
      <c r="AN518" s="47"/>
      <c r="AO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32"/>
      <c r="AH519" s="47"/>
      <c r="AI519" s="47"/>
      <c r="AJ519" s="47"/>
      <c r="AK519" s="47"/>
      <c r="AL519" s="47"/>
      <c r="AM519" s="47"/>
      <c r="AN519" s="47"/>
      <c r="AO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32"/>
      <c r="AH520" s="47"/>
      <c r="AI520" s="47"/>
      <c r="AJ520" s="47"/>
      <c r="AK520" s="47"/>
      <c r="AL520" s="47"/>
      <c r="AM520" s="47"/>
      <c r="AN520" s="47"/>
      <c r="AO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32"/>
      <c r="AH521" s="47"/>
      <c r="AI521" s="47"/>
      <c r="AJ521" s="47"/>
      <c r="AK521" s="47"/>
      <c r="AL521" s="47"/>
      <c r="AM521" s="47"/>
      <c r="AN521" s="47"/>
      <c r="AO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32"/>
      <c r="AH522" s="47"/>
      <c r="AI522" s="47"/>
      <c r="AJ522" s="47"/>
      <c r="AK522" s="47"/>
      <c r="AL522" s="47"/>
      <c r="AM522" s="47"/>
      <c r="AN522" s="47"/>
      <c r="AO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32"/>
      <c r="AH523" s="47"/>
      <c r="AI523" s="47"/>
      <c r="AJ523" s="47"/>
      <c r="AK523" s="47"/>
      <c r="AL523" s="47"/>
      <c r="AM523" s="47"/>
      <c r="AN523" s="47"/>
      <c r="AO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32"/>
      <c r="AH524" s="47"/>
      <c r="AI524" s="47"/>
      <c r="AJ524" s="47"/>
      <c r="AK524" s="47"/>
      <c r="AL524" s="47"/>
      <c r="AM524" s="47"/>
      <c r="AN524" s="47"/>
      <c r="AO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32"/>
      <c r="AH525" s="47"/>
      <c r="AI525" s="47"/>
      <c r="AJ525" s="47"/>
      <c r="AK525" s="47"/>
      <c r="AL525" s="47"/>
      <c r="AM525" s="47"/>
      <c r="AN525" s="47"/>
      <c r="AO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32"/>
      <c r="AH526" s="47"/>
      <c r="AI526" s="47"/>
      <c r="AJ526" s="47"/>
      <c r="AK526" s="47"/>
      <c r="AL526" s="47"/>
      <c r="AM526" s="47"/>
      <c r="AN526" s="47"/>
      <c r="AO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32"/>
      <c r="AH527" s="47"/>
      <c r="AI527" s="47"/>
      <c r="AJ527" s="47"/>
      <c r="AK527" s="47"/>
      <c r="AL527" s="47"/>
      <c r="AM527" s="47"/>
      <c r="AN527" s="47"/>
      <c r="AO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32"/>
      <c r="AH528" s="47"/>
      <c r="AI528" s="47"/>
      <c r="AJ528" s="47"/>
      <c r="AK528" s="47"/>
      <c r="AL528" s="47"/>
      <c r="AM528" s="47"/>
      <c r="AN528" s="47"/>
      <c r="AO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32"/>
      <c r="AH529" s="47"/>
      <c r="AI529" s="47"/>
      <c r="AJ529" s="47"/>
      <c r="AK529" s="47"/>
      <c r="AL529" s="47"/>
      <c r="AM529" s="47"/>
      <c r="AN529" s="47"/>
      <c r="AO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32"/>
      <c r="AH530" s="47"/>
      <c r="AI530" s="47"/>
      <c r="AJ530" s="47"/>
      <c r="AK530" s="47"/>
      <c r="AL530" s="47"/>
      <c r="AM530" s="47"/>
      <c r="AN530" s="47"/>
      <c r="AO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32"/>
      <c r="AH531" s="47"/>
      <c r="AI531" s="47"/>
      <c r="AJ531" s="47"/>
      <c r="AK531" s="47"/>
      <c r="AL531" s="47"/>
      <c r="AM531" s="47"/>
      <c r="AN531" s="47"/>
      <c r="AO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32"/>
      <c r="AH532" s="47"/>
      <c r="AI532" s="47"/>
      <c r="AJ532" s="47"/>
      <c r="AK532" s="47"/>
      <c r="AL532" s="47"/>
      <c r="AM532" s="47"/>
      <c r="AN532" s="47"/>
      <c r="AO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32"/>
      <c r="AH533" s="47"/>
      <c r="AI533" s="47"/>
      <c r="AJ533" s="47"/>
      <c r="AK533" s="47"/>
      <c r="AL533" s="47"/>
      <c r="AM533" s="47"/>
      <c r="AN533" s="47"/>
      <c r="AO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32"/>
      <c r="AH534" s="47"/>
      <c r="AI534" s="47"/>
      <c r="AJ534" s="47"/>
      <c r="AK534" s="47"/>
      <c r="AL534" s="47"/>
      <c r="AM534" s="47"/>
      <c r="AN534" s="47"/>
      <c r="AO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32"/>
      <c r="AH535" s="47"/>
      <c r="AI535" s="47"/>
      <c r="AJ535" s="47"/>
      <c r="AK535" s="47"/>
      <c r="AL535" s="47"/>
      <c r="AM535" s="47"/>
      <c r="AN535" s="47"/>
      <c r="AO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32"/>
      <c r="AH536" s="47"/>
      <c r="AI536" s="47"/>
      <c r="AJ536" s="47"/>
      <c r="AK536" s="47"/>
      <c r="AL536" s="47"/>
      <c r="AM536" s="47"/>
      <c r="AN536" s="47"/>
      <c r="AO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32"/>
      <c r="AH537" s="47"/>
      <c r="AI537" s="47"/>
      <c r="AJ537" s="47"/>
      <c r="AK537" s="47"/>
      <c r="AL537" s="47"/>
      <c r="AM537" s="47"/>
      <c r="AN537" s="47"/>
      <c r="AO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32"/>
      <c r="AH538" s="47"/>
      <c r="AI538" s="47"/>
      <c r="AJ538" s="47"/>
      <c r="AK538" s="47"/>
      <c r="AL538" s="47"/>
      <c r="AM538" s="47"/>
      <c r="AN538" s="47"/>
      <c r="AO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32"/>
      <c r="AH539" s="47"/>
      <c r="AI539" s="47"/>
      <c r="AJ539" s="47"/>
      <c r="AK539" s="47"/>
      <c r="AL539" s="47"/>
      <c r="AM539" s="47"/>
      <c r="AN539" s="47"/>
      <c r="AO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32"/>
      <c r="AH540" s="47"/>
      <c r="AI540" s="47"/>
      <c r="AJ540" s="47"/>
      <c r="AK540" s="47"/>
      <c r="AL540" s="47"/>
      <c r="AM540" s="47"/>
      <c r="AN540" s="47"/>
      <c r="AO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32"/>
      <c r="AH541" s="47"/>
      <c r="AI541" s="47"/>
      <c r="AJ541" s="47"/>
      <c r="AK541" s="47"/>
      <c r="AL541" s="47"/>
      <c r="AM541" s="47"/>
      <c r="AN541" s="47"/>
      <c r="AO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32"/>
      <c r="AH542" s="47"/>
      <c r="AI542" s="47"/>
      <c r="AJ542" s="47"/>
      <c r="AK542" s="47"/>
      <c r="AL542" s="47"/>
      <c r="AM542" s="47"/>
      <c r="AN542" s="47"/>
      <c r="AO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32"/>
      <c r="AH543" s="47"/>
      <c r="AI543" s="47"/>
      <c r="AJ543" s="47"/>
      <c r="AK543" s="47"/>
      <c r="AL543" s="47"/>
      <c r="AM543" s="47"/>
      <c r="AN543" s="47"/>
      <c r="AO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32"/>
      <c r="AH544" s="47"/>
      <c r="AI544" s="47"/>
      <c r="AJ544" s="47"/>
      <c r="AK544" s="47"/>
      <c r="AL544" s="47"/>
      <c r="AM544" s="47"/>
      <c r="AN544" s="47"/>
      <c r="AO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32"/>
      <c r="AH545" s="47"/>
      <c r="AI545" s="47"/>
      <c r="AJ545" s="47"/>
      <c r="AK545" s="47"/>
      <c r="AL545" s="47"/>
      <c r="AM545" s="47"/>
      <c r="AN545" s="47"/>
      <c r="AO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32"/>
      <c r="AH546" s="47"/>
      <c r="AI546" s="47"/>
      <c r="AJ546" s="47"/>
      <c r="AK546" s="47"/>
      <c r="AL546" s="47"/>
      <c r="AM546" s="47"/>
      <c r="AN546" s="47"/>
      <c r="AO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32"/>
      <c r="AH547" s="47"/>
      <c r="AI547" s="47"/>
      <c r="AJ547" s="47"/>
      <c r="AK547" s="47"/>
      <c r="AL547" s="47"/>
      <c r="AM547" s="47"/>
      <c r="AN547" s="47"/>
      <c r="AO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32"/>
      <c r="AH548" s="47"/>
      <c r="AI548" s="47"/>
      <c r="AJ548" s="47"/>
      <c r="AK548" s="47"/>
      <c r="AL548" s="47"/>
      <c r="AM548" s="47"/>
      <c r="AN548" s="47"/>
      <c r="AO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32"/>
      <c r="AH549" s="47"/>
      <c r="AI549" s="47"/>
      <c r="AJ549" s="47"/>
      <c r="AK549" s="47"/>
      <c r="AL549" s="47"/>
      <c r="AM549" s="47"/>
      <c r="AN549" s="47"/>
      <c r="AO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32"/>
      <c r="AH550" s="47"/>
      <c r="AI550" s="47"/>
      <c r="AJ550" s="47"/>
      <c r="AK550" s="47"/>
      <c r="AL550" s="47"/>
      <c r="AM550" s="47"/>
      <c r="AN550" s="47"/>
      <c r="AO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32"/>
      <c r="AH551" s="47"/>
      <c r="AI551" s="47"/>
      <c r="AJ551" s="47"/>
      <c r="AK551" s="47"/>
      <c r="AL551" s="47"/>
      <c r="AM551" s="47"/>
      <c r="AN551" s="47"/>
      <c r="AO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32"/>
      <c r="AH552" s="47"/>
      <c r="AI552" s="47"/>
      <c r="AJ552" s="47"/>
      <c r="AK552" s="47"/>
      <c r="AL552" s="47"/>
      <c r="AM552" s="47"/>
      <c r="AN552" s="47"/>
      <c r="AO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32"/>
      <c r="AH553" s="47"/>
      <c r="AI553" s="47"/>
      <c r="AJ553" s="47"/>
      <c r="AK553" s="47"/>
      <c r="AL553" s="47"/>
      <c r="AM553" s="47"/>
      <c r="AN553" s="47"/>
      <c r="AO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32"/>
      <c r="AH554" s="47"/>
      <c r="AI554" s="47"/>
      <c r="AJ554" s="47"/>
      <c r="AK554" s="47"/>
      <c r="AL554" s="47"/>
      <c r="AM554" s="47"/>
      <c r="AN554" s="47"/>
      <c r="AO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32"/>
      <c r="AH555" s="47"/>
      <c r="AI555" s="47"/>
      <c r="AJ555" s="47"/>
      <c r="AK555" s="47"/>
      <c r="AL555" s="47"/>
      <c r="AM555" s="47"/>
      <c r="AN555" s="47"/>
      <c r="AO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32"/>
      <c r="AH556" s="47"/>
      <c r="AI556" s="47"/>
      <c r="AJ556" s="47"/>
      <c r="AK556" s="47"/>
      <c r="AL556" s="47"/>
      <c r="AM556" s="47"/>
      <c r="AN556" s="47"/>
      <c r="AO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32"/>
      <c r="AH557" s="47"/>
      <c r="AI557" s="47"/>
      <c r="AJ557" s="47"/>
      <c r="AK557" s="47"/>
      <c r="AL557" s="47"/>
      <c r="AM557" s="47"/>
      <c r="AN557" s="47"/>
      <c r="AO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32"/>
      <c r="AH558" s="47"/>
      <c r="AI558" s="47"/>
      <c r="AJ558" s="47"/>
      <c r="AK558" s="47"/>
      <c r="AL558" s="47"/>
      <c r="AM558" s="47"/>
      <c r="AN558" s="47"/>
      <c r="AO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32"/>
      <c r="AH559" s="47"/>
      <c r="AI559" s="47"/>
      <c r="AJ559" s="47"/>
      <c r="AK559" s="47"/>
      <c r="AL559" s="47"/>
      <c r="AM559" s="47"/>
      <c r="AN559" s="47"/>
      <c r="AO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32"/>
      <c r="AH560" s="47"/>
      <c r="AI560" s="47"/>
      <c r="AJ560" s="47"/>
      <c r="AK560" s="47"/>
      <c r="AL560" s="47"/>
      <c r="AM560" s="47"/>
      <c r="AN560" s="47"/>
      <c r="AO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32"/>
      <c r="AH561" s="47"/>
      <c r="AI561" s="47"/>
      <c r="AJ561" s="47"/>
      <c r="AK561" s="47"/>
      <c r="AL561" s="47"/>
      <c r="AM561" s="47"/>
      <c r="AN561" s="47"/>
      <c r="AO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32"/>
      <c r="AH562" s="47"/>
      <c r="AI562" s="47"/>
      <c r="AJ562" s="47"/>
      <c r="AK562" s="47"/>
      <c r="AL562" s="47"/>
      <c r="AM562" s="47"/>
      <c r="AN562" s="47"/>
      <c r="AO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32"/>
      <c r="AH563" s="47"/>
      <c r="AI563" s="47"/>
      <c r="AJ563" s="47"/>
      <c r="AK563" s="47"/>
      <c r="AL563" s="47"/>
      <c r="AM563" s="47"/>
      <c r="AN563" s="47"/>
      <c r="AO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32"/>
      <c r="AH564" s="47"/>
      <c r="AI564" s="47"/>
      <c r="AJ564" s="47"/>
      <c r="AK564" s="47"/>
      <c r="AL564" s="47"/>
      <c r="AM564" s="47"/>
      <c r="AN564" s="47"/>
      <c r="AO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32"/>
      <c r="AH565" s="47"/>
      <c r="AI565" s="47"/>
      <c r="AJ565" s="47"/>
      <c r="AK565" s="47"/>
      <c r="AL565" s="47"/>
      <c r="AM565" s="47"/>
      <c r="AN565" s="47"/>
      <c r="AO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32"/>
      <c r="AH566" s="47"/>
      <c r="AI566" s="47"/>
      <c r="AJ566" s="47"/>
      <c r="AK566" s="47"/>
      <c r="AL566" s="47"/>
      <c r="AM566" s="47"/>
      <c r="AN566" s="47"/>
      <c r="AO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32"/>
      <c r="AH567" s="47"/>
      <c r="AI567" s="47"/>
      <c r="AJ567" s="47"/>
      <c r="AK567" s="47"/>
      <c r="AL567" s="47"/>
      <c r="AM567" s="47"/>
      <c r="AN567" s="47"/>
      <c r="AO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32"/>
      <c r="AH568" s="47"/>
      <c r="AI568" s="47"/>
      <c r="AJ568" s="47"/>
      <c r="AK568" s="47"/>
      <c r="AL568" s="47"/>
      <c r="AM568" s="47"/>
      <c r="AN568" s="47"/>
      <c r="AO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32"/>
      <c r="AH569" s="47"/>
      <c r="AI569" s="47"/>
      <c r="AJ569" s="47"/>
      <c r="AK569" s="47"/>
      <c r="AL569" s="47"/>
      <c r="AM569" s="47"/>
      <c r="AN569" s="47"/>
      <c r="AO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32"/>
      <c r="AH570" s="47"/>
      <c r="AI570" s="47"/>
      <c r="AJ570" s="47"/>
      <c r="AK570" s="47"/>
      <c r="AL570" s="47"/>
      <c r="AM570" s="47"/>
      <c r="AN570" s="47"/>
      <c r="AO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32"/>
      <c r="AH571" s="47"/>
      <c r="AI571" s="47"/>
      <c r="AJ571" s="47"/>
      <c r="AK571" s="47"/>
      <c r="AL571" s="47"/>
      <c r="AM571" s="47"/>
      <c r="AN571" s="47"/>
      <c r="AO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32"/>
      <c r="AH572" s="47"/>
      <c r="AI572" s="47"/>
      <c r="AJ572" s="47"/>
      <c r="AK572" s="47"/>
      <c r="AL572" s="47"/>
      <c r="AM572" s="47"/>
      <c r="AN572" s="47"/>
      <c r="AO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32"/>
      <c r="AH573" s="47"/>
      <c r="AI573" s="47"/>
      <c r="AJ573" s="47"/>
      <c r="AK573" s="47"/>
      <c r="AL573" s="47"/>
      <c r="AM573" s="47"/>
      <c r="AN573" s="47"/>
      <c r="AO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32"/>
      <c r="AH574" s="47"/>
      <c r="AI574" s="47"/>
      <c r="AJ574" s="47"/>
      <c r="AK574" s="47"/>
      <c r="AL574" s="47"/>
      <c r="AM574" s="47"/>
      <c r="AN574" s="47"/>
      <c r="AO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32"/>
      <c r="AH575" s="47"/>
      <c r="AI575" s="47"/>
      <c r="AJ575" s="47"/>
      <c r="AK575" s="47"/>
      <c r="AL575" s="47"/>
      <c r="AM575" s="47"/>
      <c r="AN575" s="47"/>
      <c r="AO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32"/>
      <c r="AH576" s="47"/>
      <c r="AI576" s="47"/>
      <c r="AJ576" s="47"/>
      <c r="AK576" s="47"/>
      <c r="AL576" s="47"/>
      <c r="AM576" s="47"/>
      <c r="AN576" s="47"/>
      <c r="AO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32"/>
      <c r="AH577" s="47"/>
      <c r="AI577" s="47"/>
      <c r="AJ577" s="47"/>
      <c r="AK577" s="47"/>
      <c r="AL577" s="47"/>
      <c r="AM577" s="47"/>
      <c r="AN577" s="47"/>
      <c r="AO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32"/>
      <c r="AH578" s="47"/>
      <c r="AI578" s="47"/>
      <c r="AJ578" s="47"/>
      <c r="AK578" s="47"/>
      <c r="AL578" s="47"/>
      <c r="AM578" s="47"/>
      <c r="AN578" s="47"/>
      <c r="AO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32"/>
      <c r="AH579" s="47"/>
      <c r="AI579" s="47"/>
      <c r="AJ579" s="47"/>
      <c r="AK579" s="47"/>
      <c r="AL579" s="47"/>
      <c r="AM579" s="47"/>
      <c r="AN579" s="47"/>
      <c r="AO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32"/>
      <c r="AH580" s="47"/>
      <c r="AI580" s="47"/>
      <c r="AJ580" s="47"/>
      <c r="AK580" s="47"/>
      <c r="AL580" s="47"/>
      <c r="AM580" s="47"/>
      <c r="AN580" s="47"/>
      <c r="AO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32"/>
      <c r="AH581" s="47"/>
      <c r="AI581" s="47"/>
      <c r="AJ581" s="47"/>
      <c r="AK581" s="47"/>
      <c r="AL581" s="47"/>
      <c r="AM581" s="47"/>
      <c r="AN581" s="47"/>
      <c r="AO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32"/>
      <c r="AH582" s="47"/>
      <c r="AI582" s="47"/>
      <c r="AJ582" s="47"/>
      <c r="AK582" s="47"/>
      <c r="AL582" s="47"/>
      <c r="AM582" s="47"/>
      <c r="AN582" s="47"/>
      <c r="AO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32"/>
      <c r="AH583" s="47"/>
      <c r="AI583" s="47"/>
      <c r="AJ583" s="47"/>
      <c r="AK583" s="47"/>
      <c r="AL583" s="47"/>
      <c r="AM583" s="47"/>
      <c r="AN583" s="47"/>
      <c r="AO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32"/>
      <c r="AH584" s="47"/>
      <c r="AI584" s="47"/>
      <c r="AJ584" s="47"/>
      <c r="AK584" s="47"/>
      <c r="AL584" s="47"/>
      <c r="AM584" s="47"/>
      <c r="AN584" s="47"/>
      <c r="AO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32"/>
      <c r="AH585" s="47"/>
      <c r="AI585" s="47"/>
      <c r="AJ585" s="47"/>
      <c r="AK585" s="47"/>
      <c r="AL585" s="47"/>
      <c r="AM585" s="47"/>
      <c r="AN585" s="47"/>
      <c r="AO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32"/>
      <c r="AH586" s="47"/>
      <c r="AI586" s="47"/>
      <c r="AJ586" s="47"/>
      <c r="AK586" s="47"/>
      <c r="AL586" s="47"/>
      <c r="AM586" s="47"/>
      <c r="AN586" s="47"/>
      <c r="AO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32"/>
      <c r="AH587" s="47"/>
      <c r="AI587" s="47"/>
      <c r="AJ587" s="47"/>
      <c r="AK587" s="47"/>
      <c r="AL587" s="47"/>
      <c r="AM587" s="47"/>
      <c r="AN587" s="47"/>
      <c r="AO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32"/>
      <c r="AH588" s="47"/>
      <c r="AI588" s="47"/>
      <c r="AJ588" s="47"/>
      <c r="AK588" s="47"/>
      <c r="AL588" s="47"/>
      <c r="AM588" s="47"/>
      <c r="AN588" s="47"/>
      <c r="AO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32"/>
      <c r="AH589" s="47"/>
      <c r="AI589" s="47"/>
      <c r="AJ589" s="47"/>
      <c r="AK589" s="47"/>
      <c r="AL589" s="47"/>
      <c r="AM589" s="47"/>
      <c r="AN589" s="47"/>
      <c r="AO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32"/>
      <c r="AH590" s="47"/>
      <c r="AI590" s="47"/>
      <c r="AJ590" s="47"/>
      <c r="AK590" s="47"/>
      <c r="AL590" s="47"/>
      <c r="AM590" s="47"/>
      <c r="AN590" s="47"/>
      <c r="AO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32"/>
      <c r="AH591" s="47"/>
      <c r="AI591" s="47"/>
      <c r="AJ591" s="47"/>
      <c r="AK591" s="47"/>
      <c r="AL591" s="47"/>
      <c r="AM591" s="47"/>
      <c r="AN591" s="47"/>
      <c r="AO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32"/>
      <c r="AH592" s="47"/>
      <c r="AI592" s="47"/>
      <c r="AJ592" s="47"/>
      <c r="AK592" s="47"/>
      <c r="AL592" s="47"/>
      <c r="AM592" s="47"/>
      <c r="AN592" s="47"/>
      <c r="AO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32"/>
      <c r="AH593" s="47"/>
      <c r="AI593" s="47"/>
      <c r="AJ593" s="47"/>
      <c r="AK593" s="47"/>
      <c r="AL593" s="47"/>
      <c r="AM593" s="47"/>
      <c r="AN593" s="47"/>
      <c r="AO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32"/>
      <c r="AH594" s="47"/>
      <c r="AI594" s="47"/>
      <c r="AJ594" s="47"/>
      <c r="AK594" s="47"/>
      <c r="AL594" s="47"/>
      <c r="AM594" s="47"/>
      <c r="AN594" s="47"/>
      <c r="AO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32"/>
      <c r="AH595" s="47"/>
      <c r="AI595" s="47"/>
      <c r="AJ595" s="47"/>
      <c r="AK595" s="47"/>
      <c r="AL595" s="47"/>
      <c r="AM595" s="47"/>
      <c r="AN595" s="47"/>
      <c r="AO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32"/>
      <c r="AH596" s="47"/>
      <c r="AI596" s="47"/>
      <c r="AJ596" s="47"/>
      <c r="AK596" s="47"/>
      <c r="AL596" s="47"/>
      <c r="AM596" s="47"/>
      <c r="AN596" s="47"/>
      <c r="AO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32"/>
      <c r="AH597" s="47"/>
      <c r="AI597" s="47"/>
      <c r="AJ597" s="47"/>
      <c r="AK597" s="47"/>
      <c r="AL597" s="47"/>
      <c r="AM597" s="47"/>
      <c r="AN597" s="47"/>
      <c r="AO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32"/>
      <c r="AH598" s="47"/>
      <c r="AI598" s="47"/>
      <c r="AJ598" s="47"/>
      <c r="AK598" s="47"/>
      <c r="AL598" s="47"/>
      <c r="AM598" s="47"/>
      <c r="AN598" s="47"/>
      <c r="AO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32"/>
      <c r="AH599" s="47"/>
      <c r="AI599" s="47"/>
      <c r="AJ599" s="47"/>
      <c r="AK599" s="47"/>
      <c r="AL599" s="47"/>
      <c r="AM599" s="47"/>
      <c r="AN599" s="47"/>
      <c r="AO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32"/>
      <c r="AH600" s="47"/>
      <c r="AI600" s="47"/>
      <c r="AJ600" s="47"/>
      <c r="AK600" s="47"/>
      <c r="AL600" s="47"/>
      <c r="AM600" s="47"/>
      <c r="AN600" s="47"/>
      <c r="AO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32"/>
      <c r="AH601" s="47"/>
      <c r="AI601" s="47"/>
      <c r="AJ601" s="47"/>
      <c r="AK601" s="47"/>
      <c r="AL601" s="47"/>
      <c r="AM601" s="47"/>
      <c r="AN601" s="47"/>
      <c r="AO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32"/>
      <c r="AH602" s="47"/>
      <c r="AI602" s="47"/>
      <c r="AJ602" s="47"/>
      <c r="AK602" s="47"/>
      <c r="AL602" s="47"/>
      <c r="AM602" s="47"/>
      <c r="AN602" s="47"/>
      <c r="AO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32"/>
      <c r="AH603" s="47"/>
      <c r="AI603" s="47"/>
      <c r="AJ603" s="47"/>
      <c r="AK603" s="47"/>
      <c r="AL603" s="47"/>
      <c r="AM603" s="47"/>
      <c r="AN603" s="47"/>
      <c r="AO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32"/>
      <c r="AH604" s="47"/>
      <c r="AI604" s="47"/>
      <c r="AJ604" s="47"/>
      <c r="AK604" s="47"/>
      <c r="AL604" s="47"/>
      <c r="AM604" s="47"/>
      <c r="AN604" s="47"/>
      <c r="AO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32"/>
      <c r="AH605" s="47"/>
      <c r="AI605" s="47"/>
      <c r="AJ605" s="47"/>
      <c r="AK605" s="47"/>
      <c r="AL605" s="47"/>
      <c r="AM605" s="47"/>
      <c r="AN605" s="47"/>
      <c r="AO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32"/>
      <c r="AH606" s="47"/>
      <c r="AI606" s="47"/>
      <c r="AJ606" s="47"/>
      <c r="AK606" s="47"/>
      <c r="AL606" s="47"/>
      <c r="AM606" s="47"/>
      <c r="AN606" s="47"/>
      <c r="AO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32"/>
      <c r="AH607" s="47"/>
      <c r="AI607" s="47"/>
      <c r="AJ607" s="47"/>
      <c r="AK607" s="47"/>
      <c r="AL607" s="47"/>
      <c r="AM607" s="47"/>
      <c r="AN607" s="47"/>
      <c r="AO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32"/>
      <c r="AH608" s="47"/>
      <c r="AI608" s="47"/>
      <c r="AJ608" s="47"/>
      <c r="AK608" s="47"/>
      <c r="AL608" s="47"/>
      <c r="AM608" s="47"/>
      <c r="AN608" s="47"/>
      <c r="AO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32"/>
      <c r="AH609" s="47"/>
      <c r="AI609" s="47"/>
      <c r="AJ609" s="47"/>
      <c r="AK609" s="47"/>
      <c r="AL609" s="47"/>
      <c r="AM609" s="47"/>
      <c r="AN609" s="47"/>
      <c r="AO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32"/>
      <c r="AH610" s="47"/>
      <c r="AI610" s="47"/>
      <c r="AJ610" s="47"/>
      <c r="AK610" s="47"/>
      <c r="AL610" s="47"/>
      <c r="AM610" s="47"/>
      <c r="AN610" s="47"/>
      <c r="AO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32"/>
      <c r="AH611" s="47"/>
      <c r="AI611" s="47"/>
      <c r="AJ611" s="47"/>
      <c r="AK611" s="47"/>
      <c r="AL611" s="47"/>
      <c r="AM611" s="47"/>
      <c r="AN611" s="47"/>
      <c r="AO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32"/>
      <c r="AH612" s="47"/>
      <c r="AI612" s="47"/>
      <c r="AJ612" s="47"/>
      <c r="AK612" s="47"/>
      <c r="AL612" s="47"/>
      <c r="AM612" s="47"/>
      <c r="AN612" s="47"/>
      <c r="AO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32"/>
      <c r="AH613" s="47"/>
      <c r="AI613" s="47"/>
      <c r="AJ613" s="47"/>
      <c r="AK613" s="47"/>
      <c r="AL613" s="47"/>
      <c r="AM613" s="47"/>
      <c r="AN613" s="47"/>
      <c r="AO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32"/>
      <c r="AH614" s="47"/>
      <c r="AI614" s="47"/>
      <c r="AJ614" s="47"/>
      <c r="AK614" s="47"/>
      <c r="AL614" s="47"/>
      <c r="AM614" s="47"/>
      <c r="AN614" s="47"/>
      <c r="AO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32"/>
      <c r="AH615" s="47"/>
      <c r="AI615" s="47"/>
      <c r="AJ615" s="47"/>
      <c r="AK615" s="47"/>
      <c r="AL615" s="47"/>
      <c r="AM615" s="47"/>
      <c r="AN615" s="47"/>
      <c r="AO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32"/>
      <c r="AH616" s="47"/>
      <c r="AI616" s="47"/>
      <c r="AJ616" s="47"/>
      <c r="AK616" s="47"/>
      <c r="AL616" s="47"/>
      <c r="AM616" s="47"/>
      <c r="AN616" s="47"/>
      <c r="AO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32"/>
      <c r="AH617" s="47"/>
      <c r="AI617" s="47"/>
      <c r="AJ617" s="47"/>
      <c r="AK617" s="47"/>
      <c r="AL617" s="47"/>
      <c r="AM617" s="47"/>
      <c r="AN617" s="47"/>
      <c r="AO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32"/>
      <c r="AH618" s="47"/>
      <c r="AI618" s="47"/>
      <c r="AJ618" s="47"/>
      <c r="AK618" s="47"/>
      <c r="AL618" s="47"/>
      <c r="AM618" s="47"/>
      <c r="AN618" s="47"/>
      <c r="AO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32"/>
      <c r="AH619" s="47"/>
      <c r="AI619" s="47"/>
      <c r="AJ619" s="47"/>
      <c r="AK619" s="47"/>
      <c r="AL619" s="47"/>
      <c r="AM619" s="47"/>
      <c r="AN619" s="47"/>
      <c r="AO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32"/>
      <c r="AH620" s="47"/>
      <c r="AI620" s="47"/>
      <c r="AJ620" s="47"/>
      <c r="AK620" s="47"/>
      <c r="AL620" s="47"/>
      <c r="AM620" s="47"/>
      <c r="AN620" s="47"/>
      <c r="AO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32"/>
      <c r="AH621" s="47"/>
      <c r="AI621" s="47"/>
      <c r="AJ621" s="47"/>
      <c r="AK621" s="47"/>
      <c r="AL621" s="47"/>
      <c r="AM621" s="47"/>
      <c r="AN621" s="47"/>
      <c r="AO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32"/>
      <c r="AH622" s="47"/>
      <c r="AI622" s="47"/>
      <c r="AJ622" s="47"/>
      <c r="AK622" s="47"/>
      <c r="AL622" s="47"/>
      <c r="AM622" s="47"/>
      <c r="AN622" s="47"/>
      <c r="AO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32"/>
      <c r="AH623" s="47"/>
      <c r="AI623" s="47"/>
      <c r="AJ623" s="47"/>
      <c r="AK623" s="47"/>
      <c r="AL623" s="47"/>
      <c r="AM623" s="47"/>
      <c r="AN623" s="47"/>
      <c r="AO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32"/>
      <c r="AH624" s="47"/>
      <c r="AI624" s="47"/>
      <c r="AJ624" s="47"/>
      <c r="AK624" s="47"/>
      <c r="AL624" s="47"/>
      <c r="AM624" s="47"/>
      <c r="AN624" s="47"/>
      <c r="AO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32"/>
      <c r="AH625" s="47"/>
      <c r="AI625" s="47"/>
      <c r="AJ625" s="47"/>
      <c r="AK625" s="47"/>
      <c r="AL625" s="47"/>
      <c r="AM625" s="47"/>
      <c r="AN625" s="47"/>
      <c r="AO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32"/>
      <c r="AH626" s="47"/>
      <c r="AI626" s="47"/>
      <c r="AJ626" s="47"/>
      <c r="AK626" s="47"/>
      <c r="AL626" s="47"/>
      <c r="AM626" s="47"/>
      <c r="AN626" s="47"/>
      <c r="AO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32"/>
      <c r="AH627" s="47"/>
      <c r="AI627" s="47"/>
      <c r="AJ627" s="47"/>
      <c r="AK627" s="47"/>
      <c r="AL627" s="47"/>
      <c r="AM627" s="47"/>
      <c r="AN627" s="47"/>
      <c r="AO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32"/>
      <c r="AH628" s="47"/>
      <c r="AI628" s="47"/>
      <c r="AJ628" s="47"/>
      <c r="AK628" s="47"/>
      <c r="AL628" s="47"/>
      <c r="AM628" s="47"/>
      <c r="AN628" s="47"/>
      <c r="AO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32"/>
      <c r="AH629" s="47"/>
      <c r="AI629" s="47"/>
      <c r="AJ629" s="47"/>
      <c r="AK629" s="47"/>
      <c r="AL629" s="47"/>
      <c r="AM629" s="47"/>
      <c r="AN629" s="47"/>
      <c r="AO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32"/>
      <c r="AH630" s="47"/>
      <c r="AI630" s="47"/>
      <c r="AJ630" s="47"/>
      <c r="AK630" s="47"/>
      <c r="AL630" s="47"/>
      <c r="AM630" s="47"/>
      <c r="AN630" s="47"/>
      <c r="AO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32"/>
      <c r="AH631" s="47"/>
      <c r="AI631" s="47"/>
      <c r="AJ631" s="47"/>
      <c r="AK631" s="47"/>
      <c r="AL631" s="47"/>
      <c r="AM631" s="47"/>
      <c r="AN631" s="47"/>
      <c r="AO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32"/>
      <c r="AH632" s="47"/>
      <c r="AI632" s="47"/>
      <c r="AJ632" s="47"/>
      <c r="AK632" s="47"/>
      <c r="AL632" s="47"/>
      <c r="AM632" s="47"/>
      <c r="AN632" s="47"/>
      <c r="AO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32"/>
      <c r="AH633" s="47"/>
      <c r="AI633" s="47"/>
      <c r="AJ633" s="47"/>
      <c r="AK633" s="47"/>
      <c r="AL633" s="47"/>
      <c r="AM633" s="47"/>
      <c r="AN633" s="47"/>
      <c r="AO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32"/>
      <c r="AH634" s="47"/>
      <c r="AI634" s="47"/>
      <c r="AJ634" s="47"/>
      <c r="AK634" s="47"/>
      <c r="AL634" s="47"/>
      <c r="AM634" s="47"/>
      <c r="AN634" s="47"/>
      <c r="AO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32"/>
      <c r="AH635" s="47"/>
      <c r="AI635" s="47"/>
      <c r="AJ635" s="47"/>
      <c r="AK635" s="47"/>
      <c r="AL635" s="47"/>
      <c r="AM635" s="47"/>
      <c r="AN635" s="47"/>
      <c r="AO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32"/>
      <c r="AH636" s="47"/>
      <c r="AI636" s="47"/>
      <c r="AJ636" s="47"/>
      <c r="AK636" s="47"/>
      <c r="AL636" s="47"/>
      <c r="AM636" s="47"/>
      <c r="AN636" s="47"/>
      <c r="AO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32"/>
      <c r="AH637" s="47"/>
      <c r="AI637" s="47"/>
      <c r="AJ637" s="47"/>
      <c r="AK637" s="47"/>
      <c r="AL637" s="47"/>
      <c r="AM637" s="47"/>
      <c r="AN637" s="47"/>
      <c r="AO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32"/>
      <c r="AH638" s="47"/>
      <c r="AI638" s="47"/>
      <c r="AJ638" s="47"/>
      <c r="AK638" s="47"/>
      <c r="AL638" s="47"/>
      <c r="AM638" s="47"/>
      <c r="AN638" s="47"/>
      <c r="AO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32"/>
      <c r="AH639" s="47"/>
      <c r="AI639" s="47"/>
      <c r="AJ639" s="47"/>
      <c r="AK639" s="47"/>
      <c r="AL639" s="47"/>
      <c r="AM639" s="47"/>
      <c r="AN639" s="47"/>
      <c r="AO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32"/>
      <c r="AH640" s="47"/>
      <c r="AI640" s="47"/>
      <c r="AJ640" s="47"/>
      <c r="AK640" s="47"/>
      <c r="AL640" s="47"/>
      <c r="AM640" s="47"/>
      <c r="AN640" s="47"/>
      <c r="AO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32"/>
      <c r="AH641" s="47"/>
      <c r="AI641" s="47"/>
      <c r="AJ641" s="47"/>
      <c r="AK641" s="47"/>
      <c r="AL641" s="47"/>
      <c r="AM641" s="47"/>
      <c r="AN641" s="47"/>
      <c r="AO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32"/>
      <c r="AH642" s="47"/>
      <c r="AI642" s="47"/>
      <c r="AJ642" s="47"/>
      <c r="AK642" s="47"/>
      <c r="AL642" s="47"/>
      <c r="AM642" s="47"/>
      <c r="AN642" s="47"/>
      <c r="AO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32"/>
      <c r="AH643" s="47"/>
      <c r="AI643" s="47"/>
      <c r="AJ643" s="47"/>
      <c r="AK643" s="47"/>
      <c r="AL643" s="47"/>
      <c r="AM643" s="47"/>
      <c r="AN643" s="47"/>
      <c r="AO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32"/>
      <c r="AH644" s="47"/>
      <c r="AI644" s="47"/>
      <c r="AJ644" s="47"/>
      <c r="AK644" s="47"/>
      <c r="AL644" s="47"/>
      <c r="AM644" s="47"/>
      <c r="AN644" s="47"/>
      <c r="AO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32"/>
      <c r="AH645" s="47"/>
      <c r="AI645" s="47"/>
      <c r="AJ645" s="47"/>
      <c r="AK645" s="47"/>
      <c r="AL645" s="47"/>
      <c r="AM645" s="47"/>
      <c r="AN645" s="47"/>
      <c r="AO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32"/>
      <c r="AH646" s="47"/>
      <c r="AI646" s="47"/>
      <c r="AJ646" s="47"/>
      <c r="AK646" s="47"/>
      <c r="AL646" s="47"/>
      <c r="AM646" s="47"/>
      <c r="AN646" s="47"/>
      <c r="AO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32"/>
      <c r="AH647" s="47"/>
      <c r="AI647" s="47"/>
      <c r="AJ647" s="47"/>
      <c r="AK647" s="47"/>
      <c r="AL647" s="47"/>
      <c r="AM647" s="47"/>
      <c r="AN647" s="47"/>
      <c r="AO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32"/>
      <c r="AH648" s="47"/>
      <c r="AI648" s="47"/>
      <c r="AJ648" s="47"/>
      <c r="AK648" s="47"/>
      <c r="AL648" s="47"/>
      <c r="AM648" s="47"/>
      <c r="AN648" s="47"/>
      <c r="AO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32"/>
      <c r="AH649" s="47"/>
      <c r="AI649" s="47"/>
      <c r="AJ649" s="47"/>
      <c r="AK649" s="47"/>
      <c r="AL649" s="47"/>
      <c r="AM649" s="47"/>
      <c r="AN649" s="47"/>
      <c r="AO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32"/>
      <c r="AH650" s="47"/>
      <c r="AI650" s="47"/>
      <c r="AJ650" s="47"/>
      <c r="AK650" s="47"/>
      <c r="AL650" s="47"/>
      <c r="AM650" s="47"/>
      <c r="AN650" s="47"/>
      <c r="AO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32"/>
      <c r="AH651" s="47"/>
      <c r="AI651" s="47"/>
      <c r="AJ651" s="47"/>
      <c r="AK651" s="47"/>
      <c r="AL651" s="47"/>
      <c r="AM651" s="47"/>
      <c r="AN651" s="47"/>
      <c r="AO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32"/>
      <c r="AH652" s="47"/>
      <c r="AI652" s="47"/>
      <c r="AJ652" s="47"/>
      <c r="AK652" s="47"/>
      <c r="AL652" s="47"/>
      <c r="AM652" s="47"/>
      <c r="AN652" s="47"/>
      <c r="AO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32"/>
      <c r="AH653" s="47"/>
      <c r="AI653" s="47"/>
      <c r="AJ653" s="47"/>
      <c r="AK653" s="47"/>
      <c r="AL653" s="47"/>
      <c r="AM653" s="47"/>
      <c r="AN653" s="47"/>
      <c r="AO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32"/>
      <c r="AH654" s="47"/>
      <c r="AI654" s="47"/>
      <c r="AJ654" s="47"/>
      <c r="AK654" s="47"/>
      <c r="AL654" s="47"/>
      <c r="AM654" s="47"/>
      <c r="AN654" s="47"/>
      <c r="AO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32"/>
      <c r="AH655" s="47"/>
      <c r="AI655" s="47"/>
      <c r="AJ655" s="47"/>
      <c r="AK655" s="47"/>
      <c r="AL655" s="47"/>
      <c r="AM655" s="47"/>
      <c r="AN655" s="47"/>
      <c r="AO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32"/>
      <c r="AH656" s="47"/>
      <c r="AI656" s="47"/>
      <c r="AJ656" s="47"/>
      <c r="AK656" s="47"/>
      <c r="AL656" s="47"/>
      <c r="AM656" s="47"/>
      <c r="AN656" s="47"/>
      <c r="AO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32"/>
      <c r="AH657" s="47"/>
      <c r="AI657" s="47"/>
      <c r="AJ657" s="47"/>
      <c r="AK657" s="47"/>
      <c r="AL657" s="47"/>
      <c r="AM657" s="47"/>
      <c r="AN657" s="47"/>
      <c r="AO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32"/>
      <c r="AH658" s="47"/>
      <c r="AI658" s="47"/>
      <c r="AJ658" s="47"/>
      <c r="AK658" s="47"/>
      <c r="AL658" s="47"/>
      <c r="AM658" s="47"/>
      <c r="AN658" s="47"/>
      <c r="AO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32"/>
      <c r="AH659" s="47"/>
      <c r="AI659" s="47"/>
      <c r="AJ659" s="47"/>
      <c r="AK659" s="47"/>
      <c r="AL659" s="47"/>
      <c r="AM659" s="47"/>
      <c r="AN659" s="47"/>
      <c r="AO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32"/>
      <c r="AH660" s="47"/>
      <c r="AI660" s="47"/>
      <c r="AJ660" s="47"/>
      <c r="AK660" s="47"/>
      <c r="AL660" s="47"/>
      <c r="AM660" s="47"/>
      <c r="AN660" s="47"/>
      <c r="AO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32"/>
      <c r="AH661" s="47"/>
      <c r="AI661" s="47"/>
      <c r="AJ661" s="47"/>
      <c r="AK661" s="47"/>
      <c r="AL661" s="47"/>
      <c r="AM661" s="47"/>
      <c r="AN661" s="47"/>
      <c r="AO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32"/>
      <c r="AH662" s="47"/>
      <c r="AI662" s="47"/>
      <c r="AJ662" s="47"/>
      <c r="AK662" s="47"/>
      <c r="AL662" s="47"/>
      <c r="AM662" s="47"/>
      <c r="AN662" s="47"/>
      <c r="AO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32"/>
      <c r="AH663" s="47"/>
      <c r="AI663" s="47"/>
      <c r="AJ663" s="47"/>
      <c r="AK663" s="47"/>
      <c r="AL663" s="47"/>
      <c r="AM663" s="47"/>
      <c r="AN663" s="47"/>
      <c r="AO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32"/>
      <c r="AH664" s="47"/>
      <c r="AI664" s="47"/>
      <c r="AJ664" s="47"/>
      <c r="AK664" s="47"/>
      <c r="AL664" s="47"/>
      <c r="AM664" s="47"/>
      <c r="AN664" s="47"/>
      <c r="AO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32"/>
      <c r="AH665" s="47"/>
      <c r="AI665" s="47"/>
      <c r="AJ665" s="47"/>
      <c r="AK665" s="47"/>
      <c r="AL665" s="47"/>
      <c r="AM665" s="47"/>
      <c r="AN665" s="47"/>
      <c r="AO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32"/>
      <c r="AH666" s="47"/>
      <c r="AI666" s="47"/>
      <c r="AJ666" s="47"/>
      <c r="AK666" s="47"/>
      <c r="AL666" s="47"/>
      <c r="AM666" s="47"/>
      <c r="AN666" s="47"/>
      <c r="AO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32"/>
      <c r="AH667" s="47"/>
      <c r="AI667" s="47"/>
      <c r="AJ667" s="47"/>
      <c r="AK667" s="47"/>
      <c r="AL667" s="47"/>
      <c r="AM667" s="47"/>
      <c r="AN667" s="47"/>
      <c r="AO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32"/>
      <c r="AH668" s="47"/>
      <c r="AI668" s="47"/>
      <c r="AJ668" s="47"/>
      <c r="AK668" s="47"/>
      <c r="AL668" s="47"/>
      <c r="AM668" s="47"/>
      <c r="AN668" s="47"/>
      <c r="AO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32"/>
      <c r="AH669" s="47"/>
      <c r="AI669" s="47"/>
      <c r="AJ669" s="47"/>
      <c r="AK669" s="47"/>
      <c r="AL669" s="47"/>
      <c r="AM669" s="47"/>
      <c r="AN669" s="47"/>
      <c r="AO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32"/>
      <c r="AH670" s="47"/>
      <c r="AI670" s="47"/>
      <c r="AJ670" s="47"/>
      <c r="AK670" s="47"/>
      <c r="AL670" s="47"/>
      <c r="AM670" s="47"/>
      <c r="AN670" s="47"/>
      <c r="AO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32"/>
      <c r="AH671" s="47"/>
      <c r="AI671" s="47"/>
      <c r="AJ671" s="47"/>
      <c r="AK671" s="47"/>
      <c r="AL671" s="47"/>
      <c r="AM671" s="47"/>
      <c r="AN671" s="47"/>
      <c r="AO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32"/>
      <c r="AH672" s="47"/>
      <c r="AI672" s="47"/>
      <c r="AJ672" s="47"/>
      <c r="AK672" s="47"/>
      <c r="AL672" s="47"/>
      <c r="AM672" s="47"/>
      <c r="AN672" s="47"/>
      <c r="AO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32"/>
      <c r="AH673" s="47"/>
      <c r="AI673" s="47"/>
      <c r="AJ673" s="47"/>
      <c r="AK673" s="47"/>
      <c r="AL673" s="47"/>
      <c r="AM673" s="47"/>
      <c r="AN673" s="47"/>
      <c r="AO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32"/>
      <c r="AH674" s="47"/>
      <c r="AI674" s="47"/>
      <c r="AJ674" s="47"/>
      <c r="AK674" s="47"/>
      <c r="AL674" s="47"/>
      <c r="AM674" s="47"/>
      <c r="AN674" s="47"/>
      <c r="AO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32"/>
      <c r="AH675" s="47"/>
      <c r="AI675" s="47"/>
      <c r="AJ675" s="47"/>
      <c r="AK675" s="47"/>
      <c r="AL675" s="47"/>
      <c r="AM675" s="47"/>
      <c r="AN675" s="47"/>
      <c r="AO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32"/>
      <c r="AH676" s="47"/>
      <c r="AI676" s="47"/>
      <c r="AJ676" s="47"/>
      <c r="AK676" s="47"/>
      <c r="AL676" s="47"/>
      <c r="AM676" s="47"/>
      <c r="AN676" s="47"/>
      <c r="AO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32"/>
      <c r="AH677" s="47"/>
      <c r="AI677" s="47"/>
      <c r="AJ677" s="47"/>
      <c r="AK677" s="47"/>
      <c r="AL677" s="47"/>
      <c r="AM677" s="47"/>
      <c r="AN677" s="47"/>
      <c r="AO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32"/>
      <c r="AH678" s="47"/>
      <c r="AI678" s="47"/>
      <c r="AJ678" s="47"/>
      <c r="AK678" s="47"/>
      <c r="AL678" s="47"/>
      <c r="AM678" s="47"/>
      <c r="AN678" s="47"/>
      <c r="AO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32"/>
      <c r="AH679" s="47"/>
      <c r="AI679" s="47"/>
      <c r="AJ679" s="47"/>
      <c r="AK679" s="47"/>
      <c r="AL679" s="47"/>
      <c r="AM679" s="47"/>
      <c r="AN679" s="47"/>
      <c r="AO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32"/>
      <c r="AH680" s="47"/>
      <c r="AI680" s="47"/>
      <c r="AJ680" s="47"/>
      <c r="AK680" s="47"/>
      <c r="AL680" s="47"/>
      <c r="AM680" s="47"/>
      <c r="AN680" s="47"/>
      <c r="AO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32"/>
      <c r="AH681" s="47"/>
      <c r="AI681" s="47"/>
      <c r="AJ681" s="47"/>
      <c r="AK681" s="47"/>
      <c r="AL681" s="47"/>
      <c r="AM681" s="47"/>
      <c r="AN681" s="47"/>
      <c r="AO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32"/>
      <c r="AH682" s="47"/>
      <c r="AI682" s="47"/>
      <c r="AJ682" s="47"/>
      <c r="AK682" s="47"/>
      <c r="AL682" s="47"/>
      <c r="AM682" s="47"/>
      <c r="AN682" s="47"/>
      <c r="AO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32"/>
      <c r="AH683" s="47"/>
      <c r="AI683" s="47"/>
      <c r="AJ683" s="47"/>
      <c r="AK683" s="47"/>
      <c r="AL683" s="47"/>
      <c r="AM683" s="47"/>
      <c r="AN683" s="47"/>
      <c r="AO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32"/>
      <c r="AH684" s="47"/>
      <c r="AI684" s="47"/>
      <c r="AJ684" s="47"/>
      <c r="AK684" s="47"/>
      <c r="AL684" s="47"/>
      <c r="AM684" s="47"/>
      <c r="AN684" s="47"/>
      <c r="AO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32"/>
      <c r="AH685" s="47"/>
      <c r="AI685" s="47"/>
      <c r="AJ685" s="47"/>
      <c r="AK685" s="47"/>
      <c r="AL685" s="47"/>
      <c r="AM685" s="47"/>
      <c r="AN685" s="47"/>
      <c r="AO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32"/>
      <c r="AH686" s="47"/>
      <c r="AI686" s="47"/>
      <c r="AJ686" s="47"/>
      <c r="AK686" s="47"/>
      <c r="AL686" s="47"/>
      <c r="AM686" s="47"/>
      <c r="AN686" s="47"/>
      <c r="AO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32"/>
      <c r="AH687" s="47"/>
      <c r="AI687" s="47"/>
      <c r="AJ687" s="47"/>
      <c r="AK687" s="47"/>
      <c r="AL687" s="47"/>
      <c r="AM687" s="47"/>
      <c r="AN687" s="47"/>
      <c r="AO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32"/>
      <c r="AH688" s="47"/>
      <c r="AI688" s="47"/>
      <c r="AJ688" s="47"/>
      <c r="AK688" s="47"/>
      <c r="AL688" s="47"/>
      <c r="AM688" s="47"/>
      <c r="AN688" s="47"/>
      <c r="AO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32"/>
      <c r="AH689" s="47"/>
      <c r="AI689" s="47"/>
      <c r="AJ689" s="47"/>
      <c r="AK689" s="47"/>
      <c r="AL689" s="47"/>
      <c r="AM689" s="47"/>
      <c r="AN689" s="47"/>
      <c r="AO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32"/>
      <c r="AH690" s="47"/>
      <c r="AI690" s="47"/>
      <c r="AJ690" s="47"/>
      <c r="AK690" s="47"/>
      <c r="AL690" s="47"/>
      <c r="AM690" s="47"/>
      <c r="AN690" s="47"/>
      <c r="AO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32"/>
      <c r="AH691" s="47"/>
      <c r="AI691" s="47"/>
      <c r="AJ691" s="47"/>
      <c r="AK691" s="47"/>
      <c r="AL691" s="47"/>
      <c r="AM691" s="47"/>
      <c r="AN691" s="47"/>
      <c r="AO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32"/>
      <c r="AH692" s="47"/>
      <c r="AI692" s="47"/>
      <c r="AJ692" s="47"/>
      <c r="AK692" s="47"/>
      <c r="AL692" s="47"/>
      <c r="AM692" s="47"/>
      <c r="AN692" s="47"/>
      <c r="AO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32"/>
      <c r="AH693" s="47"/>
      <c r="AI693" s="47"/>
      <c r="AJ693" s="47"/>
      <c r="AK693" s="47"/>
      <c r="AL693" s="47"/>
      <c r="AM693" s="47"/>
      <c r="AN693" s="47"/>
      <c r="AO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32"/>
      <c r="AH694" s="47"/>
      <c r="AI694" s="47"/>
      <c r="AJ694" s="47"/>
      <c r="AK694" s="47"/>
      <c r="AL694" s="47"/>
      <c r="AM694" s="47"/>
      <c r="AN694" s="47"/>
      <c r="AO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32"/>
      <c r="AH695" s="47"/>
      <c r="AI695" s="47"/>
      <c r="AJ695" s="47"/>
      <c r="AK695" s="47"/>
      <c r="AL695" s="47"/>
      <c r="AM695" s="47"/>
      <c r="AN695" s="47"/>
      <c r="AO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32"/>
      <c r="AH696" s="47"/>
      <c r="AI696" s="47"/>
      <c r="AJ696" s="47"/>
      <c r="AK696" s="47"/>
      <c r="AL696" s="47"/>
      <c r="AM696" s="47"/>
      <c r="AN696" s="47"/>
      <c r="AO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32"/>
      <c r="AH697" s="47"/>
      <c r="AI697" s="47"/>
      <c r="AJ697" s="47"/>
      <c r="AK697" s="47"/>
      <c r="AL697" s="47"/>
      <c r="AM697" s="47"/>
      <c r="AN697" s="47"/>
      <c r="AO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32"/>
      <c r="AH698" s="47"/>
      <c r="AI698" s="47"/>
      <c r="AJ698" s="47"/>
      <c r="AK698" s="47"/>
      <c r="AL698" s="47"/>
      <c r="AM698" s="47"/>
      <c r="AN698" s="47"/>
      <c r="AO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32"/>
      <c r="AH699" s="47"/>
      <c r="AI699" s="47"/>
      <c r="AJ699" s="47"/>
      <c r="AK699" s="47"/>
      <c r="AL699" s="47"/>
      <c r="AM699" s="47"/>
      <c r="AN699" s="47"/>
      <c r="AO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32"/>
      <c r="AH700" s="47"/>
      <c r="AI700" s="47"/>
      <c r="AJ700" s="47"/>
      <c r="AK700" s="47"/>
      <c r="AL700" s="47"/>
      <c r="AM700" s="47"/>
      <c r="AN700" s="47"/>
      <c r="AO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32"/>
      <c r="AH701" s="47"/>
      <c r="AI701" s="47"/>
      <c r="AJ701" s="47"/>
      <c r="AK701" s="47"/>
      <c r="AL701" s="47"/>
      <c r="AM701" s="47"/>
      <c r="AN701" s="47"/>
      <c r="AO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32"/>
      <c r="AH702" s="47"/>
      <c r="AI702" s="47"/>
      <c r="AJ702" s="47"/>
      <c r="AK702" s="47"/>
      <c r="AL702" s="47"/>
      <c r="AM702" s="47"/>
      <c r="AN702" s="47"/>
      <c r="AO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32"/>
      <c r="AH703" s="47"/>
      <c r="AI703" s="47"/>
      <c r="AJ703" s="47"/>
      <c r="AK703" s="47"/>
      <c r="AL703" s="47"/>
      <c r="AM703" s="47"/>
      <c r="AN703" s="47"/>
      <c r="AO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32"/>
      <c r="AH704" s="47"/>
      <c r="AI704" s="47"/>
      <c r="AJ704" s="47"/>
      <c r="AK704" s="47"/>
      <c r="AL704" s="47"/>
      <c r="AM704" s="47"/>
      <c r="AN704" s="47"/>
      <c r="AO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32"/>
      <c r="AH705" s="47"/>
      <c r="AI705" s="47"/>
      <c r="AJ705" s="47"/>
      <c r="AK705" s="47"/>
      <c r="AL705" s="47"/>
      <c r="AM705" s="47"/>
      <c r="AN705" s="47"/>
      <c r="AO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32"/>
      <c r="AH706" s="47"/>
      <c r="AI706" s="47"/>
      <c r="AJ706" s="47"/>
      <c r="AK706" s="47"/>
      <c r="AL706" s="47"/>
      <c r="AM706" s="47"/>
      <c r="AN706" s="47"/>
      <c r="AO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32"/>
      <c r="AH707" s="47"/>
      <c r="AI707" s="47"/>
      <c r="AJ707" s="47"/>
      <c r="AK707" s="47"/>
      <c r="AL707" s="47"/>
      <c r="AM707" s="47"/>
      <c r="AN707" s="47"/>
      <c r="AO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32"/>
      <c r="AH708" s="47"/>
      <c r="AI708" s="47"/>
      <c r="AJ708" s="47"/>
      <c r="AK708" s="47"/>
      <c r="AL708" s="47"/>
      <c r="AM708" s="47"/>
      <c r="AN708" s="47"/>
      <c r="AO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32"/>
      <c r="AH709" s="47"/>
      <c r="AI709" s="47"/>
      <c r="AJ709" s="47"/>
      <c r="AK709" s="47"/>
      <c r="AL709" s="47"/>
      <c r="AM709" s="47"/>
      <c r="AN709" s="47"/>
      <c r="AO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32"/>
      <c r="AH710" s="47"/>
      <c r="AI710" s="47"/>
      <c r="AJ710" s="47"/>
      <c r="AK710" s="47"/>
      <c r="AL710" s="47"/>
      <c r="AM710" s="47"/>
      <c r="AN710" s="47"/>
      <c r="AO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32"/>
      <c r="AH711" s="47"/>
      <c r="AI711" s="47"/>
      <c r="AJ711" s="47"/>
      <c r="AK711" s="47"/>
      <c r="AL711" s="47"/>
      <c r="AM711" s="47"/>
      <c r="AN711" s="47"/>
      <c r="AO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32"/>
      <c r="AH712" s="47"/>
      <c r="AI712" s="47"/>
      <c r="AJ712" s="47"/>
      <c r="AK712" s="47"/>
      <c r="AL712" s="47"/>
      <c r="AM712" s="47"/>
      <c r="AN712" s="47"/>
      <c r="AO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32"/>
      <c r="AH713" s="47"/>
      <c r="AI713" s="47"/>
      <c r="AJ713" s="47"/>
      <c r="AK713" s="47"/>
      <c r="AL713" s="47"/>
      <c r="AM713" s="47"/>
      <c r="AN713" s="47"/>
      <c r="AO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32"/>
      <c r="AH714" s="47"/>
      <c r="AI714" s="47"/>
      <c r="AJ714" s="47"/>
      <c r="AK714" s="47"/>
      <c r="AL714" s="47"/>
      <c r="AM714" s="47"/>
      <c r="AN714" s="47"/>
      <c r="AO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32"/>
      <c r="AH715" s="47"/>
      <c r="AI715" s="47"/>
      <c r="AJ715" s="47"/>
      <c r="AK715" s="47"/>
      <c r="AL715" s="47"/>
      <c r="AM715" s="47"/>
      <c r="AN715" s="47"/>
      <c r="AO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32"/>
      <c r="AH716" s="47"/>
      <c r="AI716" s="47"/>
      <c r="AJ716" s="47"/>
      <c r="AK716" s="47"/>
      <c r="AL716" s="47"/>
      <c r="AM716" s="47"/>
      <c r="AN716" s="47"/>
      <c r="AO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32"/>
      <c r="AH717" s="47"/>
      <c r="AI717" s="47"/>
      <c r="AJ717" s="47"/>
      <c r="AK717" s="47"/>
      <c r="AL717" s="47"/>
      <c r="AM717" s="47"/>
      <c r="AN717" s="47"/>
      <c r="AO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32"/>
      <c r="AH718" s="47"/>
      <c r="AI718" s="47"/>
      <c r="AJ718" s="47"/>
      <c r="AK718" s="47"/>
      <c r="AL718" s="47"/>
      <c r="AM718" s="47"/>
      <c r="AN718" s="47"/>
      <c r="AO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32"/>
      <c r="AH719" s="47"/>
      <c r="AI719" s="47"/>
      <c r="AJ719" s="47"/>
      <c r="AK719" s="47"/>
      <c r="AL719" s="47"/>
      <c r="AM719" s="47"/>
      <c r="AN719" s="47"/>
      <c r="AO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32"/>
      <c r="AH720" s="47"/>
      <c r="AI720" s="47"/>
      <c r="AJ720" s="47"/>
      <c r="AK720" s="47"/>
      <c r="AL720" s="47"/>
      <c r="AM720" s="47"/>
      <c r="AN720" s="47"/>
      <c r="AO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32"/>
      <c r="AH721" s="47"/>
      <c r="AI721" s="47"/>
      <c r="AJ721" s="47"/>
      <c r="AK721" s="47"/>
      <c r="AL721" s="47"/>
      <c r="AM721" s="47"/>
      <c r="AN721" s="47"/>
      <c r="AO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32"/>
      <c r="AH722" s="47"/>
      <c r="AI722" s="47"/>
      <c r="AJ722" s="47"/>
      <c r="AK722" s="47"/>
      <c r="AL722" s="47"/>
      <c r="AM722" s="47"/>
      <c r="AN722" s="47"/>
      <c r="AO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32"/>
      <c r="AH723" s="47"/>
      <c r="AI723" s="47"/>
      <c r="AJ723" s="47"/>
      <c r="AK723" s="47"/>
      <c r="AL723" s="47"/>
      <c r="AM723" s="47"/>
      <c r="AN723" s="47"/>
      <c r="AO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32"/>
      <c r="AH724" s="47"/>
      <c r="AI724" s="47"/>
      <c r="AJ724" s="47"/>
      <c r="AK724" s="47"/>
      <c r="AL724" s="47"/>
      <c r="AM724" s="47"/>
      <c r="AN724" s="47"/>
      <c r="AO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32"/>
      <c r="AH725" s="47"/>
      <c r="AI725" s="47"/>
      <c r="AJ725" s="47"/>
      <c r="AK725" s="47"/>
      <c r="AL725" s="47"/>
      <c r="AM725" s="47"/>
      <c r="AN725" s="47"/>
      <c r="AO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32"/>
      <c r="AH726" s="47"/>
      <c r="AI726" s="47"/>
      <c r="AJ726" s="47"/>
      <c r="AK726" s="47"/>
      <c r="AL726" s="47"/>
      <c r="AM726" s="47"/>
      <c r="AN726" s="47"/>
      <c r="AO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32"/>
      <c r="AH727" s="47"/>
      <c r="AI727" s="47"/>
      <c r="AJ727" s="47"/>
      <c r="AK727" s="47"/>
      <c r="AL727" s="47"/>
      <c r="AM727" s="47"/>
      <c r="AN727" s="47"/>
      <c r="AO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32"/>
      <c r="AH728" s="47"/>
      <c r="AI728" s="47"/>
      <c r="AJ728" s="47"/>
      <c r="AK728" s="47"/>
      <c r="AL728" s="47"/>
      <c r="AM728" s="47"/>
      <c r="AN728" s="47"/>
      <c r="AO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32"/>
      <c r="AH729" s="47"/>
      <c r="AI729" s="47"/>
      <c r="AJ729" s="47"/>
      <c r="AK729" s="47"/>
      <c r="AL729" s="47"/>
      <c r="AM729" s="47"/>
      <c r="AN729" s="47"/>
      <c r="AO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32"/>
      <c r="AH730" s="47"/>
      <c r="AI730" s="47"/>
      <c r="AJ730" s="47"/>
      <c r="AK730" s="47"/>
      <c r="AL730" s="47"/>
      <c r="AM730" s="47"/>
      <c r="AN730" s="47"/>
      <c r="AO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32"/>
      <c r="AH731" s="47"/>
      <c r="AI731" s="47"/>
      <c r="AJ731" s="47"/>
      <c r="AK731" s="47"/>
      <c r="AL731" s="47"/>
      <c r="AM731" s="47"/>
      <c r="AN731" s="47"/>
      <c r="AO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32"/>
      <c r="AH732" s="47"/>
      <c r="AI732" s="47"/>
      <c r="AJ732" s="47"/>
      <c r="AK732" s="47"/>
      <c r="AL732" s="47"/>
      <c r="AM732" s="47"/>
      <c r="AN732" s="47"/>
      <c r="AO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32"/>
      <c r="AH733" s="47"/>
      <c r="AI733" s="47"/>
      <c r="AJ733" s="47"/>
      <c r="AK733" s="47"/>
      <c r="AL733" s="47"/>
      <c r="AM733" s="47"/>
      <c r="AN733" s="47"/>
      <c r="AO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32"/>
      <c r="AH734" s="47"/>
      <c r="AI734" s="47"/>
      <c r="AJ734" s="47"/>
      <c r="AK734" s="47"/>
      <c r="AL734" s="47"/>
      <c r="AM734" s="47"/>
      <c r="AN734" s="47"/>
      <c r="AO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32"/>
      <c r="AH735" s="47"/>
      <c r="AI735" s="47"/>
      <c r="AJ735" s="47"/>
      <c r="AK735" s="47"/>
      <c r="AL735" s="47"/>
      <c r="AM735" s="47"/>
      <c r="AN735" s="47"/>
      <c r="AO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32"/>
      <c r="AH736" s="47"/>
      <c r="AI736" s="47"/>
      <c r="AJ736" s="47"/>
      <c r="AK736" s="47"/>
      <c r="AL736" s="47"/>
      <c r="AM736" s="47"/>
      <c r="AN736" s="47"/>
      <c r="AO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32"/>
      <c r="AH737" s="47"/>
      <c r="AI737" s="47"/>
      <c r="AJ737" s="47"/>
      <c r="AK737" s="47"/>
      <c r="AL737" s="47"/>
      <c r="AM737" s="47"/>
      <c r="AN737" s="47"/>
      <c r="AO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32"/>
      <c r="AH738" s="47"/>
      <c r="AI738" s="47"/>
      <c r="AJ738" s="47"/>
      <c r="AK738" s="47"/>
      <c r="AL738" s="47"/>
      <c r="AM738" s="47"/>
      <c r="AN738" s="47"/>
      <c r="AO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32"/>
      <c r="AH739" s="47"/>
      <c r="AI739" s="47"/>
      <c r="AJ739" s="47"/>
      <c r="AK739" s="47"/>
      <c r="AL739" s="47"/>
      <c r="AM739" s="47"/>
      <c r="AN739" s="47"/>
      <c r="AO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32"/>
      <c r="AH740" s="47"/>
      <c r="AI740" s="47"/>
      <c r="AJ740" s="47"/>
      <c r="AK740" s="47"/>
      <c r="AL740" s="47"/>
      <c r="AM740" s="47"/>
      <c r="AN740" s="47"/>
      <c r="AO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32"/>
      <c r="AH741" s="47"/>
      <c r="AI741" s="47"/>
      <c r="AJ741" s="47"/>
      <c r="AK741" s="47"/>
      <c r="AL741" s="47"/>
      <c r="AM741" s="47"/>
      <c r="AN741" s="47"/>
      <c r="AO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32"/>
      <c r="AH742" s="47"/>
      <c r="AI742" s="47"/>
      <c r="AJ742" s="47"/>
      <c r="AK742" s="47"/>
      <c r="AL742" s="47"/>
      <c r="AM742" s="47"/>
      <c r="AN742" s="47"/>
      <c r="AO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32"/>
      <c r="AH743" s="47"/>
      <c r="AI743" s="47"/>
      <c r="AJ743" s="47"/>
      <c r="AK743" s="47"/>
      <c r="AL743" s="47"/>
      <c r="AM743" s="47"/>
      <c r="AN743" s="47"/>
      <c r="AO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32"/>
      <c r="AH744" s="47"/>
      <c r="AI744" s="47"/>
      <c r="AJ744" s="47"/>
      <c r="AK744" s="47"/>
      <c r="AL744" s="47"/>
      <c r="AM744" s="47"/>
      <c r="AN744" s="47"/>
      <c r="AO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32"/>
      <c r="AH745" s="47"/>
      <c r="AI745" s="47"/>
      <c r="AJ745" s="47"/>
      <c r="AK745" s="47"/>
      <c r="AL745" s="47"/>
      <c r="AM745" s="47"/>
      <c r="AN745" s="47"/>
      <c r="AO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32"/>
      <c r="AH746" s="47"/>
      <c r="AI746" s="47"/>
      <c r="AJ746" s="47"/>
      <c r="AK746" s="47"/>
      <c r="AL746" s="47"/>
      <c r="AM746" s="47"/>
      <c r="AN746" s="47"/>
      <c r="AO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32"/>
      <c r="AH747" s="47"/>
      <c r="AI747" s="47"/>
      <c r="AJ747" s="47"/>
      <c r="AK747" s="47"/>
      <c r="AL747" s="47"/>
      <c r="AM747" s="47"/>
      <c r="AN747" s="47"/>
      <c r="AO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32"/>
      <c r="AH748" s="47"/>
      <c r="AI748" s="47"/>
      <c r="AJ748" s="47"/>
      <c r="AK748" s="47"/>
      <c r="AL748" s="47"/>
      <c r="AM748" s="47"/>
      <c r="AN748" s="47"/>
      <c r="AO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32"/>
      <c r="AH749" s="47"/>
      <c r="AI749" s="47"/>
      <c r="AJ749" s="47"/>
      <c r="AK749" s="47"/>
      <c r="AL749" s="47"/>
      <c r="AM749" s="47"/>
      <c r="AN749" s="47"/>
      <c r="AO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32"/>
      <c r="AH750" s="47"/>
      <c r="AI750" s="47"/>
      <c r="AJ750" s="47"/>
      <c r="AK750" s="47"/>
      <c r="AL750" s="47"/>
      <c r="AM750" s="47"/>
      <c r="AN750" s="47"/>
      <c r="AO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32"/>
      <c r="AH751" s="47"/>
      <c r="AI751" s="47"/>
      <c r="AJ751" s="47"/>
      <c r="AK751" s="47"/>
      <c r="AL751" s="47"/>
      <c r="AM751" s="47"/>
      <c r="AN751" s="47"/>
      <c r="AO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32"/>
      <c r="AH752" s="47"/>
      <c r="AI752" s="47"/>
      <c r="AJ752" s="47"/>
      <c r="AK752" s="47"/>
      <c r="AL752" s="47"/>
      <c r="AM752" s="47"/>
      <c r="AN752" s="47"/>
      <c r="AO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32"/>
      <c r="AH753" s="47"/>
      <c r="AI753" s="47"/>
      <c r="AJ753" s="47"/>
      <c r="AK753" s="47"/>
      <c r="AL753" s="47"/>
      <c r="AM753" s="47"/>
      <c r="AN753" s="47"/>
      <c r="AO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32"/>
      <c r="AH754" s="47"/>
      <c r="AI754" s="47"/>
      <c r="AJ754" s="47"/>
      <c r="AK754" s="47"/>
      <c r="AL754" s="47"/>
      <c r="AM754" s="47"/>
      <c r="AN754" s="47"/>
      <c r="AO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32"/>
      <c r="AH755" s="47"/>
      <c r="AI755" s="47"/>
      <c r="AJ755" s="47"/>
      <c r="AK755" s="47"/>
      <c r="AL755" s="47"/>
      <c r="AM755" s="47"/>
      <c r="AN755" s="47"/>
      <c r="AO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32"/>
      <c r="AH756" s="47"/>
      <c r="AI756" s="47"/>
      <c r="AJ756" s="47"/>
      <c r="AK756" s="47"/>
      <c r="AL756" s="47"/>
      <c r="AM756" s="47"/>
      <c r="AN756" s="47"/>
      <c r="AO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32"/>
      <c r="AH757" s="47"/>
      <c r="AI757" s="47"/>
      <c r="AJ757" s="47"/>
      <c r="AK757" s="47"/>
      <c r="AL757" s="47"/>
      <c r="AM757" s="47"/>
      <c r="AN757" s="47"/>
      <c r="AO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32"/>
      <c r="AH758" s="47"/>
      <c r="AI758" s="47"/>
      <c r="AJ758" s="47"/>
      <c r="AK758" s="47"/>
      <c r="AL758" s="47"/>
      <c r="AM758" s="47"/>
      <c r="AN758" s="47"/>
      <c r="AO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32"/>
      <c r="AH759" s="47"/>
      <c r="AI759" s="47"/>
      <c r="AJ759" s="47"/>
      <c r="AK759" s="47"/>
      <c r="AL759" s="47"/>
      <c r="AM759" s="47"/>
      <c r="AN759" s="47"/>
      <c r="AO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32"/>
      <c r="AH760" s="47"/>
      <c r="AI760" s="47"/>
      <c r="AJ760" s="47"/>
      <c r="AK760" s="47"/>
      <c r="AL760" s="47"/>
      <c r="AM760" s="47"/>
      <c r="AN760" s="47"/>
      <c r="AO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32"/>
      <c r="AH761" s="47"/>
      <c r="AI761" s="47"/>
      <c r="AJ761" s="47"/>
      <c r="AK761" s="47"/>
      <c r="AL761" s="47"/>
      <c r="AM761" s="47"/>
      <c r="AN761" s="47"/>
      <c r="AO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32"/>
      <c r="AH762" s="47"/>
      <c r="AI762" s="47"/>
      <c r="AJ762" s="47"/>
      <c r="AK762" s="47"/>
      <c r="AL762" s="47"/>
      <c r="AM762" s="47"/>
      <c r="AN762" s="47"/>
      <c r="AO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32"/>
      <c r="AH763" s="47"/>
      <c r="AI763" s="47"/>
      <c r="AJ763" s="47"/>
      <c r="AK763" s="47"/>
      <c r="AL763" s="47"/>
      <c r="AM763" s="47"/>
      <c r="AN763" s="47"/>
      <c r="AO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32"/>
      <c r="AH764" s="47"/>
      <c r="AI764" s="47"/>
      <c r="AJ764" s="47"/>
      <c r="AK764" s="47"/>
      <c r="AL764" s="47"/>
      <c r="AM764" s="47"/>
      <c r="AN764" s="47"/>
      <c r="AO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32"/>
      <c r="AH765" s="47"/>
      <c r="AI765" s="47"/>
      <c r="AJ765" s="47"/>
      <c r="AK765" s="47"/>
      <c r="AL765" s="47"/>
      <c r="AM765" s="47"/>
      <c r="AN765" s="47"/>
      <c r="AO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32"/>
      <c r="AH766" s="47"/>
      <c r="AI766" s="47"/>
      <c r="AJ766" s="47"/>
      <c r="AK766" s="47"/>
      <c r="AL766" s="47"/>
      <c r="AM766" s="47"/>
      <c r="AN766" s="47"/>
      <c r="AO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32"/>
      <c r="AH767" s="47"/>
      <c r="AI767" s="47"/>
      <c r="AJ767" s="47"/>
      <c r="AK767" s="47"/>
      <c r="AL767" s="47"/>
      <c r="AM767" s="47"/>
      <c r="AN767" s="47"/>
      <c r="AO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32"/>
      <c r="AH768" s="47"/>
      <c r="AI768" s="47"/>
      <c r="AJ768" s="47"/>
      <c r="AK768" s="47"/>
      <c r="AL768" s="47"/>
      <c r="AM768" s="47"/>
      <c r="AN768" s="47"/>
      <c r="AO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32"/>
      <c r="AH769" s="47"/>
      <c r="AI769" s="47"/>
      <c r="AJ769" s="47"/>
      <c r="AK769" s="47"/>
      <c r="AL769" s="47"/>
      <c r="AM769" s="47"/>
      <c r="AN769" s="47"/>
      <c r="AO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32"/>
      <c r="AH770" s="47"/>
      <c r="AI770" s="47"/>
      <c r="AJ770" s="47"/>
      <c r="AK770" s="47"/>
      <c r="AL770" s="47"/>
      <c r="AM770" s="47"/>
      <c r="AN770" s="47"/>
      <c r="AO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32"/>
      <c r="AH771" s="47"/>
      <c r="AI771" s="47"/>
      <c r="AJ771" s="47"/>
      <c r="AK771" s="47"/>
      <c r="AL771" s="47"/>
      <c r="AM771" s="47"/>
      <c r="AN771" s="47"/>
      <c r="AO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32"/>
      <c r="AH772" s="47"/>
      <c r="AI772" s="47"/>
      <c r="AJ772" s="47"/>
      <c r="AK772" s="47"/>
      <c r="AL772" s="47"/>
      <c r="AM772" s="47"/>
      <c r="AN772" s="47"/>
      <c r="AO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32"/>
      <c r="AH773" s="47"/>
      <c r="AI773" s="47"/>
      <c r="AJ773" s="47"/>
      <c r="AK773" s="47"/>
      <c r="AL773" s="47"/>
      <c r="AM773" s="47"/>
      <c r="AN773" s="47"/>
      <c r="AO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32"/>
      <c r="AH774" s="47"/>
      <c r="AI774" s="47"/>
      <c r="AJ774" s="47"/>
      <c r="AK774" s="47"/>
      <c r="AL774" s="47"/>
      <c r="AM774" s="47"/>
      <c r="AN774" s="47"/>
      <c r="AO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32"/>
      <c r="AH775" s="47"/>
      <c r="AI775" s="47"/>
      <c r="AJ775" s="47"/>
      <c r="AK775" s="47"/>
      <c r="AL775" s="47"/>
      <c r="AM775" s="47"/>
      <c r="AN775" s="47"/>
      <c r="AO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32"/>
      <c r="AH776" s="47"/>
      <c r="AI776" s="47"/>
      <c r="AJ776" s="47"/>
      <c r="AK776" s="47"/>
      <c r="AL776" s="47"/>
      <c r="AM776" s="47"/>
      <c r="AN776" s="47"/>
      <c r="AO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32"/>
      <c r="AH777" s="47"/>
      <c r="AI777" s="47"/>
      <c r="AJ777" s="47"/>
      <c r="AK777" s="47"/>
      <c r="AL777" s="47"/>
      <c r="AM777" s="47"/>
      <c r="AN777" s="47"/>
      <c r="AO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32"/>
      <c r="AH778" s="47"/>
      <c r="AI778" s="47"/>
      <c r="AJ778" s="47"/>
      <c r="AK778" s="47"/>
      <c r="AL778" s="47"/>
      <c r="AM778" s="47"/>
      <c r="AN778" s="47"/>
      <c r="AO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32"/>
      <c r="AH779" s="47"/>
      <c r="AI779" s="47"/>
      <c r="AJ779" s="47"/>
      <c r="AK779" s="47"/>
      <c r="AL779" s="47"/>
      <c r="AM779" s="47"/>
      <c r="AN779" s="47"/>
      <c r="AO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32"/>
      <c r="AH780" s="47"/>
      <c r="AI780" s="47"/>
      <c r="AJ780" s="47"/>
      <c r="AK780" s="47"/>
      <c r="AL780" s="47"/>
      <c r="AM780" s="47"/>
      <c r="AN780" s="47"/>
      <c r="AO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32"/>
      <c r="AH781" s="47"/>
      <c r="AI781" s="47"/>
      <c r="AJ781" s="47"/>
      <c r="AK781" s="47"/>
      <c r="AL781" s="47"/>
      <c r="AM781" s="47"/>
      <c r="AN781" s="47"/>
      <c r="AO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32"/>
      <c r="AH782" s="47"/>
      <c r="AI782" s="47"/>
      <c r="AJ782" s="47"/>
      <c r="AK782" s="47"/>
      <c r="AL782" s="47"/>
      <c r="AM782" s="47"/>
      <c r="AN782" s="47"/>
      <c r="AO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32"/>
      <c r="AH783" s="47"/>
      <c r="AI783" s="47"/>
      <c r="AJ783" s="47"/>
      <c r="AK783" s="47"/>
      <c r="AL783" s="47"/>
      <c r="AM783" s="47"/>
      <c r="AN783" s="47"/>
      <c r="AO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32"/>
      <c r="AH784" s="47"/>
      <c r="AI784" s="47"/>
      <c r="AJ784" s="47"/>
      <c r="AK784" s="47"/>
      <c r="AL784" s="47"/>
      <c r="AM784" s="47"/>
      <c r="AN784" s="47"/>
      <c r="AO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32"/>
      <c r="AH785" s="47"/>
      <c r="AI785" s="47"/>
      <c r="AJ785" s="47"/>
      <c r="AK785" s="47"/>
      <c r="AL785" s="47"/>
      <c r="AM785" s="47"/>
      <c r="AN785" s="47"/>
      <c r="AO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32"/>
      <c r="AH786" s="47"/>
      <c r="AI786" s="47"/>
      <c r="AJ786" s="47"/>
      <c r="AK786" s="47"/>
      <c r="AL786" s="47"/>
      <c r="AM786" s="47"/>
      <c r="AN786" s="47"/>
      <c r="AO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32"/>
      <c r="AH787" s="47"/>
      <c r="AI787" s="47"/>
      <c r="AJ787" s="47"/>
      <c r="AK787" s="47"/>
      <c r="AL787" s="47"/>
      <c r="AM787" s="47"/>
      <c r="AN787" s="47"/>
      <c r="AO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32"/>
      <c r="AH788" s="47"/>
      <c r="AI788" s="47"/>
      <c r="AJ788" s="47"/>
      <c r="AK788" s="47"/>
      <c r="AL788" s="47"/>
      <c r="AM788" s="47"/>
      <c r="AN788" s="47"/>
      <c r="AO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32"/>
      <c r="AH789" s="47"/>
      <c r="AI789" s="47"/>
      <c r="AJ789" s="47"/>
      <c r="AK789" s="47"/>
      <c r="AL789" s="47"/>
      <c r="AM789" s="47"/>
      <c r="AN789" s="47"/>
      <c r="AO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32"/>
      <c r="AH790" s="47"/>
      <c r="AI790" s="47"/>
      <c r="AJ790" s="47"/>
      <c r="AK790" s="47"/>
      <c r="AL790" s="47"/>
      <c r="AM790" s="47"/>
      <c r="AN790" s="47"/>
      <c r="AO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32"/>
      <c r="AH791" s="47"/>
      <c r="AI791" s="47"/>
      <c r="AJ791" s="47"/>
      <c r="AK791" s="47"/>
      <c r="AL791" s="47"/>
      <c r="AM791" s="47"/>
      <c r="AN791" s="47"/>
      <c r="AO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32"/>
      <c r="AH792" s="47"/>
      <c r="AI792" s="47"/>
      <c r="AJ792" s="47"/>
      <c r="AK792" s="47"/>
      <c r="AL792" s="47"/>
      <c r="AM792" s="47"/>
      <c r="AN792" s="47"/>
      <c r="AO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32"/>
      <c r="AH793" s="47"/>
      <c r="AI793" s="47"/>
      <c r="AJ793" s="47"/>
      <c r="AK793" s="47"/>
      <c r="AL793" s="47"/>
      <c r="AM793" s="47"/>
      <c r="AN793" s="47"/>
      <c r="AO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32"/>
      <c r="AH794" s="47"/>
      <c r="AI794" s="47"/>
      <c r="AJ794" s="47"/>
      <c r="AK794" s="47"/>
      <c r="AL794" s="47"/>
      <c r="AM794" s="47"/>
      <c r="AN794" s="47"/>
      <c r="AO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32"/>
      <c r="AH795" s="47"/>
      <c r="AI795" s="47"/>
      <c r="AJ795" s="47"/>
      <c r="AK795" s="47"/>
      <c r="AL795" s="47"/>
      <c r="AM795" s="47"/>
      <c r="AN795" s="47"/>
      <c r="AO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32"/>
      <c r="AH796" s="47"/>
      <c r="AI796" s="47"/>
      <c r="AJ796" s="47"/>
      <c r="AK796" s="47"/>
      <c r="AL796" s="47"/>
      <c r="AM796" s="47"/>
      <c r="AN796" s="47"/>
      <c r="AO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32"/>
      <c r="AH797" s="47"/>
      <c r="AI797" s="47"/>
      <c r="AJ797" s="47"/>
      <c r="AK797" s="47"/>
      <c r="AL797" s="47"/>
      <c r="AM797" s="47"/>
      <c r="AN797" s="47"/>
      <c r="AO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32"/>
      <c r="AH798" s="47"/>
      <c r="AI798" s="47"/>
      <c r="AJ798" s="47"/>
      <c r="AK798" s="47"/>
      <c r="AL798" s="47"/>
      <c r="AM798" s="47"/>
      <c r="AN798" s="47"/>
      <c r="AO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32"/>
      <c r="AH799" s="47"/>
      <c r="AI799" s="47"/>
      <c r="AJ799" s="47"/>
      <c r="AK799" s="47"/>
      <c r="AL799" s="47"/>
      <c r="AM799" s="47"/>
      <c r="AN799" s="47"/>
      <c r="AO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32"/>
      <c r="AH800" s="47"/>
      <c r="AI800" s="47"/>
      <c r="AJ800" s="47"/>
      <c r="AK800" s="47"/>
      <c r="AL800" s="47"/>
      <c r="AM800" s="47"/>
      <c r="AN800" s="47"/>
      <c r="AO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32"/>
      <c r="AH801" s="47"/>
      <c r="AI801" s="47"/>
      <c r="AJ801" s="47"/>
      <c r="AK801" s="47"/>
      <c r="AL801" s="47"/>
      <c r="AM801" s="47"/>
      <c r="AN801" s="47"/>
      <c r="AO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32"/>
      <c r="AH802" s="47"/>
      <c r="AI802" s="47"/>
      <c r="AJ802" s="47"/>
      <c r="AK802" s="47"/>
      <c r="AL802" s="47"/>
      <c r="AM802" s="47"/>
      <c r="AN802" s="47"/>
      <c r="AO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32"/>
      <c r="AH803" s="47"/>
      <c r="AI803" s="47"/>
      <c r="AJ803" s="47"/>
      <c r="AK803" s="47"/>
      <c r="AL803" s="47"/>
      <c r="AM803" s="47"/>
      <c r="AN803" s="47"/>
      <c r="AO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32"/>
      <c r="AH804" s="47"/>
      <c r="AI804" s="47"/>
      <c r="AJ804" s="47"/>
      <c r="AK804" s="47"/>
      <c r="AL804" s="47"/>
      <c r="AM804" s="47"/>
      <c r="AN804" s="47"/>
      <c r="AO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32"/>
      <c r="AH805" s="47"/>
      <c r="AI805" s="47"/>
      <c r="AJ805" s="47"/>
      <c r="AK805" s="47"/>
      <c r="AL805" s="47"/>
      <c r="AM805" s="47"/>
      <c r="AN805" s="47"/>
      <c r="AO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32"/>
      <c r="AH806" s="47"/>
      <c r="AI806" s="47"/>
      <c r="AJ806" s="47"/>
      <c r="AK806" s="47"/>
      <c r="AL806" s="47"/>
      <c r="AM806" s="47"/>
      <c r="AN806" s="47"/>
      <c r="AO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32"/>
      <c r="AH807" s="47"/>
      <c r="AI807" s="47"/>
      <c r="AJ807" s="47"/>
      <c r="AK807" s="47"/>
      <c r="AL807" s="47"/>
      <c r="AM807" s="47"/>
      <c r="AN807" s="47"/>
      <c r="AO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32"/>
      <c r="AH808" s="47"/>
      <c r="AI808" s="47"/>
      <c r="AJ808" s="47"/>
      <c r="AK808" s="47"/>
      <c r="AL808" s="47"/>
      <c r="AM808" s="47"/>
      <c r="AN808" s="47"/>
      <c r="AO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32"/>
      <c r="AH809" s="47"/>
      <c r="AI809" s="47"/>
      <c r="AJ809" s="47"/>
      <c r="AK809" s="47"/>
      <c r="AL809" s="47"/>
      <c r="AM809" s="47"/>
      <c r="AN809" s="47"/>
      <c r="AO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32"/>
      <c r="AH810" s="47"/>
      <c r="AI810" s="47"/>
      <c r="AJ810" s="47"/>
      <c r="AK810" s="47"/>
      <c r="AL810" s="47"/>
      <c r="AM810" s="47"/>
      <c r="AN810" s="47"/>
      <c r="AO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32"/>
      <c r="AH811" s="47"/>
      <c r="AI811" s="47"/>
      <c r="AJ811" s="47"/>
      <c r="AK811" s="47"/>
      <c r="AL811" s="47"/>
      <c r="AM811" s="47"/>
      <c r="AN811" s="47"/>
      <c r="AO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32"/>
      <c r="AH812" s="47"/>
      <c r="AI812" s="47"/>
      <c r="AJ812" s="47"/>
      <c r="AK812" s="47"/>
      <c r="AL812" s="47"/>
      <c r="AM812" s="47"/>
      <c r="AN812" s="47"/>
      <c r="AO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32"/>
      <c r="AH813" s="47"/>
      <c r="AI813" s="47"/>
      <c r="AJ813" s="47"/>
      <c r="AK813" s="47"/>
      <c r="AL813" s="47"/>
      <c r="AM813" s="47"/>
      <c r="AN813" s="47"/>
      <c r="AO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32"/>
      <c r="AH814" s="47"/>
      <c r="AI814" s="47"/>
      <c r="AJ814" s="47"/>
      <c r="AK814" s="47"/>
      <c r="AL814" s="47"/>
      <c r="AM814" s="47"/>
      <c r="AN814" s="47"/>
      <c r="AO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32"/>
      <c r="AH815" s="47"/>
      <c r="AI815" s="47"/>
      <c r="AJ815" s="47"/>
      <c r="AK815" s="47"/>
      <c r="AL815" s="47"/>
      <c r="AM815" s="47"/>
      <c r="AN815" s="47"/>
      <c r="AO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32"/>
      <c r="AH816" s="47"/>
      <c r="AI816" s="47"/>
      <c r="AJ816" s="47"/>
      <c r="AK816" s="47"/>
      <c r="AL816" s="47"/>
      <c r="AM816" s="47"/>
      <c r="AN816" s="47"/>
      <c r="AO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32"/>
      <c r="AH817" s="47"/>
      <c r="AI817" s="47"/>
      <c r="AJ817" s="47"/>
      <c r="AK817" s="47"/>
      <c r="AL817" s="47"/>
      <c r="AM817" s="47"/>
      <c r="AN817" s="47"/>
      <c r="AO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32"/>
      <c r="AH818" s="47"/>
      <c r="AI818" s="47"/>
      <c r="AJ818" s="47"/>
      <c r="AK818" s="47"/>
      <c r="AL818" s="47"/>
      <c r="AM818" s="47"/>
      <c r="AN818" s="47"/>
      <c r="AO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32"/>
      <c r="AH819" s="47"/>
      <c r="AI819" s="47"/>
      <c r="AJ819" s="47"/>
      <c r="AK819" s="47"/>
      <c r="AL819" s="47"/>
      <c r="AM819" s="47"/>
      <c r="AN819" s="47"/>
      <c r="AO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32"/>
      <c r="AH820" s="47"/>
      <c r="AI820" s="47"/>
      <c r="AJ820" s="47"/>
      <c r="AK820" s="47"/>
      <c r="AL820" s="47"/>
      <c r="AM820" s="47"/>
      <c r="AN820" s="47"/>
      <c r="AO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32"/>
      <c r="AH821" s="47"/>
      <c r="AI821" s="47"/>
      <c r="AJ821" s="47"/>
      <c r="AK821" s="47"/>
      <c r="AL821" s="47"/>
      <c r="AM821" s="47"/>
      <c r="AN821" s="47"/>
      <c r="AO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32"/>
      <c r="AH822" s="47"/>
      <c r="AI822" s="47"/>
      <c r="AJ822" s="47"/>
      <c r="AK822" s="47"/>
      <c r="AL822" s="47"/>
      <c r="AM822" s="47"/>
      <c r="AN822" s="47"/>
      <c r="AO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32"/>
      <c r="AH823" s="47"/>
      <c r="AI823" s="47"/>
      <c r="AJ823" s="47"/>
      <c r="AK823" s="47"/>
      <c r="AL823" s="47"/>
      <c r="AM823" s="47"/>
      <c r="AN823" s="47"/>
      <c r="AO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32"/>
      <c r="AH824" s="47"/>
      <c r="AI824" s="47"/>
      <c r="AJ824" s="47"/>
      <c r="AK824" s="47"/>
      <c r="AL824" s="47"/>
      <c r="AM824" s="47"/>
      <c r="AN824" s="47"/>
      <c r="AO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32"/>
      <c r="AH825" s="47"/>
      <c r="AI825" s="47"/>
      <c r="AJ825" s="47"/>
      <c r="AK825" s="47"/>
      <c r="AL825" s="47"/>
      <c r="AM825" s="47"/>
      <c r="AN825" s="47"/>
      <c r="AO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32"/>
      <c r="AH826" s="47"/>
      <c r="AI826" s="47"/>
      <c r="AJ826" s="47"/>
      <c r="AK826" s="47"/>
      <c r="AL826" s="47"/>
      <c r="AM826" s="47"/>
      <c r="AN826" s="47"/>
      <c r="AO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32"/>
      <c r="AH827" s="47"/>
      <c r="AI827" s="47"/>
      <c r="AJ827" s="47"/>
      <c r="AK827" s="47"/>
      <c r="AL827" s="47"/>
      <c r="AM827" s="47"/>
      <c r="AN827" s="47"/>
      <c r="AO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32"/>
      <c r="AH828" s="47"/>
      <c r="AI828" s="47"/>
      <c r="AJ828" s="47"/>
      <c r="AK828" s="47"/>
      <c r="AL828" s="47"/>
      <c r="AM828" s="47"/>
      <c r="AN828" s="47"/>
      <c r="AO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32"/>
      <c r="AH829" s="47"/>
      <c r="AI829" s="47"/>
      <c r="AJ829" s="47"/>
      <c r="AK829" s="47"/>
      <c r="AL829" s="47"/>
      <c r="AM829" s="47"/>
      <c r="AN829" s="47"/>
      <c r="AO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32"/>
      <c r="AH830" s="47"/>
      <c r="AI830" s="47"/>
      <c r="AJ830" s="47"/>
      <c r="AK830" s="47"/>
      <c r="AL830" s="47"/>
      <c r="AM830" s="47"/>
      <c r="AN830" s="47"/>
      <c r="AO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32"/>
      <c r="AH831" s="47"/>
      <c r="AI831" s="47"/>
      <c r="AJ831" s="47"/>
      <c r="AK831" s="47"/>
      <c r="AL831" s="47"/>
      <c r="AM831" s="47"/>
      <c r="AN831" s="47"/>
      <c r="AO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32"/>
      <c r="AH832" s="47"/>
      <c r="AI832" s="47"/>
      <c r="AJ832" s="47"/>
      <c r="AK832" s="47"/>
      <c r="AL832" s="47"/>
      <c r="AM832" s="47"/>
      <c r="AN832" s="47"/>
      <c r="AO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32"/>
      <c r="AH833" s="47"/>
      <c r="AI833" s="47"/>
      <c r="AJ833" s="47"/>
      <c r="AK833" s="47"/>
      <c r="AL833" s="47"/>
      <c r="AM833" s="47"/>
      <c r="AN833" s="47"/>
      <c r="AO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32"/>
      <c r="AH834" s="47"/>
      <c r="AI834" s="47"/>
      <c r="AJ834" s="47"/>
      <c r="AK834" s="47"/>
      <c r="AL834" s="47"/>
      <c r="AM834" s="47"/>
      <c r="AN834" s="47"/>
      <c r="AO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32"/>
      <c r="AH835" s="47"/>
      <c r="AI835" s="47"/>
      <c r="AJ835" s="47"/>
      <c r="AK835" s="47"/>
      <c r="AL835" s="47"/>
      <c r="AM835" s="47"/>
      <c r="AN835" s="47"/>
      <c r="AO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32"/>
      <c r="AH836" s="47"/>
      <c r="AI836" s="47"/>
      <c r="AJ836" s="47"/>
      <c r="AK836" s="47"/>
      <c r="AL836" s="47"/>
      <c r="AM836" s="47"/>
      <c r="AN836" s="47"/>
      <c r="AO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32"/>
      <c r="AH837" s="47"/>
      <c r="AI837" s="47"/>
      <c r="AJ837" s="47"/>
      <c r="AK837" s="47"/>
      <c r="AL837" s="47"/>
      <c r="AM837" s="47"/>
      <c r="AN837" s="47"/>
      <c r="AO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32"/>
      <c r="AH838" s="47"/>
      <c r="AI838" s="47"/>
      <c r="AJ838" s="47"/>
      <c r="AK838" s="47"/>
      <c r="AL838" s="47"/>
      <c r="AM838" s="47"/>
      <c r="AN838" s="47"/>
      <c r="AO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32"/>
      <c r="AH839" s="47"/>
      <c r="AI839" s="47"/>
      <c r="AJ839" s="47"/>
      <c r="AK839" s="47"/>
      <c r="AL839" s="47"/>
      <c r="AM839" s="47"/>
      <c r="AN839" s="47"/>
      <c r="AO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32"/>
      <c r="AH840" s="47"/>
      <c r="AI840" s="47"/>
      <c r="AJ840" s="47"/>
      <c r="AK840" s="47"/>
      <c r="AL840" s="47"/>
      <c r="AM840" s="47"/>
      <c r="AN840" s="47"/>
      <c r="AO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32"/>
      <c r="AH841" s="47"/>
      <c r="AI841" s="47"/>
      <c r="AJ841" s="47"/>
      <c r="AK841" s="47"/>
      <c r="AL841" s="47"/>
      <c r="AM841" s="47"/>
      <c r="AN841" s="47"/>
      <c r="AO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32"/>
      <c r="AH842" s="47"/>
      <c r="AI842" s="47"/>
      <c r="AJ842" s="47"/>
      <c r="AK842" s="47"/>
      <c r="AL842" s="47"/>
      <c r="AM842" s="47"/>
      <c r="AN842" s="47"/>
      <c r="AO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32"/>
      <c r="AH843" s="47"/>
      <c r="AI843" s="47"/>
      <c r="AJ843" s="47"/>
      <c r="AK843" s="47"/>
      <c r="AL843" s="47"/>
      <c r="AM843" s="47"/>
      <c r="AN843" s="47"/>
      <c r="AO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32"/>
      <c r="AH844" s="47"/>
      <c r="AI844" s="47"/>
      <c r="AJ844" s="47"/>
      <c r="AK844" s="47"/>
      <c r="AL844" s="47"/>
      <c r="AM844" s="47"/>
      <c r="AN844" s="47"/>
      <c r="AO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32"/>
      <c r="AH845" s="47"/>
      <c r="AI845" s="47"/>
      <c r="AJ845" s="47"/>
      <c r="AK845" s="47"/>
      <c r="AL845" s="47"/>
      <c r="AM845" s="47"/>
      <c r="AN845" s="47"/>
      <c r="AO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32"/>
      <c r="AH846" s="47"/>
      <c r="AI846" s="47"/>
      <c r="AJ846" s="47"/>
      <c r="AK846" s="47"/>
      <c r="AL846" s="47"/>
      <c r="AM846" s="47"/>
      <c r="AN846" s="47"/>
      <c r="AO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32"/>
      <c r="AH847" s="47"/>
      <c r="AI847" s="47"/>
      <c r="AJ847" s="47"/>
      <c r="AK847" s="47"/>
      <c r="AL847" s="47"/>
      <c r="AM847" s="47"/>
      <c r="AN847" s="47"/>
      <c r="AO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32"/>
      <c r="AH848" s="47"/>
      <c r="AI848" s="47"/>
      <c r="AJ848" s="47"/>
      <c r="AK848" s="47"/>
      <c r="AL848" s="47"/>
      <c r="AM848" s="47"/>
      <c r="AN848" s="47"/>
      <c r="AO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32"/>
      <c r="AH849" s="47"/>
      <c r="AI849" s="47"/>
      <c r="AJ849" s="47"/>
      <c r="AK849" s="47"/>
      <c r="AL849" s="47"/>
      <c r="AM849" s="47"/>
      <c r="AN849" s="47"/>
      <c r="AO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32"/>
      <c r="AH850" s="47"/>
      <c r="AI850" s="47"/>
      <c r="AJ850" s="47"/>
      <c r="AK850" s="47"/>
      <c r="AL850" s="47"/>
      <c r="AM850" s="47"/>
      <c r="AN850" s="47"/>
      <c r="AO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32"/>
      <c r="AH851" s="47"/>
      <c r="AI851" s="47"/>
      <c r="AJ851" s="47"/>
      <c r="AK851" s="47"/>
      <c r="AL851" s="47"/>
      <c r="AM851" s="47"/>
      <c r="AN851" s="47"/>
      <c r="AO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32"/>
      <c r="AH852" s="47"/>
      <c r="AI852" s="47"/>
      <c r="AJ852" s="47"/>
      <c r="AK852" s="47"/>
      <c r="AL852" s="47"/>
      <c r="AM852" s="47"/>
      <c r="AN852" s="47"/>
      <c r="AO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32"/>
      <c r="AH853" s="47"/>
      <c r="AI853" s="47"/>
      <c r="AJ853" s="47"/>
      <c r="AK853" s="47"/>
      <c r="AL853" s="47"/>
      <c r="AM853" s="47"/>
      <c r="AN853" s="47"/>
      <c r="AO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32"/>
      <c r="AH854" s="47"/>
      <c r="AI854" s="47"/>
      <c r="AJ854" s="47"/>
      <c r="AK854" s="47"/>
      <c r="AL854" s="47"/>
      <c r="AM854" s="47"/>
      <c r="AN854" s="47"/>
      <c r="AO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32"/>
      <c r="AH855" s="47"/>
      <c r="AI855" s="47"/>
      <c r="AJ855" s="47"/>
      <c r="AK855" s="47"/>
      <c r="AL855" s="47"/>
      <c r="AM855" s="47"/>
      <c r="AN855" s="47"/>
      <c r="AO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32"/>
      <c r="AH856" s="47"/>
      <c r="AI856" s="47"/>
      <c r="AJ856" s="47"/>
      <c r="AK856" s="47"/>
      <c r="AL856" s="47"/>
      <c r="AM856" s="47"/>
      <c r="AN856" s="47"/>
      <c r="AO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32"/>
      <c r="AH857" s="47"/>
      <c r="AI857" s="47"/>
      <c r="AJ857" s="47"/>
      <c r="AK857" s="47"/>
      <c r="AL857" s="47"/>
      <c r="AM857" s="47"/>
      <c r="AN857" s="47"/>
      <c r="AO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32"/>
      <c r="AH858" s="47"/>
      <c r="AI858" s="47"/>
      <c r="AJ858" s="47"/>
      <c r="AK858" s="47"/>
      <c r="AL858" s="47"/>
      <c r="AM858" s="47"/>
      <c r="AN858" s="47"/>
      <c r="AO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32"/>
      <c r="AH859" s="47"/>
      <c r="AI859" s="47"/>
      <c r="AJ859" s="47"/>
      <c r="AK859" s="47"/>
      <c r="AL859" s="47"/>
      <c r="AM859" s="47"/>
      <c r="AN859" s="47"/>
      <c r="AO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32"/>
      <c r="AH860" s="47"/>
      <c r="AI860" s="47"/>
      <c r="AJ860" s="47"/>
      <c r="AK860" s="47"/>
      <c r="AL860" s="47"/>
      <c r="AM860" s="47"/>
      <c r="AN860" s="47"/>
      <c r="AO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32"/>
      <c r="AH861" s="47"/>
      <c r="AI861" s="47"/>
      <c r="AJ861" s="47"/>
      <c r="AK861" s="47"/>
      <c r="AL861" s="47"/>
      <c r="AM861" s="47"/>
      <c r="AN861" s="47"/>
      <c r="AO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32"/>
      <c r="AH862" s="47"/>
      <c r="AI862" s="47"/>
      <c r="AJ862" s="47"/>
      <c r="AK862" s="47"/>
      <c r="AL862" s="47"/>
      <c r="AM862" s="47"/>
      <c r="AN862" s="47"/>
      <c r="AO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32"/>
      <c r="AH863" s="47"/>
      <c r="AI863" s="47"/>
      <c r="AJ863" s="47"/>
      <c r="AK863" s="47"/>
      <c r="AL863" s="47"/>
      <c r="AM863" s="47"/>
      <c r="AN863" s="47"/>
      <c r="AO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32"/>
      <c r="AH864" s="47"/>
      <c r="AI864" s="47"/>
      <c r="AJ864" s="47"/>
      <c r="AK864" s="47"/>
      <c r="AL864" s="47"/>
      <c r="AM864" s="47"/>
      <c r="AN864" s="47"/>
      <c r="AO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32"/>
      <c r="AH865" s="47"/>
      <c r="AI865" s="47"/>
      <c r="AJ865" s="47"/>
      <c r="AK865" s="47"/>
      <c r="AL865" s="47"/>
      <c r="AM865" s="47"/>
      <c r="AN865" s="47"/>
      <c r="AO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32"/>
      <c r="AH866" s="47"/>
      <c r="AI866" s="47"/>
      <c r="AJ866" s="47"/>
      <c r="AK866" s="47"/>
      <c r="AL866" s="47"/>
      <c r="AM866" s="47"/>
      <c r="AN866" s="47"/>
      <c r="AO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32"/>
      <c r="AH867" s="47"/>
      <c r="AI867" s="47"/>
      <c r="AJ867" s="47"/>
      <c r="AK867" s="47"/>
      <c r="AL867" s="47"/>
      <c r="AM867" s="47"/>
      <c r="AN867" s="47"/>
      <c r="AO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32"/>
      <c r="AH868" s="47"/>
      <c r="AI868" s="47"/>
      <c r="AJ868" s="47"/>
      <c r="AK868" s="47"/>
      <c r="AL868" s="47"/>
      <c r="AM868" s="47"/>
      <c r="AN868" s="47"/>
      <c r="AO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32"/>
      <c r="AH869" s="47"/>
      <c r="AI869" s="47"/>
      <c r="AJ869" s="47"/>
      <c r="AK869" s="47"/>
      <c r="AL869" s="47"/>
      <c r="AM869" s="47"/>
      <c r="AN869" s="47"/>
      <c r="AO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32"/>
      <c r="AH870" s="47"/>
      <c r="AI870" s="47"/>
      <c r="AJ870" s="47"/>
      <c r="AK870" s="47"/>
      <c r="AL870" s="47"/>
      <c r="AM870" s="47"/>
      <c r="AN870" s="47"/>
      <c r="AO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32"/>
      <c r="AH871" s="47"/>
      <c r="AI871" s="47"/>
      <c r="AJ871" s="47"/>
      <c r="AK871" s="47"/>
      <c r="AL871" s="47"/>
      <c r="AM871" s="47"/>
      <c r="AN871" s="47"/>
      <c r="AO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32"/>
      <c r="AH872" s="47"/>
      <c r="AI872" s="47"/>
      <c r="AJ872" s="47"/>
      <c r="AK872" s="47"/>
      <c r="AL872" s="47"/>
      <c r="AM872" s="47"/>
      <c r="AN872" s="47"/>
      <c r="AO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32"/>
      <c r="AH873" s="47"/>
      <c r="AI873" s="47"/>
      <c r="AJ873" s="47"/>
      <c r="AK873" s="47"/>
      <c r="AL873" s="47"/>
      <c r="AM873" s="47"/>
      <c r="AN873" s="47"/>
      <c r="AO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32"/>
      <c r="AH874" s="47"/>
      <c r="AI874" s="47"/>
      <c r="AJ874" s="47"/>
      <c r="AK874" s="47"/>
      <c r="AL874" s="47"/>
      <c r="AM874" s="47"/>
      <c r="AN874" s="47"/>
      <c r="AO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32"/>
      <c r="AH875" s="47"/>
      <c r="AI875" s="47"/>
      <c r="AJ875" s="47"/>
      <c r="AK875" s="47"/>
      <c r="AL875" s="47"/>
      <c r="AM875" s="47"/>
      <c r="AN875" s="47"/>
      <c r="AO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32"/>
      <c r="AH876" s="47"/>
      <c r="AI876" s="47"/>
      <c r="AJ876" s="47"/>
      <c r="AK876" s="47"/>
      <c r="AL876" s="47"/>
      <c r="AM876" s="47"/>
      <c r="AN876" s="47"/>
      <c r="AO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32"/>
      <c r="AH877" s="47"/>
      <c r="AI877" s="47"/>
      <c r="AJ877" s="47"/>
      <c r="AK877" s="47"/>
      <c r="AL877" s="47"/>
      <c r="AM877" s="47"/>
      <c r="AN877" s="47"/>
      <c r="AO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32"/>
      <c r="AH878" s="47"/>
      <c r="AI878" s="47"/>
      <c r="AJ878" s="47"/>
      <c r="AK878" s="47"/>
      <c r="AL878" s="47"/>
      <c r="AM878" s="47"/>
      <c r="AN878" s="47"/>
      <c r="AO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32"/>
      <c r="AH879" s="47"/>
      <c r="AI879" s="47"/>
      <c r="AJ879" s="47"/>
      <c r="AK879" s="47"/>
      <c r="AL879" s="47"/>
      <c r="AM879" s="47"/>
      <c r="AN879" s="47"/>
      <c r="AO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32"/>
      <c r="AH880" s="47"/>
      <c r="AI880" s="47"/>
      <c r="AJ880" s="47"/>
      <c r="AK880" s="47"/>
      <c r="AL880" s="47"/>
      <c r="AM880" s="47"/>
      <c r="AN880" s="47"/>
      <c r="AO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32"/>
      <c r="AH881" s="47"/>
      <c r="AI881" s="47"/>
      <c r="AJ881" s="47"/>
      <c r="AK881" s="47"/>
      <c r="AL881" s="47"/>
      <c r="AM881" s="47"/>
      <c r="AN881" s="47"/>
      <c r="AO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32"/>
      <c r="AH882" s="47"/>
      <c r="AI882" s="47"/>
      <c r="AJ882" s="47"/>
      <c r="AK882" s="47"/>
      <c r="AL882" s="47"/>
      <c r="AM882" s="47"/>
      <c r="AN882" s="47"/>
      <c r="AO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32"/>
      <c r="AH883" s="47"/>
      <c r="AI883" s="47"/>
      <c r="AJ883" s="47"/>
      <c r="AK883" s="47"/>
      <c r="AL883" s="47"/>
      <c r="AM883" s="47"/>
      <c r="AN883" s="47"/>
      <c r="AO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32"/>
      <c r="AH884" s="47"/>
      <c r="AI884" s="47"/>
      <c r="AJ884" s="47"/>
      <c r="AK884" s="47"/>
      <c r="AL884" s="47"/>
      <c r="AM884" s="47"/>
      <c r="AN884" s="47"/>
      <c r="AO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32"/>
      <c r="AH885" s="47"/>
      <c r="AI885" s="47"/>
      <c r="AJ885" s="47"/>
      <c r="AK885" s="47"/>
      <c r="AL885" s="47"/>
      <c r="AM885" s="47"/>
      <c r="AN885" s="47"/>
      <c r="AO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32"/>
      <c r="AH886" s="47"/>
      <c r="AI886" s="47"/>
      <c r="AJ886" s="47"/>
      <c r="AK886" s="47"/>
      <c r="AL886" s="47"/>
      <c r="AM886" s="47"/>
      <c r="AN886" s="47"/>
      <c r="AO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32"/>
      <c r="AH887" s="47"/>
      <c r="AI887" s="47"/>
      <c r="AJ887" s="47"/>
      <c r="AK887" s="47"/>
      <c r="AL887" s="47"/>
      <c r="AM887" s="47"/>
      <c r="AN887" s="47"/>
      <c r="AO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32"/>
      <c r="AH888" s="47"/>
      <c r="AI888" s="47"/>
      <c r="AJ888" s="47"/>
      <c r="AK888" s="47"/>
      <c r="AL888" s="47"/>
      <c r="AM888" s="47"/>
      <c r="AN888" s="47"/>
      <c r="AO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32"/>
      <c r="AH889" s="47"/>
      <c r="AI889" s="47"/>
      <c r="AJ889" s="47"/>
      <c r="AK889" s="47"/>
      <c r="AL889" s="47"/>
      <c r="AM889" s="47"/>
      <c r="AN889" s="47"/>
      <c r="AO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32"/>
      <c r="AH890" s="47"/>
      <c r="AI890" s="47"/>
      <c r="AJ890" s="47"/>
      <c r="AK890" s="47"/>
      <c r="AL890" s="47"/>
      <c r="AM890" s="47"/>
      <c r="AN890" s="47"/>
      <c r="AO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32"/>
      <c r="AH891" s="47"/>
      <c r="AI891" s="47"/>
      <c r="AJ891" s="47"/>
      <c r="AK891" s="47"/>
      <c r="AL891" s="47"/>
      <c r="AM891" s="47"/>
      <c r="AN891" s="47"/>
      <c r="AO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32"/>
      <c r="AH892" s="47"/>
      <c r="AI892" s="47"/>
      <c r="AJ892" s="47"/>
      <c r="AK892" s="47"/>
      <c r="AL892" s="47"/>
      <c r="AM892" s="47"/>
      <c r="AN892" s="47"/>
      <c r="AO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32"/>
      <c r="AH893" s="47"/>
      <c r="AI893" s="47"/>
      <c r="AJ893" s="47"/>
      <c r="AK893" s="47"/>
      <c r="AL893" s="47"/>
      <c r="AM893" s="47"/>
      <c r="AN893" s="47"/>
      <c r="AO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32"/>
      <c r="AH894" s="47"/>
      <c r="AI894" s="47"/>
      <c r="AJ894" s="47"/>
      <c r="AK894" s="47"/>
      <c r="AL894" s="47"/>
      <c r="AM894" s="47"/>
      <c r="AN894" s="47"/>
      <c r="AO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32"/>
      <c r="AH895" s="47"/>
      <c r="AI895" s="47"/>
      <c r="AJ895" s="47"/>
      <c r="AK895" s="47"/>
      <c r="AL895" s="47"/>
      <c r="AM895" s="47"/>
      <c r="AN895" s="47"/>
      <c r="AO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32"/>
      <c r="AH896" s="47"/>
      <c r="AI896" s="47"/>
      <c r="AJ896" s="47"/>
      <c r="AK896" s="47"/>
      <c r="AL896" s="47"/>
      <c r="AM896" s="47"/>
      <c r="AN896" s="47"/>
      <c r="AO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32"/>
      <c r="AH897" s="47"/>
      <c r="AI897" s="47"/>
      <c r="AJ897" s="47"/>
      <c r="AK897" s="47"/>
      <c r="AL897" s="47"/>
      <c r="AM897" s="47"/>
      <c r="AN897" s="47"/>
      <c r="AO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32"/>
      <c r="AH898" s="47"/>
      <c r="AI898" s="47"/>
      <c r="AJ898" s="47"/>
      <c r="AK898" s="47"/>
      <c r="AL898" s="47"/>
      <c r="AM898" s="47"/>
      <c r="AN898" s="47"/>
      <c r="AO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32"/>
      <c r="AH899" s="47"/>
      <c r="AI899" s="47"/>
      <c r="AJ899" s="47"/>
      <c r="AK899" s="47"/>
      <c r="AL899" s="47"/>
      <c r="AM899" s="47"/>
      <c r="AN899" s="47"/>
      <c r="AO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32"/>
      <c r="AH900" s="47"/>
      <c r="AI900" s="47"/>
      <c r="AJ900" s="47"/>
      <c r="AK900" s="47"/>
      <c r="AL900" s="47"/>
      <c r="AM900" s="47"/>
      <c r="AN900" s="47"/>
      <c r="AO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32"/>
      <c r="AH901" s="47"/>
      <c r="AI901" s="47"/>
      <c r="AJ901" s="47"/>
      <c r="AK901" s="47"/>
      <c r="AL901" s="47"/>
      <c r="AM901" s="47"/>
      <c r="AN901" s="47"/>
      <c r="AO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32"/>
      <c r="AH902" s="47"/>
      <c r="AI902" s="47"/>
      <c r="AJ902" s="47"/>
      <c r="AK902" s="47"/>
      <c r="AL902" s="47"/>
      <c r="AM902" s="47"/>
      <c r="AN902" s="47"/>
      <c r="AO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32"/>
      <c r="AH903" s="47"/>
      <c r="AI903" s="47"/>
      <c r="AJ903" s="47"/>
      <c r="AK903" s="47"/>
      <c r="AL903" s="47"/>
      <c r="AM903" s="47"/>
      <c r="AN903" s="47"/>
      <c r="AO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32"/>
      <c r="AH904" s="47"/>
      <c r="AI904" s="47"/>
      <c r="AJ904" s="47"/>
      <c r="AK904" s="47"/>
      <c r="AL904" s="47"/>
      <c r="AM904" s="47"/>
      <c r="AN904" s="47"/>
      <c r="AO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32"/>
      <c r="AH905" s="47"/>
      <c r="AI905" s="47"/>
      <c r="AJ905" s="47"/>
      <c r="AK905" s="47"/>
      <c r="AL905" s="47"/>
      <c r="AM905" s="47"/>
      <c r="AN905" s="47"/>
      <c r="AO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32"/>
      <c r="AH906" s="47"/>
      <c r="AI906" s="47"/>
      <c r="AJ906" s="47"/>
      <c r="AK906" s="47"/>
      <c r="AL906" s="47"/>
      <c r="AM906" s="47"/>
      <c r="AN906" s="47"/>
      <c r="AO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32"/>
      <c r="AH907" s="47"/>
      <c r="AI907" s="47"/>
      <c r="AJ907" s="47"/>
      <c r="AK907" s="47"/>
      <c r="AL907" s="47"/>
      <c r="AM907" s="47"/>
      <c r="AN907" s="47"/>
      <c r="AO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32"/>
      <c r="AH908" s="47"/>
      <c r="AI908" s="47"/>
      <c r="AJ908" s="47"/>
      <c r="AK908" s="47"/>
      <c r="AL908" s="47"/>
      <c r="AM908" s="47"/>
      <c r="AN908" s="47"/>
      <c r="AO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32"/>
      <c r="AH909" s="47"/>
      <c r="AI909" s="47"/>
      <c r="AJ909" s="47"/>
      <c r="AK909" s="47"/>
      <c r="AL909" s="47"/>
      <c r="AM909" s="47"/>
      <c r="AN909" s="47"/>
      <c r="AO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32"/>
      <c r="AH910" s="47"/>
      <c r="AI910" s="47"/>
      <c r="AJ910" s="47"/>
      <c r="AK910" s="47"/>
      <c r="AL910" s="47"/>
      <c r="AM910" s="47"/>
      <c r="AN910" s="47"/>
      <c r="AO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32"/>
      <c r="AH911" s="47"/>
      <c r="AI911" s="47"/>
      <c r="AJ911" s="47"/>
      <c r="AK911" s="47"/>
      <c r="AL911" s="47"/>
      <c r="AM911" s="47"/>
      <c r="AN911" s="47"/>
      <c r="AO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32"/>
      <c r="AH912" s="47"/>
      <c r="AI912" s="47"/>
      <c r="AJ912" s="47"/>
      <c r="AK912" s="47"/>
      <c r="AL912" s="47"/>
      <c r="AM912" s="47"/>
      <c r="AN912" s="47"/>
      <c r="AO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32"/>
      <c r="AH913" s="47"/>
      <c r="AI913" s="47"/>
      <c r="AJ913" s="47"/>
      <c r="AK913" s="47"/>
      <c r="AL913" s="47"/>
      <c r="AM913" s="47"/>
      <c r="AN913" s="47"/>
      <c r="AO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32"/>
      <c r="AH914" s="47"/>
      <c r="AI914" s="47"/>
      <c r="AJ914" s="47"/>
      <c r="AK914" s="47"/>
      <c r="AL914" s="47"/>
      <c r="AM914" s="47"/>
      <c r="AN914" s="47"/>
      <c r="AO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32"/>
      <c r="AH915" s="47"/>
      <c r="AI915" s="47"/>
      <c r="AJ915" s="47"/>
      <c r="AK915" s="47"/>
      <c r="AL915" s="47"/>
      <c r="AM915" s="47"/>
      <c r="AN915" s="47"/>
      <c r="AO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32"/>
      <c r="AH916" s="47"/>
      <c r="AI916" s="47"/>
      <c r="AJ916" s="47"/>
      <c r="AK916" s="47"/>
      <c r="AL916" s="47"/>
      <c r="AM916" s="47"/>
      <c r="AN916" s="47"/>
      <c r="AO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32"/>
      <c r="AH917" s="47"/>
      <c r="AI917" s="47"/>
      <c r="AJ917" s="47"/>
      <c r="AK917" s="47"/>
      <c r="AL917" s="47"/>
      <c r="AM917" s="47"/>
      <c r="AN917" s="47"/>
      <c r="AO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32"/>
      <c r="AH918" s="47"/>
      <c r="AI918" s="47"/>
      <c r="AJ918" s="47"/>
      <c r="AK918" s="47"/>
      <c r="AL918" s="47"/>
      <c r="AM918" s="47"/>
      <c r="AN918" s="47"/>
      <c r="AO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32"/>
      <c r="AH919" s="47"/>
      <c r="AI919" s="47"/>
      <c r="AJ919" s="47"/>
      <c r="AK919" s="47"/>
      <c r="AL919" s="47"/>
      <c r="AM919" s="47"/>
      <c r="AN919" s="47"/>
      <c r="AO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32"/>
      <c r="AH920" s="47"/>
      <c r="AI920" s="47"/>
      <c r="AJ920" s="47"/>
      <c r="AK920" s="47"/>
      <c r="AL920" s="47"/>
      <c r="AM920" s="47"/>
      <c r="AN920" s="47"/>
      <c r="AO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32"/>
      <c r="AH921" s="47"/>
      <c r="AI921" s="47"/>
      <c r="AJ921" s="47"/>
      <c r="AK921" s="47"/>
      <c r="AL921" s="47"/>
      <c r="AM921" s="47"/>
      <c r="AN921" s="47"/>
      <c r="AO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32"/>
      <c r="AH922" s="47"/>
      <c r="AI922" s="47"/>
      <c r="AJ922" s="47"/>
      <c r="AK922" s="47"/>
      <c r="AL922" s="47"/>
      <c r="AM922" s="47"/>
      <c r="AN922" s="47"/>
      <c r="AO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32"/>
      <c r="AH923" s="47"/>
      <c r="AI923" s="47"/>
      <c r="AJ923" s="47"/>
      <c r="AK923" s="47"/>
      <c r="AL923" s="47"/>
      <c r="AM923" s="47"/>
      <c r="AN923" s="47"/>
      <c r="AO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32"/>
      <c r="AH924" s="47"/>
      <c r="AI924" s="47"/>
      <c r="AJ924" s="47"/>
      <c r="AK924" s="47"/>
      <c r="AL924" s="47"/>
      <c r="AM924" s="47"/>
      <c r="AN924" s="47"/>
      <c r="AO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32"/>
      <c r="AH925" s="47"/>
      <c r="AI925" s="47"/>
      <c r="AJ925" s="47"/>
      <c r="AK925" s="47"/>
      <c r="AL925" s="47"/>
      <c r="AM925" s="47"/>
      <c r="AN925" s="47"/>
      <c r="AO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32"/>
      <c r="AH926" s="47"/>
      <c r="AI926" s="47"/>
      <c r="AJ926" s="47"/>
      <c r="AK926" s="47"/>
      <c r="AL926" s="47"/>
      <c r="AM926" s="47"/>
      <c r="AN926" s="47"/>
      <c r="AO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32"/>
      <c r="AH927" s="47"/>
      <c r="AI927" s="47"/>
      <c r="AJ927" s="47"/>
      <c r="AK927" s="47"/>
      <c r="AL927" s="47"/>
      <c r="AM927" s="47"/>
      <c r="AN927" s="47"/>
      <c r="AO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32"/>
      <c r="AH928" s="47"/>
      <c r="AI928" s="47"/>
      <c r="AJ928" s="47"/>
      <c r="AK928" s="47"/>
      <c r="AL928" s="47"/>
      <c r="AM928" s="47"/>
      <c r="AN928" s="47"/>
      <c r="AO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32"/>
      <c r="AH929" s="47"/>
      <c r="AI929" s="47"/>
      <c r="AJ929" s="47"/>
      <c r="AK929" s="47"/>
      <c r="AL929" s="47"/>
      <c r="AM929" s="47"/>
      <c r="AN929" s="47"/>
      <c r="AO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32"/>
      <c r="AH930" s="47"/>
      <c r="AI930" s="47"/>
      <c r="AJ930" s="47"/>
      <c r="AK930" s="47"/>
      <c r="AL930" s="47"/>
      <c r="AM930" s="47"/>
      <c r="AN930" s="47"/>
      <c r="AO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32"/>
      <c r="AH931" s="47"/>
      <c r="AI931" s="47"/>
      <c r="AJ931" s="47"/>
      <c r="AK931" s="47"/>
      <c r="AL931" s="47"/>
      <c r="AM931" s="47"/>
      <c r="AN931" s="47"/>
      <c r="AO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32"/>
      <c r="AH932" s="47"/>
      <c r="AI932" s="47"/>
      <c r="AJ932" s="47"/>
      <c r="AK932" s="47"/>
      <c r="AL932" s="47"/>
      <c r="AM932" s="47"/>
      <c r="AN932" s="47"/>
      <c r="AO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32"/>
      <c r="AH933" s="47"/>
      <c r="AI933" s="47"/>
      <c r="AJ933" s="47"/>
      <c r="AK933" s="47"/>
      <c r="AL933" s="47"/>
      <c r="AM933" s="47"/>
      <c r="AN933" s="47"/>
      <c r="AO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32"/>
      <c r="AH934" s="47"/>
      <c r="AI934" s="47"/>
      <c r="AJ934" s="47"/>
      <c r="AK934" s="47"/>
      <c r="AL934" s="47"/>
      <c r="AM934" s="47"/>
      <c r="AN934" s="47"/>
      <c r="AO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32"/>
      <c r="AH935" s="47"/>
      <c r="AI935" s="47"/>
      <c r="AJ935" s="47"/>
      <c r="AK935" s="47"/>
      <c r="AL935" s="47"/>
      <c r="AM935" s="47"/>
      <c r="AN935" s="47"/>
      <c r="AO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32"/>
      <c r="AH936" s="47"/>
      <c r="AI936" s="47"/>
      <c r="AJ936" s="47"/>
      <c r="AK936" s="47"/>
      <c r="AL936" s="47"/>
      <c r="AM936" s="47"/>
      <c r="AN936" s="47"/>
      <c r="AO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32"/>
      <c r="AH937" s="47"/>
      <c r="AI937" s="47"/>
      <c r="AJ937" s="47"/>
      <c r="AK937" s="47"/>
      <c r="AL937" s="47"/>
      <c r="AM937" s="47"/>
      <c r="AN937" s="47"/>
      <c r="AO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32"/>
      <c r="AH938" s="47"/>
      <c r="AI938" s="47"/>
      <c r="AJ938" s="47"/>
      <c r="AK938" s="47"/>
      <c r="AL938" s="47"/>
      <c r="AM938" s="47"/>
      <c r="AN938" s="47"/>
      <c r="AO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32"/>
      <c r="AH939" s="47"/>
      <c r="AI939" s="47"/>
      <c r="AJ939" s="47"/>
      <c r="AK939" s="47"/>
      <c r="AL939" s="47"/>
      <c r="AM939" s="47"/>
      <c r="AN939" s="47"/>
      <c r="AO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32"/>
      <c r="AH940" s="47"/>
      <c r="AI940" s="47"/>
      <c r="AJ940" s="47"/>
      <c r="AK940" s="47"/>
      <c r="AL940" s="47"/>
      <c r="AM940" s="47"/>
      <c r="AN940" s="47"/>
      <c r="AO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32"/>
      <c r="AH941" s="47"/>
      <c r="AI941" s="47"/>
      <c r="AJ941" s="47"/>
      <c r="AK941" s="47"/>
      <c r="AL941" s="47"/>
      <c r="AM941" s="47"/>
      <c r="AN941" s="47"/>
      <c r="AO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32"/>
      <c r="AH942" s="47"/>
      <c r="AI942" s="47"/>
      <c r="AJ942" s="47"/>
      <c r="AK942" s="47"/>
      <c r="AL942" s="47"/>
      <c r="AM942" s="47"/>
      <c r="AN942" s="47"/>
      <c r="AO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32"/>
      <c r="AH943" s="47"/>
      <c r="AI943" s="47"/>
      <c r="AJ943" s="47"/>
      <c r="AK943" s="47"/>
      <c r="AL943" s="47"/>
      <c r="AM943" s="47"/>
      <c r="AN943" s="47"/>
      <c r="AO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32"/>
      <c r="AH944" s="47"/>
      <c r="AI944" s="47"/>
      <c r="AJ944" s="47"/>
      <c r="AK944" s="47"/>
      <c r="AL944" s="47"/>
      <c r="AM944" s="47"/>
      <c r="AN944" s="47"/>
      <c r="AO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32"/>
      <c r="AH945" s="47"/>
      <c r="AI945" s="47"/>
      <c r="AJ945" s="47"/>
      <c r="AK945" s="47"/>
      <c r="AL945" s="47"/>
      <c r="AM945" s="47"/>
      <c r="AN945" s="47"/>
      <c r="AO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32"/>
      <c r="AH946" s="47"/>
      <c r="AI946" s="47"/>
      <c r="AJ946" s="47"/>
      <c r="AK946" s="47"/>
      <c r="AL946" s="47"/>
      <c r="AM946" s="47"/>
      <c r="AN946" s="47"/>
      <c r="AO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32"/>
      <c r="AH947" s="47"/>
      <c r="AI947" s="47"/>
      <c r="AJ947" s="47"/>
      <c r="AK947" s="47"/>
      <c r="AL947" s="47"/>
      <c r="AM947" s="47"/>
      <c r="AN947" s="47"/>
      <c r="AO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32"/>
      <c r="AH948" s="47"/>
      <c r="AI948" s="47"/>
      <c r="AJ948" s="47"/>
      <c r="AK948" s="47"/>
      <c r="AL948" s="47"/>
      <c r="AM948" s="47"/>
      <c r="AN948" s="47"/>
      <c r="AO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32"/>
      <c r="AH949" s="47"/>
      <c r="AI949" s="47"/>
      <c r="AJ949" s="47"/>
      <c r="AK949" s="47"/>
      <c r="AL949" s="47"/>
      <c r="AM949" s="47"/>
      <c r="AN949" s="47"/>
      <c r="AO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32"/>
      <c r="AH950" s="47"/>
      <c r="AI950" s="47"/>
      <c r="AJ950" s="47"/>
      <c r="AK950" s="47"/>
      <c r="AL950" s="47"/>
      <c r="AM950" s="47"/>
      <c r="AN950" s="47"/>
      <c r="AO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32"/>
      <c r="AH951" s="47"/>
      <c r="AI951" s="47"/>
      <c r="AJ951" s="47"/>
      <c r="AK951" s="47"/>
      <c r="AL951" s="47"/>
      <c r="AM951" s="47"/>
      <c r="AN951" s="47"/>
      <c r="AO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32"/>
      <c r="AH952" s="47"/>
      <c r="AI952" s="47"/>
      <c r="AJ952" s="47"/>
      <c r="AK952" s="47"/>
      <c r="AL952" s="47"/>
      <c r="AM952" s="47"/>
      <c r="AN952" s="47"/>
      <c r="AO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32"/>
      <c r="AH953" s="47"/>
      <c r="AI953" s="47"/>
      <c r="AJ953" s="47"/>
      <c r="AK953" s="47"/>
      <c r="AL953" s="47"/>
      <c r="AM953" s="47"/>
      <c r="AN953" s="47"/>
      <c r="AO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32"/>
      <c r="AH954" s="47"/>
      <c r="AI954" s="47"/>
      <c r="AJ954" s="47"/>
      <c r="AK954" s="47"/>
      <c r="AL954" s="47"/>
      <c r="AM954" s="47"/>
      <c r="AN954" s="47"/>
      <c r="AO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32"/>
      <c r="AH955" s="47"/>
      <c r="AI955" s="47"/>
      <c r="AJ955" s="47"/>
      <c r="AK955" s="47"/>
      <c r="AL955" s="47"/>
      <c r="AM955" s="47"/>
      <c r="AN955" s="47"/>
      <c r="AO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32"/>
      <c r="AH956" s="47"/>
      <c r="AI956" s="47"/>
      <c r="AJ956" s="47"/>
      <c r="AK956" s="47"/>
      <c r="AL956" s="47"/>
      <c r="AM956" s="47"/>
      <c r="AN956" s="47"/>
      <c r="AO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32"/>
      <c r="AH957" s="47"/>
      <c r="AI957" s="47"/>
      <c r="AJ957" s="47"/>
      <c r="AK957" s="47"/>
      <c r="AL957" s="47"/>
      <c r="AM957" s="47"/>
      <c r="AN957" s="47"/>
      <c r="AO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32"/>
      <c r="AH958" s="47"/>
      <c r="AI958" s="47"/>
      <c r="AJ958" s="47"/>
      <c r="AK958" s="47"/>
      <c r="AL958" s="47"/>
      <c r="AM958" s="47"/>
      <c r="AN958" s="47"/>
      <c r="AO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32"/>
      <c r="AH959" s="47"/>
      <c r="AI959" s="47"/>
      <c r="AJ959" s="47"/>
      <c r="AK959" s="47"/>
      <c r="AL959" s="47"/>
      <c r="AM959" s="47"/>
      <c r="AN959" s="47"/>
      <c r="AO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32"/>
      <c r="AH960" s="47"/>
      <c r="AI960" s="47"/>
      <c r="AJ960" s="47"/>
      <c r="AK960" s="47"/>
      <c r="AL960" s="47"/>
      <c r="AM960" s="47"/>
      <c r="AN960" s="47"/>
      <c r="AO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32"/>
      <c r="AH961" s="47"/>
      <c r="AI961" s="47"/>
      <c r="AJ961" s="47"/>
      <c r="AK961" s="47"/>
      <c r="AL961" s="47"/>
      <c r="AM961" s="47"/>
      <c r="AN961" s="47"/>
      <c r="AO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32"/>
      <c r="AH962" s="47"/>
      <c r="AI962" s="47"/>
      <c r="AJ962" s="47"/>
      <c r="AK962" s="47"/>
      <c r="AL962" s="47"/>
      <c r="AM962" s="47"/>
      <c r="AN962" s="47"/>
      <c r="AO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32"/>
      <c r="AH963" s="47"/>
      <c r="AI963" s="47"/>
      <c r="AJ963" s="47"/>
      <c r="AK963" s="47"/>
      <c r="AL963" s="47"/>
      <c r="AM963" s="47"/>
      <c r="AN963" s="47"/>
      <c r="AO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32"/>
      <c r="AH964" s="47"/>
      <c r="AI964" s="47"/>
      <c r="AJ964" s="47"/>
      <c r="AK964" s="47"/>
      <c r="AL964" s="47"/>
      <c r="AM964" s="47"/>
      <c r="AN964" s="47"/>
      <c r="AO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32"/>
      <c r="AH965" s="47"/>
      <c r="AI965" s="47"/>
      <c r="AJ965" s="47"/>
      <c r="AK965" s="47"/>
      <c r="AL965" s="47"/>
      <c r="AM965" s="47"/>
      <c r="AN965" s="47"/>
      <c r="AO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32"/>
      <c r="AH966" s="47"/>
      <c r="AI966" s="47"/>
      <c r="AJ966" s="47"/>
      <c r="AK966" s="47"/>
      <c r="AL966" s="47"/>
      <c r="AM966" s="47"/>
      <c r="AN966" s="47"/>
      <c r="AO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32"/>
      <c r="AH967" s="47"/>
      <c r="AI967" s="47"/>
      <c r="AJ967" s="47"/>
      <c r="AK967" s="47"/>
      <c r="AL967" s="47"/>
      <c r="AM967" s="47"/>
      <c r="AN967" s="47"/>
      <c r="AO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32"/>
      <c r="AH968" s="47"/>
      <c r="AI968" s="47"/>
      <c r="AJ968" s="47"/>
      <c r="AK968" s="47"/>
      <c r="AL968" s="47"/>
      <c r="AM968" s="47"/>
      <c r="AN968" s="47"/>
      <c r="AO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32"/>
      <c r="AH969" s="47"/>
      <c r="AI969" s="47"/>
      <c r="AJ969" s="47"/>
      <c r="AK969" s="47"/>
      <c r="AL969" s="47"/>
      <c r="AM969" s="47"/>
      <c r="AN969" s="47"/>
      <c r="AO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32"/>
      <c r="AH970" s="47"/>
      <c r="AI970" s="47"/>
      <c r="AJ970" s="47"/>
      <c r="AK970" s="47"/>
      <c r="AL970" s="47"/>
      <c r="AM970" s="47"/>
      <c r="AN970" s="47"/>
      <c r="AO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32"/>
      <c r="AH971" s="47"/>
      <c r="AI971" s="47"/>
      <c r="AJ971" s="47"/>
      <c r="AK971" s="47"/>
      <c r="AL971" s="47"/>
      <c r="AM971" s="47"/>
      <c r="AN971" s="47"/>
      <c r="AO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32"/>
      <c r="AH972" s="47"/>
      <c r="AI972" s="47"/>
      <c r="AJ972" s="47"/>
      <c r="AK972" s="47"/>
      <c r="AL972" s="47"/>
      <c r="AM972" s="47"/>
      <c r="AN972" s="47"/>
      <c r="AO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32"/>
      <c r="AH973" s="47"/>
      <c r="AI973" s="47"/>
      <c r="AJ973" s="47"/>
      <c r="AK973" s="47"/>
      <c r="AL973" s="47"/>
      <c r="AM973" s="47"/>
      <c r="AN973" s="47"/>
      <c r="AO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32"/>
      <c r="AH974" s="47"/>
      <c r="AI974" s="47"/>
      <c r="AJ974" s="47"/>
      <c r="AK974" s="47"/>
      <c r="AL974" s="47"/>
      <c r="AM974" s="47"/>
      <c r="AN974" s="47"/>
      <c r="AO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32"/>
      <c r="AH975" s="47"/>
      <c r="AI975" s="47"/>
      <c r="AJ975" s="47"/>
      <c r="AK975" s="47"/>
      <c r="AL975" s="47"/>
      <c r="AM975" s="47"/>
      <c r="AN975" s="47"/>
      <c r="AO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32"/>
      <c r="AH976" s="47"/>
      <c r="AI976" s="47"/>
      <c r="AJ976" s="47"/>
      <c r="AK976" s="47"/>
      <c r="AL976" s="47"/>
      <c r="AM976" s="47"/>
      <c r="AN976" s="47"/>
      <c r="AO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32"/>
      <c r="AH977" s="47"/>
      <c r="AI977" s="47"/>
      <c r="AJ977" s="47"/>
      <c r="AK977" s="47"/>
      <c r="AL977" s="47"/>
      <c r="AM977" s="47"/>
      <c r="AN977" s="47"/>
      <c r="AO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32"/>
      <c r="AH978" s="47"/>
      <c r="AI978" s="47"/>
      <c r="AJ978" s="47"/>
      <c r="AK978" s="47"/>
      <c r="AL978" s="47"/>
      <c r="AM978" s="47"/>
      <c r="AN978" s="47"/>
      <c r="AO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32"/>
      <c r="AH979" s="47"/>
      <c r="AI979" s="47"/>
      <c r="AJ979" s="47"/>
      <c r="AK979" s="47"/>
      <c r="AL979" s="47"/>
      <c r="AM979" s="47"/>
      <c r="AN979" s="47"/>
      <c r="AO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32"/>
      <c r="AH980" s="47"/>
      <c r="AI980" s="47"/>
      <c r="AJ980" s="47"/>
      <c r="AK980" s="47"/>
      <c r="AL980" s="47"/>
      <c r="AM980" s="47"/>
      <c r="AN980" s="47"/>
      <c r="AO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32"/>
      <c r="AH981" s="47"/>
      <c r="AI981" s="47"/>
      <c r="AJ981" s="47"/>
      <c r="AK981" s="47"/>
      <c r="AL981" s="47"/>
      <c r="AM981" s="47"/>
      <c r="AN981" s="47"/>
      <c r="AO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32"/>
      <c r="AH982" s="47"/>
      <c r="AI982" s="47"/>
      <c r="AJ982" s="47"/>
      <c r="AK982" s="47"/>
      <c r="AL982" s="47"/>
      <c r="AM982" s="47"/>
      <c r="AN982" s="47"/>
      <c r="AO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32"/>
      <c r="AH983" s="47"/>
      <c r="AI983" s="47"/>
      <c r="AJ983" s="47"/>
      <c r="AK983" s="47"/>
      <c r="AL983" s="47"/>
      <c r="AM983" s="47"/>
      <c r="AN983" s="47"/>
      <c r="AO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32"/>
      <c r="AH984" s="47"/>
      <c r="AI984" s="47"/>
      <c r="AJ984" s="47"/>
      <c r="AK984" s="47"/>
      <c r="AL984" s="47"/>
      <c r="AM984" s="47"/>
      <c r="AN984" s="47"/>
      <c r="AO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32"/>
      <c r="AH985" s="47"/>
      <c r="AI985" s="47"/>
      <c r="AJ985" s="47"/>
      <c r="AK985" s="47"/>
      <c r="AL985" s="47"/>
      <c r="AM985" s="47"/>
      <c r="AN985" s="47"/>
      <c r="AO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32"/>
      <c r="AH986" s="47"/>
      <c r="AI986" s="47"/>
      <c r="AJ986" s="47"/>
      <c r="AK986" s="47"/>
      <c r="AL986" s="47"/>
      <c r="AM986" s="47"/>
      <c r="AN986" s="47"/>
      <c r="AO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32"/>
      <c r="AH987" s="47"/>
      <c r="AI987" s="47"/>
      <c r="AJ987" s="47"/>
      <c r="AK987" s="47"/>
      <c r="AL987" s="47"/>
      <c r="AM987" s="47"/>
      <c r="AN987" s="47"/>
      <c r="AO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32"/>
      <c r="AH988" s="47"/>
      <c r="AI988" s="47"/>
      <c r="AJ988" s="47"/>
      <c r="AK988" s="47"/>
      <c r="AL988" s="47"/>
      <c r="AM988" s="47"/>
      <c r="AN988" s="47"/>
      <c r="AO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32"/>
      <c r="AH989" s="47"/>
      <c r="AI989" s="47"/>
      <c r="AJ989" s="47"/>
      <c r="AK989" s="47"/>
      <c r="AL989" s="47"/>
      <c r="AM989" s="47"/>
      <c r="AN989" s="47"/>
      <c r="AO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32"/>
      <c r="AH990" s="47"/>
      <c r="AI990" s="47"/>
      <c r="AJ990" s="47"/>
      <c r="AK990" s="47"/>
      <c r="AL990" s="47"/>
      <c r="AM990" s="47"/>
      <c r="AN990" s="47"/>
      <c r="AO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32"/>
      <c r="AH991" s="47"/>
      <c r="AI991" s="47"/>
      <c r="AJ991" s="47"/>
      <c r="AK991" s="47"/>
      <c r="AL991" s="47"/>
      <c r="AM991" s="47"/>
      <c r="AN991" s="47"/>
      <c r="AO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32"/>
      <c r="AH992" s="47"/>
      <c r="AI992" s="47"/>
      <c r="AJ992" s="47"/>
      <c r="AK992" s="47"/>
      <c r="AL992" s="47"/>
      <c r="AM992" s="47"/>
      <c r="AN992" s="47"/>
      <c r="AO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32"/>
      <c r="AH993" s="47"/>
      <c r="AI993" s="47"/>
      <c r="AJ993" s="47"/>
      <c r="AK993" s="47"/>
      <c r="AL993" s="47"/>
      <c r="AM993" s="47"/>
      <c r="AN993" s="47"/>
      <c r="AO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32"/>
      <c r="AH994" s="47"/>
      <c r="AI994" s="47"/>
      <c r="AJ994" s="47"/>
      <c r="AK994" s="47"/>
      <c r="AL994" s="47"/>
      <c r="AM994" s="47"/>
      <c r="AN994" s="47"/>
      <c r="AO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32"/>
      <c r="AH995" s="47"/>
      <c r="AI995" s="47"/>
      <c r="AJ995" s="47"/>
      <c r="AK995" s="47"/>
      <c r="AL995" s="47"/>
      <c r="AM995" s="47"/>
      <c r="AN995" s="47"/>
      <c r="AO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32"/>
      <c r="AH996" s="47"/>
      <c r="AI996" s="47"/>
      <c r="AJ996" s="47"/>
      <c r="AK996" s="47"/>
      <c r="AL996" s="47"/>
      <c r="AM996" s="47"/>
      <c r="AN996" s="47"/>
      <c r="AO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32"/>
      <c r="AH997" s="47"/>
      <c r="AI997" s="47"/>
      <c r="AJ997" s="47"/>
      <c r="AK997" s="47"/>
      <c r="AL997" s="47"/>
      <c r="AM997" s="47"/>
      <c r="AN997" s="47"/>
      <c r="AO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32"/>
      <c r="AH998" s="47"/>
      <c r="AI998" s="47"/>
      <c r="AJ998" s="47"/>
      <c r="AK998" s="47"/>
      <c r="AL998" s="47"/>
      <c r="AM998" s="47"/>
      <c r="AN998" s="47"/>
      <c r="AO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32"/>
      <c r="AH999" s="47"/>
      <c r="AI999" s="47"/>
      <c r="AJ999" s="47"/>
      <c r="AK999" s="47"/>
      <c r="AL999" s="47"/>
      <c r="AM999" s="47"/>
      <c r="AN999" s="47"/>
      <c r="AO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32"/>
      <c r="AH1000" s="47"/>
      <c r="AI1000" s="47"/>
      <c r="AJ1000" s="47"/>
      <c r="AK1000" s="47"/>
      <c r="AL1000" s="47"/>
      <c r="AM1000" s="47"/>
      <c r="AN1000" s="47"/>
      <c r="AO1000" s="47"/>
    </row>
  </sheetData>
  <mergeCells count="14">
    <mergeCell ref="AC4:AE5"/>
    <mergeCell ref="AF4:AF5"/>
    <mergeCell ref="Y7:AA7"/>
    <mergeCell ref="Y4:AA5"/>
    <mergeCell ref="M7:O7"/>
    <mergeCell ref="P7:R7"/>
    <mergeCell ref="V7:X7"/>
    <mergeCell ref="AK61:AL62"/>
    <mergeCell ref="AK58:AL59"/>
    <mergeCell ref="AK55:AL56"/>
    <mergeCell ref="AC58:AD59"/>
    <mergeCell ref="AK52:AL53"/>
    <mergeCell ref="AG4:AI5"/>
    <mergeCell ref="AG7:AI7"/>
  </mergeCells>
  <conditionalFormatting sqref="V8:AJ50">
    <cfRule type="cellIs" dxfId="6" priority="1" operator="equal">
      <formula>0</formula>
    </cfRule>
  </conditionalFormatting>
  <conditionalFormatting sqref="V8:AA50">
    <cfRule type="cellIs" dxfId="7" priority="2" operator="lessThan">
      <formula>0</formula>
    </cfRule>
  </conditionalFormatting>
  <conditionalFormatting sqref="S8:S50">
    <cfRule type="cellIs" dxfId="8" priority="3" operator="equal">
      <formula>1</formula>
    </cfRule>
  </conditionalFormatting>
  <conditionalFormatting sqref="AC8:AE50">
    <cfRule type="cellIs" dxfId="8" priority="4" operator="notEqual">
      <formula>0</formula>
    </cfRule>
  </conditionalFormatting>
  <conditionalFormatting sqref="T8:T50">
    <cfRule type="cellIs" dxfId="9" priority="5" operator="equal">
      <formula>1</formula>
    </cfRule>
  </conditionalFormatting>
  <conditionalFormatting sqref="AF8:AF50">
    <cfRule type="cellIs" dxfId="9" priority="6" operator="lessThan">
      <formula>0</formula>
    </cfRule>
  </conditionalFormatting>
  <conditionalFormatting sqref="L8:L50">
    <cfRule type="cellIs" dxfId="10" priority="7" operator="greaterThan">
      <formula>1</formula>
    </cfRule>
  </conditionalFormatting>
  <conditionalFormatting sqref="M8:O50">
    <cfRule type="cellIs" dxfId="6" priority="8" operator="equal">
      <formula>0</formula>
    </cfRule>
  </conditionalFormatting>
  <conditionalFormatting sqref="P8:R50">
    <cfRule type="cellIs" dxfId="6" priority="9" operator="equal">
      <formula>0</formula>
    </cfRule>
  </conditionalFormatting>
  <drawing r:id="rId2"/>
  <legacyDrawing r:id="rId3"/>
</worksheet>
</file>