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5315" windowHeight="6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10" i="1"/>
  <c r="F11" i="1"/>
  <c r="F12" i="1"/>
  <c r="F13" i="1"/>
  <c r="F15" i="1"/>
  <c r="F16" i="1"/>
  <c r="F17" i="1"/>
  <c r="F18" i="1"/>
  <c r="F21" i="1"/>
  <c r="F23" i="1"/>
  <c r="F24" i="1"/>
  <c r="F28" i="1"/>
  <c r="F31" i="1"/>
  <c r="F32" i="1"/>
  <c r="F35" i="1"/>
  <c r="F37" i="1"/>
  <c r="F39" i="1"/>
  <c r="F41" i="1"/>
  <c r="F42" i="1"/>
  <c r="F44" i="1"/>
  <c r="F45" i="1"/>
  <c r="F46" i="1"/>
  <c r="F47" i="1"/>
  <c r="F49" i="1"/>
  <c r="F52" i="1"/>
  <c r="E2" i="1"/>
  <c r="E3" i="1"/>
  <c r="E4" i="1"/>
  <c r="E5" i="1"/>
  <c r="E6" i="1"/>
  <c r="E7" i="1"/>
  <c r="E8" i="1"/>
  <c r="E11" i="1"/>
  <c r="E12" i="1"/>
  <c r="E13" i="1"/>
  <c r="E15" i="1"/>
  <c r="E17" i="1"/>
  <c r="E18" i="1"/>
  <c r="E20" i="1"/>
  <c r="E21" i="1"/>
  <c r="E23" i="1"/>
  <c r="E24" i="1"/>
  <c r="E27" i="1"/>
  <c r="E28" i="1"/>
  <c r="E30" i="1"/>
  <c r="E31" i="1"/>
  <c r="E32" i="1"/>
  <c r="E35" i="1"/>
  <c r="E37" i="1"/>
  <c r="E39" i="1"/>
  <c r="E41" i="1"/>
  <c r="E42" i="1"/>
  <c r="E44" i="1"/>
  <c r="E45" i="1"/>
  <c r="E46" i="1"/>
  <c r="E47" i="1"/>
  <c r="E49" i="1"/>
  <c r="E52" i="1"/>
  <c r="B21" i="2" l="1"/>
  <c r="B22" i="2"/>
  <c r="B23" i="2"/>
  <c r="E19" i="2"/>
  <c r="E18" i="2"/>
  <c r="E17" i="2"/>
  <c r="E16" i="2"/>
  <c r="E15" i="2"/>
  <c r="E14" i="2"/>
  <c r="E13" i="2"/>
  <c r="D15" i="2"/>
  <c r="D16" i="2"/>
  <c r="D17" i="2"/>
  <c r="D18" i="2"/>
  <c r="D14" i="2"/>
  <c r="D13" i="2"/>
  <c r="C18" i="2"/>
  <c r="C17" i="2"/>
  <c r="C16" i="2"/>
  <c r="C15" i="2"/>
  <c r="C14" i="2"/>
  <c r="C13" i="2"/>
  <c r="E4" i="2"/>
  <c r="E3" i="2"/>
  <c r="E2" i="2"/>
  <c r="D4" i="2"/>
  <c r="C4" i="2"/>
  <c r="B4" i="2"/>
  <c r="I6" i="1" l="1"/>
  <c r="I7" i="1"/>
  <c r="I10" i="1"/>
  <c r="I11" i="1"/>
  <c r="I12" i="1"/>
  <c r="I13" i="1"/>
  <c r="I14" i="1"/>
  <c r="I23" i="1"/>
  <c r="I28" i="1"/>
  <c r="I30" i="1"/>
  <c r="I31" i="1"/>
  <c r="I32" i="1"/>
  <c r="I35" i="1"/>
  <c r="I36" i="1"/>
  <c r="I37" i="1"/>
  <c r="I39" i="1"/>
  <c r="I41" i="1"/>
  <c r="I44" i="1"/>
  <c r="I46" i="1"/>
  <c r="I47" i="1"/>
  <c r="I50" i="1"/>
  <c r="I52" i="1"/>
  <c r="I4" i="1"/>
  <c r="I3" i="1"/>
  <c r="I2" i="1"/>
</calcChain>
</file>

<file path=xl/sharedStrings.xml><?xml version="1.0" encoding="utf-8"?>
<sst xmlns="http://schemas.openxmlformats.org/spreadsheetml/2006/main" count="109" uniqueCount="58">
  <si>
    <t>Date</t>
  </si>
  <si>
    <t>Home</t>
  </si>
  <si>
    <t>Opponent</t>
  </si>
  <si>
    <t>GoalsBySounders</t>
  </si>
  <si>
    <t>GoalsByOpponent</t>
  </si>
  <si>
    <t>RosalesMinutes</t>
  </si>
  <si>
    <t>Atlante</t>
  </si>
  <si>
    <t>RosalesGoals</t>
  </si>
  <si>
    <t>RosalesAssists</t>
  </si>
  <si>
    <t>Jagures</t>
  </si>
  <si>
    <t>Santos Laguna</t>
  </si>
  <si>
    <t>Toronto</t>
  </si>
  <si>
    <t>Houston</t>
  </si>
  <si>
    <t>San Jose</t>
  </si>
  <si>
    <t>DC United</t>
  </si>
  <si>
    <t>Colorado</t>
  </si>
  <si>
    <t>Chicago</t>
  </si>
  <si>
    <t>Galaxy</t>
  </si>
  <si>
    <t>Philadelphia</t>
  </si>
  <si>
    <t>Dallas</t>
  </si>
  <si>
    <t>GoalsScoredRosalesPresent</t>
  </si>
  <si>
    <t>GoalsAllowedRosalesPresent</t>
  </si>
  <si>
    <t>Real</t>
  </si>
  <si>
    <t>Vancouver</t>
  </si>
  <si>
    <t>Columbus</t>
  </si>
  <si>
    <t>Chivas</t>
  </si>
  <si>
    <t>Montreal</t>
  </si>
  <si>
    <t>Sporting</t>
  </si>
  <si>
    <t>Portland</t>
  </si>
  <si>
    <t>New England</t>
  </si>
  <si>
    <t>New York</t>
  </si>
  <si>
    <t>Caledonia</t>
  </si>
  <si>
    <t>Marathon</t>
  </si>
  <si>
    <t>MLS</t>
  </si>
  <si>
    <t>Result</t>
  </si>
  <si>
    <t>L</t>
  </si>
  <si>
    <t>D</t>
  </si>
  <si>
    <t>W</t>
  </si>
  <si>
    <t>Silverbacks</t>
  </si>
  <si>
    <t>With Rosales</t>
  </si>
  <si>
    <t>Without Rosales</t>
  </si>
  <si>
    <t>Win</t>
  </si>
  <si>
    <t>Lose</t>
  </si>
  <si>
    <t>Draw</t>
  </si>
  <si>
    <t>Totals</t>
  </si>
  <si>
    <t>Win with Rosales</t>
  </si>
  <si>
    <t>Lose with Rosales</t>
  </si>
  <si>
    <t>Draw with Rosales</t>
  </si>
  <si>
    <t>Win without Rosales</t>
  </si>
  <si>
    <t>Lose without Rosales</t>
  </si>
  <si>
    <t>Draw without Rosales</t>
  </si>
  <si>
    <t>O</t>
  </si>
  <si>
    <t>E</t>
  </si>
  <si>
    <t>(O-E)^2</t>
  </si>
  <si>
    <t>((O-E)^2)/E</t>
  </si>
  <si>
    <t>Sum</t>
  </si>
  <si>
    <t>Travelled</t>
  </si>
  <si>
    <t>TimeZoneDiff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</si>
</sst>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N52" totalsRowShown="0">
  <autoFilter ref="A1:N52">
    <filterColumn colId="1">
      <filters>
        <filter val="0"/>
      </filters>
    </filterColumn>
    <filterColumn colId="3">
      <filters>
        <filter val="1"/>
      </filters>
    </filterColumn>
  </autoFilter>
  <tableColumns count="14">
    <tableColumn id="1" name="Date" dataDxfId="2"/>
    <tableColumn id="2" name="Home"/>
    <tableColumn id="3" name="Opponent"/>
    <tableColumn id="4" name="MLS"/>
    <tableColumn id="14" name="Travelled" dataDxfId="1">
      <calculatedColumnFormula>IF(Table3[[#This Row],[Home]]=1,0,100)</calculatedColumnFormula>
    </tableColumn>
    <tableColumn id="13" name="TimeZoneDiff" dataDxfId="0">
      <calculatedColumnFormula>IF(Table3[[#This Row],[Home]]=1,0,1)</calculatedColumnFormula>
    </tableColumn>
    <tableColumn id="5" name="GoalsBySounders"/>
    <tableColumn id="6" name="GoalsByOpponent"/>
    <tableColumn id="7" name="Result"/>
    <tableColumn id="8" name="RosalesMinutes"/>
    <tableColumn id="9" name="GoalsScoredRosalesPresent"/>
    <tableColumn id="10" name="GoalsAllowedRosalesPresent"/>
    <tableColumn id="11" name="RosalesGoals"/>
    <tableColumn id="12" name="RosalesAssists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H55" sqref="H55"/>
    </sheetView>
  </sheetViews>
  <sheetFormatPr defaultRowHeight="15" x14ac:dyDescent="0.25"/>
  <cols>
    <col min="1" max="1" width="12.5703125" customWidth="1"/>
    <col min="3" max="3" width="13.5703125" bestFit="1" customWidth="1"/>
    <col min="4" max="4" width="13.5703125" customWidth="1"/>
    <col min="5" max="5" width="18.42578125" customWidth="1"/>
    <col min="6" max="6" width="19.140625" customWidth="1"/>
    <col min="7" max="7" width="17.28515625" customWidth="1"/>
    <col min="8" max="8" width="17.140625" customWidth="1"/>
    <col min="9" max="9" width="27.5703125" customWidth="1"/>
    <col min="10" max="10" width="29" customWidth="1"/>
    <col min="11" max="11" width="14.7109375" customWidth="1"/>
    <col min="12" max="12" width="15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33</v>
      </c>
      <c r="E1" t="s">
        <v>56</v>
      </c>
      <c r="F1" t="s">
        <v>57</v>
      </c>
      <c r="G1" t="s">
        <v>3</v>
      </c>
      <c r="H1" t="s">
        <v>4</v>
      </c>
      <c r="I1" t="s">
        <v>34</v>
      </c>
      <c r="J1" t="s">
        <v>5</v>
      </c>
      <c r="K1" t="s">
        <v>20</v>
      </c>
      <c r="L1" t="s">
        <v>21</v>
      </c>
      <c r="M1" t="s">
        <v>7</v>
      </c>
      <c r="N1" t="s">
        <v>8</v>
      </c>
    </row>
    <row r="2" spans="1:14" hidden="1" x14ac:dyDescent="0.25">
      <c r="A2" s="1">
        <v>40961</v>
      </c>
      <c r="B2">
        <v>0</v>
      </c>
      <c r="C2" t="s">
        <v>6</v>
      </c>
      <c r="D2">
        <v>0</v>
      </c>
      <c r="E2">
        <f>IF(Table3[[#This Row],[Home]]=1,0,100)</f>
        <v>100</v>
      </c>
      <c r="F2">
        <f>IF(Table3[[#This Row],[Home]]=1,0,1)</f>
        <v>1</v>
      </c>
      <c r="G2">
        <v>5</v>
      </c>
      <c r="H2">
        <v>3</v>
      </c>
      <c r="I2" t="str">
        <f>IF(G2&gt;H2,"W","NL")</f>
        <v>W</v>
      </c>
      <c r="J2">
        <v>90</v>
      </c>
      <c r="K2">
        <v>5</v>
      </c>
      <c r="L2">
        <v>3</v>
      </c>
      <c r="M2">
        <v>0</v>
      </c>
      <c r="N2">
        <v>2</v>
      </c>
    </row>
    <row r="3" spans="1:14" hidden="1" x14ac:dyDescent="0.25">
      <c r="A3" s="1">
        <v>40968</v>
      </c>
      <c r="B3">
        <v>1</v>
      </c>
      <c r="C3" t="s">
        <v>9</v>
      </c>
      <c r="D3">
        <v>0</v>
      </c>
      <c r="E3">
        <f>IF(Table3[[#This Row],[Home]]=1,0,100)</f>
        <v>0</v>
      </c>
      <c r="F3">
        <f>IF(Table3[[#This Row],[Home]]=1,0,1)</f>
        <v>0</v>
      </c>
      <c r="G3">
        <v>2</v>
      </c>
      <c r="H3">
        <v>0</v>
      </c>
      <c r="I3" t="str">
        <f>IF(G3&gt;H3,"W","NL")</f>
        <v>W</v>
      </c>
      <c r="J3">
        <v>90</v>
      </c>
      <c r="K3">
        <v>2</v>
      </c>
      <c r="L3">
        <v>0</v>
      </c>
      <c r="M3">
        <v>0</v>
      </c>
      <c r="N3">
        <v>1</v>
      </c>
    </row>
    <row r="4" spans="1:14" hidden="1" x14ac:dyDescent="0.25">
      <c r="A4" s="1">
        <v>40975</v>
      </c>
      <c r="B4">
        <v>1</v>
      </c>
      <c r="C4" t="s">
        <v>10</v>
      </c>
      <c r="D4">
        <v>0</v>
      </c>
      <c r="E4">
        <f>IF(Table3[[#This Row],[Home]]=1,0,100)</f>
        <v>0</v>
      </c>
      <c r="F4">
        <f>IF(Table3[[#This Row],[Home]]=1,0,1)</f>
        <v>0</v>
      </c>
      <c r="G4">
        <v>2</v>
      </c>
      <c r="H4">
        <v>1</v>
      </c>
      <c r="I4" t="str">
        <f>IF(G4&gt;H4,"W","NL")</f>
        <v>W</v>
      </c>
      <c r="J4">
        <v>90</v>
      </c>
      <c r="K4">
        <v>2</v>
      </c>
      <c r="L4">
        <v>1</v>
      </c>
      <c r="M4">
        <v>0</v>
      </c>
      <c r="N4">
        <v>1</v>
      </c>
    </row>
    <row r="5" spans="1:14" hidden="1" x14ac:dyDescent="0.25">
      <c r="A5" s="1">
        <v>40982</v>
      </c>
      <c r="B5">
        <v>0</v>
      </c>
      <c r="C5" t="s">
        <v>10</v>
      </c>
      <c r="D5">
        <v>0</v>
      </c>
      <c r="E5">
        <f>IF(Table3[[#This Row],[Home]]=1,0,100)</f>
        <v>100</v>
      </c>
      <c r="F5">
        <f>IF(Table3[[#This Row],[Home]]=1,0,1)</f>
        <v>1</v>
      </c>
      <c r="G5">
        <v>1</v>
      </c>
      <c r="H5">
        <v>6</v>
      </c>
      <c r="I5" t="s">
        <v>35</v>
      </c>
      <c r="J5">
        <v>90</v>
      </c>
      <c r="K5">
        <v>1</v>
      </c>
      <c r="L5">
        <v>6</v>
      </c>
      <c r="M5">
        <v>0</v>
      </c>
      <c r="N5">
        <v>1</v>
      </c>
    </row>
    <row r="6" spans="1:14" hidden="1" x14ac:dyDescent="0.25">
      <c r="A6" s="1">
        <v>40985</v>
      </c>
      <c r="B6">
        <v>1</v>
      </c>
      <c r="C6" t="s">
        <v>11</v>
      </c>
      <c r="D6">
        <v>1</v>
      </c>
      <c r="E6">
        <f>IF(Table3[[#This Row],[Home]]=1,0,100)</f>
        <v>0</v>
      </c>
      <c r="F6">
        <f>IF(Table3[[#This Row],[Home]]=1,0,1)</f>
        <v>0</v>
      </c>
      <c r="G6">
        <v>3</v>
      </c>
      <c r="H6">
        <v>1</v>
      </c>
      <c r="I6" t="str">
        <f t="shared" ref="I6:I52" si="0">IF(G6&gt;H6,"W","NL")</f>
        <v>W</v>
      </c>
      <c r="J6">
        <v>90</v>
      </c>
      <c r="K6">
        <v>1</v>
      </c>
      <c r="L6">
        <v>1</v>
      </c>
      <c r="M6">
        <v>0</v>
      </c>
      <c r="N6">
        <v>0</v>
      </c>
    </row>
    <row r="7" spans="1:14" hidden="1" x14ac:dyDescent="0.25">
      <c r="A7" s="1">
        <v>40991</v>
      </c>
      <c r="B7">
        <v>1</v>
      </c>
      <c r="C7" t="s">
        <v>12</v>
      </c>
      <c r="D7">
        <v>1</v>
      </c>
      <c r="E7">
        <f>IF(Table3[[#This Row],[Home]]=1,0,100)</f>
        <v>0</v>
      </c>
      <c r="F7">
        <f>IF(Table3[[#This Row],[Home]]=1,0,1)</f>
        <v>0</v>
      </c>
      <c r="G7">
        <v>2</v>
      </c>
      <c r="H7">
        <v>0</v>
      </c>
      <c r="I7" t="str">
        <f t="shared" si="0"/>
        <v>W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hidden="1" x14ac:dyDescent="0.25">
      <c r="A8" s="1">
        <v>40999</v>
      </c>
      <c r="B8">
        <v>1</v>
      </c>
      <c r="C8" t="s">
        <v>13</v>
      </c>
      <c r="D8">
        <v>1</v>
      </c>
      <c r="E8">
        <f>IF(Table3[[#This Row],[Home]]=1,0,100)</f>
        <v>0</v>
      </c>
      <c r="F8">
        <f>IF(Table3[[#This Row],[Home]]=1,0,1)</f>
        <v>0</v>
      </c>
      <c r="G8">
        <v>0</v>
      </c>
      <c r="H8">
        <v>1</v>
      </c>
      <c r="I8" t="s">
        <v>35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41006</v>
      </c>
      <c r="B9">
        <v>0</v>
      </c>
      <c r="C9" t="s">
        <v>14</v>
      </c>
      <c r="D9">
        <v>1</v>
      </c>
      <c r="E9">
        <v>2329</v>
      </c>
      <c r="F9">
        <v>3</v>
      </c>
      <c r="G9">
        <v>0</v>
      </c>
      <c r="H9">
        <v>0</v>
      </c>
      <c r="I9" t="s">
        <v>36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hidden="1" x14ac:dyDescent="0.25">
      <c r="A10" s="1">
        <v>41013</v>
      </c>
      <c r="B10">
        <v>1</v>
      </c>
      <c r="C10" t="s">
        <v>15</v>
      </c>
      <c r="D10">
        <v>1</v>
      </c>
      <c r="E10">
        <v>1021</v>
      </c>
      <c r="F10">
        <f>IF(Table3[[#This Row],[Home]]=1,0,1)</f>
        <v>0</v>
      </c>
      <c r="G10">
        <v>1</v>
      </c>
      <c r="H10">
        <v>0</v>
      </c>
      <c r="I10" t="str">
        <f t="shared" si="0"/>
        <v>W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hidden="1" x14ac:dyDescent="0.25">
      <c r="A11" s="1">
        <v>41027</v>
      </c>
      <c r="B11">
        <v>1</v>
      </c>
      <c r="C11" t="s">
        <v>16</v>
      </c>
      <c r="D11">
        <v>1</v>
      </c>
      <c r="E11">
        <f>IF(Table3[[#This Row],[Home]]=1,0,100)</f>
        <v>0</v>
      </c>
      <c r="F11">
        <f>IF(Table3[[#This Row],[Home]]=1,0,1)</f>
        <v>0</v>
      </c>
      <c r="G11">
        <v>2</v>
      </c>
      <c r="H11">
        <v>1</v>
      </c>
      <c r="I11" t="str">
        <f t="shared" si="0"/>
        <v>W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hidden="1" x14ac:dyDescent="0.25">
      <c r="A12" s="1">
        <v>41031</v>
      </c>
      <c r="B12">
        <v>1</v>
      </c>
      <c r="C12" t="s">
        <v>17</v>
      </c>
      <c r="D12">
        <v>1</v>
      </c>
      <c r="E12">
        <f>IF(Table3[[#This Row],[Home]]=1,0,100)</f>
        <v>0</v>
      </c>
      <c r="F12">
        <f>IF(Table3[[#This Row],[Home]]=1,0,1)</f>
        <v>0</v>
      </c>
      <c r="G12">
        <v>2</v>
      </c>
      <c r="H12">
        <v>0</v>
      </c>
      <c r="I12" t="str">
        <f t="shared" si="0"/>
        <v>W</v>
      </c>
      <c r="J12">
        <v>73</v>
      </c>
      <c r="K12">
        <v>2</v>
      </c>
      <c r="L12">
        <v>0</v>
      </c>
      <c r="M12">
        <v>0</v>
      </c>
      <c r="N12">
        <v>1</v>
      </c>
    </row>
    <row r="13" spans="1:14" hidden="1" x14ac:dyDescent="0.25">
      <c r="A13" s="1">
        <v>41034</v>
      </c>
      <c r="B13">
        <v>1</v>
      </c>
      <c r="C13" t="s">
        <v>18</v>
      </c>
      <c r="D13">
        <v>1</v>
      </c>
      <c r="E13">
        <f>IF(Table3[[#This Row],[Home]]=1,0,100)</f>
        <v>0</v>
      </c>
      <c r="F13">
        <f>IF(Table3[[#This Row],[Home]]=1,0,1)</f>
        <v>0</v>
      </c>
      <c r="G13">
        <v>1</v>
      </c>
      <c r="H13">
        <v>0</v>
      </c>
      <c r="I13" t="str">
        <f t="shared" si="0"/>
        <v>W</v>
      </c>
      <c r="J13">
        <v>71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41038</v>
      </c>
      <c r="B14">
        <v>0</v>
      </c>
      <c r="C14" t="s">
        <v>19</v>
      </c>
      <c r="D14">
        <v>1</v>
      </c>
      <c r="E14">
        <v>1681</v>
      </c>
      <c r="F14">
        <v>2</v>
      </c>
      <c r="G14">
        <v>2</v>
      </c>
      <c r="H14">
        <v>0</v>
      </c>
      <c r="I14" t="str">
        <f t="shared" si="0"/>
        <v>W</v>
      </c>
      <c r="J14">
        <v>45</v>
      </c>
      <c r="K14">
        <v>0</v>
      </c>
      <c r="L14">
        <v>0</v>
      </c>
      <c r="M14">
        <v>0</v>
      </c>
      <c r="N14">
        <v>0</v>
      </c>
    </row>
    <row r="15" spans="1:14" hidden="1" x14ac:dyDescent="0.25">
      <c r="A15" s="1">
        <v>41041</v>
      </c>
      <c r="B15">
        <v>1</v>
      </c>
      <c r="C15" t="s">
        <v>22</v>
      </c>
      <c r="D15">
        <v>1</v>
      </c>
      <c r="E15">
        <f>IF(Table3[[#This Row],[Home]]=1,0,100)</f>
        <v>0</v>
      </c>
      <c r="F15">
        <f>IF(Table3[[#This Row],[Home]]=1,0,1)</f>
        <v>0</v>
      </c>
      <c r="G15">
        <v>0</v>
      </c>
      <c r="H15">
        <v>1</v>
      </c>
      <c r="I15" t="s">
        <v>35</v>
      </c>
      <c r="J15">
        <v>74</v>
      </c>
      <c r="K15">
        <v>0</v>
      </c>
      <c r="L15">
        <v>1</v>
      </c>
      <c r="M15">
        <v>0</v>
      </c>
      <c r="N15">
        <v>0</v>
      </c>
    </row>
    <row r="16" spans="1:14" x14ac:dyDescent="0.25">
      <c r="A16" s="1">
        <v>41048</v>
      </c>
      <c r="B16">
        <v>0</v>
      </c>
      <c r="C16" t="s">
        <v>23</v>
      </c>
      <c r="D16">
        <v>1</v>
      </c>
      <c r="E16">
        <v>103</v>
      </c>
      <c r="F16">
        <f>IF(Table3[[#This Row],[Home]]=1,0,1)</f>
        <v>1</v>
      </c>
      <c r="G16">
        <v>2</v>
      </c>
      <c r="H16">
        <v>2</v>
      </c>
      <c r="I16" t="s">
        <v>36</v>
      </c>
      <c r="J16">
        <v>90</v>
      </c>
      <c r="K16">
        <v>2</v>
      </c>
      <c r="L16">
        <v>2</v>
      </c>
      <c r="M16">
        <v>0</v>
      </c>
      <c r="N16">
        <v>2</v>
      </c>
    </row>
    <row r="17" spans="1:14" hidden="1" x14ac:dyDescent="0.25">
      <c r="A17" s="1">
        <v>41052</v>
      </c>
      <c r="B17">
        <v>1</v>
      </c>
      <c r="C17" t="s">
        <v>24</v>
      </c>
      <c r="D17">
        <v>1</v>
      </c>
      <c r="E17">
        <f>IF(Table3[[#This Row],[Home]]=1,0,100)</f>
        <v>0</v>
      </c>
      <c r="F17">
        <f>IF(Table3[[#This Row],[Home]]=1,0,1)</f>
        <v>0</v>
      </c>
      <c r="G17">
        <v>0</v>
      </c>
      <c r="H17">
        <v>2</v>
      </c>
      <c r="I17" t="s">
        <v>35</v>
      </c>
      <c r="J17">
        <v>29</v>
      </c>
      <c r="K17">
        <v>0</v>
      </c>
      <c r="L17">
        <v>1</v>
      </c>
      <c r="M17">
        <v>0</v>
      </c>
      <c r="N17">
        <v>0</v>
      </c>
    </row>
    <row r="18" spans="1:14" hidden="1" x14ac:dyDescent="0.25">
      <c r="A18" s="1">
        <v>41059</v>
      </c>
      <c r="B18">
        <v>1</v>
      </c>
      <c r="C18" t="s">
        <v>38</v>
      </c>
      <c r="D18">
        <v>0</v>
      </c>
      <c r="E18">
        <f>IF(Table3[[#This Row],[Home]]=1,0,100)</f>
        <v>0</v>
      </c>
      <c r="F18">
        <f>IF(Table3[[#This Row],[Home]]=1,0,1)</f>
        <v>0</v>
      </c>
      <c r="G18">
        <v>5</v>
      </c>
      <c r="H18">
        <v>1</v>
      </c>
      <c r="I18" t="s">
        <v>37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41055</v>
      </c>
      <c r="B19">
        <v>0</v>
      </c>
      <c r="C19" t="s">
        <v>25</v>
      </c>
      <c r="D19">
        <v>1</v>
      </c>
      <c r="E19">
        <v>959</v>
      </c>
      <c r="F19">
        <v>0</v>
      </c>
      <c r="G19">
        <v>1</v>
      </c>
      <c r="H19">
        <v>1</v>
      </c>
      <c r="I19" t="s">
        <v>36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41076</v>
      </c>
      <c r="B20">
        <v>0</v>
      </c>
      <c r="C20" t="s">
        <v>26</v>
      </c>
      <c r="D20">
        <v>1</v>
      </c>
      <c r="E20">
        <f>IF(Table3[[#This Row],[Home]]=1,0,100)</f>
        <v>100</v>
      </c>
      <c r="F20">
        <v>3</v>
      </c>
      <c r="G20">
        <v>1</v>
      </c>
      <c r="H20">
        <v>4</v>
      </c>
      <c r="I20" t="s">
        <v>35</v>
      </c>
      <c r="J20">
        <v>70</v>
      </c>
      <c r="K20">
        <v>1</v>
      </c>
      <c r="L20">
        <v>3</v>
      </c>
      <c r="M20">
        <v>0</v>
      </c>
      <c r="N20">
        <v>0</v>
      </c>
    </row>
    <row r="21" spans="1:14" hidden="1" x14ac:dyDescent="0.25">
      <c r="A21" s="1">
        <v>41080</v>
      </c>
      <c r="B21">
        <v>1</v>
      </c>
      <c r="C21" t="s">
        <v>27</v>
      </c>
      <c r="D21">
        <v>1</v>
      </c>
      <c r="E21">
        <f>IF(Table3[[#This Row],[Home]]=1,0,100)</f>
        <v>0</v>
      </c>
      <c r="F21">
        <f>IF(Table3[[#This Row],[Home]]=1,0,1)</f>
        <v>0</v>
      </c>
      <c r="G21">
        <v>1</v>
      </c>
      <c r="H21">
        <v>1</v>
      </c>
      <c r="I21" t="s">
        <v>36</v>
      </c>
      <c r="J21">
        <v>70</v>
      </c>
      <c r="K21">
        <v>1</v>
      </c>
      <c r="L21">
        <v>1</v>
      </c>
      <c r="M21">
        <v>0</v>
      </c>
      <c r="N21">
        <v>1</v>
      </c>
    </row>
    <row r="22" spans="1:14" x14ac:dyDescent="0.25">
      <c r="A22" s="1">
        <v>41084</v>
      </c>
      <c r="B22">
        <v>0</v>
      </c>
      <c r="C22" t="s">
        <v>28</v>
      </c>
      <c r="D22">
        <v>1</v>
      </c>
      <c r="E22">
        <v>145</v>
      </c>
      <c r="F22">
        <v>0</v>
      </c>
      <c r="G22">
        <v>1</v>
      </c>
      <c r="H22">
        <v>2</v>
      </c>
      <c r="I22" t="s">
        <v>35</v>
      </c>
      <c r="J22">
        <v>90</v>
      </c>
      <c r="K22">
        <v>1</v>
      </c>
      <c r="L22">
        <v>2</v>
      </c>
      <c r="M22">
        <v>0</v>
      </c>
      <c r="N22">
        <v>0</v>
      </c>
    </row>
    <row r="23" spans="1:14" hidden="1" x14ac:dyDescent="0.25">
      <c r="A23" s="1">
        <v>41086</v>
      </c>
      <c r="B23">
        <v>0</v>
      </c>
      <c r="C23" t="s">
        <v>13</v>
      </c>
      <c r="D23">
        <v>0</v>
      </c>
      <c r="E23">
        <f>IF(Table3[[#This Row],[Home]]=1,0,100)</f>
        <v>100</v>
      </c>
      <c r="F23">
        <f>IF(Table3[[#This Row],[Home]]=1,0,1)</f>
        <v>1</v>
      </c>
      <c r="G23">
        <v>1</v>
      </c>
      <c r="H23">
        <v>0</v>
      </c>
      <c r="I23" t="str">
        <f t="shared" si="0"/>
        <v>W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hidden="1" x14ac:dyDescent="0.25">
      <c r="A24" s="1">
        <v>41086</v>
      </c>
      <c r="B24">
        <v>0</v>
      </c>
      <c r="C24" t="s">
        <v>13</v>
      </c>
      <c r="D24">
        <v>0</v>
      </c>
      <c r="E24">
        <f>IF(Table3[[#This Row],[Home]]=1,0,100)</f>
        <v>100</v>
      </c>
      <c r="F24">
        <f>IF(Table3[[#This Row],[Home]]=1,0,1)</f>
        <v>1</v>
      </c>
      <c r="G24">
        <v>1</v>
      </c>
      <c r="H24">
        <v>0</v>
      </c>
      <c r="I24" t="s">
        <v>37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41090</v>
      </c>
      <c r="B25">
        <v>0</v>
      </c>
      <c r="C25" t="s">
        <v>29</v>
      </c>
      <c r="D25">
        <v>1</v>
      </c>
      <c r="E25">
        <v>2493</v>
      </c>
      <c r="F25">
        <v>3</v>
      </c>
      <c r="G25">
        <v>2</v>
      </c>
      <c r="H25">
        <v>2</v>
      </c>
      <c r="I25" t="s">
        <v>36</v>
      </c>
      <c r="J25">
        <v>90</v>
      </c>
      <c r="K25">
        <v>2</v>
      </c>
      <c r="L25">
        <v>2</v>
      </c>
      <c r="M25">
        <v>0</v>
      </c>
      <c r="N25">
        <v>1</v>
      </c>
    </row>
    <row r="26" spans="1:14" x14ac:dyDescent="0.25">
      <c r="A26" s="1">
        <v>41094</v>
      </c>
      <c r="B26">
        <v>0</v>
      </c>
      <c r="C26" t="s">
        <v>22</v>
      </c>
      <c r="D26">
        <v>1</v>
      </c>
      <c r="E26">
        <v>833</v>
      </c>
      <c r="F26">
        <v>1</v>
      </c>
      <c r="G26">
        <v>0</v>
      </c>
      <c r="H26">
        <v>0</v>
      </c>
      <c r="I26" t="s">
        <v>36</v>
      </c>
      <c r="J26">
        <v>90</v>
      </c>
      <c r="K26">
        <v>0</v>
      </c>
      <c r="L26">
        <v>0</v>
      </c>
      <c r="M26">
        <v>0</v>
      </c>
      <c r="N26">
        <v>0</v>
      </c>
    </row>
    <row r="27" spans="1:14" hidden="1" x14ac:dyDescent="0.25">
      <c r="A27" s="1">
        <v>41097</v>
      </c>
      <c r="B27">
        <v>1</v>
      </c>
      <c r="C27" t="s">
        <v>15</v>
      </c>
      <c r="D27">
        <v>1</v>
      </c>
      <c r="E27">
        <f>IF(Table3[[#This Row],[Home]]=1,0,100)</f>
        <v>0</v>
      </c>
      <c r="F27">
        <v>1</v>
      </c>
      <c r="G27">
        <v>2</v>
      </c>
      <c r="H27">
        <v>1</v>
      </c>
      <c r="I27" t="s">
        <v>37</v>
      </c>
      <c r="J27">
        <v>90</v>
      </c>
      <c r="K27">
        <v>2</v>
      </c>
      <c r="L27">
        <v>1</v>
      </c>
      <c r="M27">
        <v>0</v>
      </c>
      <c r="N27">
        <v>2</v>
      </c>
    </row>
    <row r="28" spans="1:14" hidden="1" x14ac:dyDescent="0.25">
      <c r="A28" s="1">
        <v>41101</v>
      </c>
      <c r="B28">
        <v>1</v>
      </c>
      <c r="C28" t="s">
        <v>25</v>
      </c>
      <c r="D28">
        <v>0</v>
      </c>
      <c r="E28">
        <f>IF(Table3[[#This Row],[Home]]=1,0,100)</f>
        <v>0</v>
      </c>
      <c r="F28">
        <f>IF(Table3[[#This Row],[Home]]=1,0,1)</f>
        <v>0</v>
      </c>
      <c r="G28">
        <v>4</v>
      </c>
      <c r="H28">
        <v>1</v>
      </c>
      <c r="I28" t="str">
        <f t="shared" si="0"/>
        <v>W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41105</v>
      </c>
      <c r="B29">
        <v>0</v>
      </c>
      <c r="C29" t="s">
        <v>30</v>
      </c>
      <c r="D29">
        <v>1</v>
      </c>
      <c r="E29">
        <v>2408</v>
      </c>
      <c r="F29">
        <v>3</v>
      </c>
      <c r="G29">
        <v>2</v>
      </c>
      <c r="H29">
        <v>2</v>
      </c>
      <c r="I29" t="s">
        <v>36</v>
      </c>
      <c r="J29">
        <v>61</v>
      </c>
      <c r="K29">
        <v>1</v>
      </c>
      <c r="L29">
        <v>2</v>
      </c>
      <c r="M29">
        <v>0</v>
      </c>
      <c r="N29">
        <v>0</v>
      </c>
    </row>
    <row r="30" spans="1:14" x14ac:dyDescent="0.25">
      <c r="A30" s="1">
        <v>41118</v>
      </c>
      <c r="B30">
        <v>0</v>
      </c>
      <c r="C30" t="s">
        <v>15</v>
      </c>
      <c r="D30">
        <v>1</v>
      </c>
      <c r="E30">
        <f>IF(Table3[[#This Row],[Home]]=1,0,100)</f>
        <v>100</v>
      </c>
      <c r="F30">
        <v>1</v>
      </c>
      <c r="G30">
        <v>2</v>
      </c>
      <c r="H30">
        <v>1</v>
      </c>
      <c r="I30" t="str">
        <f t="shared" si="0"/>
        <v>W</v>
      </c>
      <c r="J30">
        <v>90</v>
      </c>
      <c r="K30">
        <v>2</v>
      </c>
      <c r="L30">
        <v>1</v>
      </c>
      <c r="M30">
        <v>0</v>
      </c>
      <c r="N30">
        <v>1</v>
      </c>
    </row>
    <row r="31" spans="1:14" hidden="1" x14ac:dyDescent="0.25">
      <c r="A31" s="1">
        <v>41123</v>
      </c>
      <c r="B31">
        <v>1</v>
      </c>
      <c r="C31" t="s">
        <v>31</v>
      </c>
      <c r="D31">
        <v>0</v>
      </c>
      <c r="E31">
        <f>IF(Table3[[#This Row],[Home]]=1,0,100)</f>
        <v>0</v>
      </c>
      <c r="F31">
        <f>IF(Table3[[#This Row],[Home]]=1,0,1)</f>
        <v>0</v>
      </c>
      <c r="G31">
        <v>3</v>
      </c>
      <c r="H31">
        <v>1</v>
      </c>
      <c r="I31" t="str">
        <f t="shared" si="0"/>
        <v>W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hidden="1" x14ac:dyDescent="0.25">
      <c r="A32" s="1">
        <v>41126</v>
      </c>
      <c r="B32">
        <v>1</v>
      </c>
      <c r="C32" t="s">
        <v>17</v>
      </c>
      <c r="D32">
        <v>1</v>
      </c>
      <c r="E32">
        <f>IF(Table3[[#This Row],[Home]]=1,0,100)</f>
        <v>0</v>
      </c>
      <c r="F32">
        <f>IF(Table3[[#This Row],[Home]]=1,0,1)</f>
        <v>0</v>
      </c>
      <c r="G32">
        <v>4</v>
      </c>
      <c r="H32">
        <v>0</v>
      </c>
      <c r="I32" t="str">
        <f t="shared" si="0"/>
        <v>W</v>
      </c>
      <c r="J32">
        <v>90</v>
      </c>
      <c r="K32">
        <v>4</v>
      </c>
      <c r="L32">
        <v>0</v>
      </c>
      <c r="M32">
        <v>0</v>
      </c>
      <c r="N32">
        <v>1</v>
      </c>
    </row>
    <row r="33" spans="1:14" x14ac:dyDescent="0.25">
      <c r="A33" s="1">
        <v>41129</v>
      </c>
      <c r="B33">
        <v>0</v>
      </c>
      <c r="C33" t="s">
        <v>27</v>
      </c>
      <c r="D33">
        <v>1</v>
      </c>
      <c r="E33">
        <v>1506</v>
      </c>
      <c r="F33">
        <v>2</v>
      </c>
      <c r="G33">
        <v>1</v>
      </c>
      <c r="H33">
        <v>1</v>
      </c>
      <c r="I33" t="s">
        <v>36</v>
      </c>
      <c r="J33">
        <v>90</v>
      </c>
      <c r="K33">
        <v>1</v>
      </c>
      <c r="L33">
        <v>1</v>
      </c>
      <c r="M33">
        <v>0</v>
      </c>
      <c r="N33">
        <v>1</v>
      </c>
    </row>
    <row r="34" spans="1:14" x14ac:dyDescent="0.25">
      <c r="A34" s="1">
        <v>41132</v>
      </c>
      <c r="B34">
        <v>0</v>
      </c>
      <c r="C34" t="s">
        <v>13</v>
      </c>
      <c r="D34">
        <v>1</v>
      </c>
      <c r="E34">
        <v>678</v>
      </c>
      <c r="F34">
        <v>0</v>
      </c>
      <c r="G34">
        <v>1</v>
      </c>
      <c r="H34">
        <v>2</v>
      </c>
      <c r="I34" t="s">
        <v>35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hidden="1" x14ac:dyDescent="0.25">
      <c r="A35" s="1">
        <v>41139</v>
      </c>
      <c r="B35">
        <v>1</v>
      </c>
      <c r="C35" t="s">
        <v>23</v>
      </c>
      <c r="D35">
        <v>1</v>
      </c>
      <c r="E35">
        <f>IF(Table3[[#This Row],[Home]]=1,0,100)</f>
        <v>0</v>
      </c>
      <c r="F35">
        <f>IF(Table3[[#This Row],[Home]]=1,0,1)</f>
        <v>0</v>
      </c>
      <c r="G35">
        <v>2</v>
      </c>
      <c r="H35">
        <v>0</v>
      </c>
      <c r="I35" t="str">
        <f t="shared" si="0"/>
        <v>W</v>
      </c>
      <c r="J35">
        <v>87</v>
      </c>
      <c r="K35">
        <v>2</v>
      </c>
      <c r="L35">
        <v>0</v>
      </c>
      <c r="M35">
        <v>0</v>
      </c>
      <c r="N35">
        <v>1</v>
      </c>
    </row>
    <row r="36" spans="1:14" x14ac:dyDescent="0.25">
      <c r="A36" s="1">
        <v>41146</v>
      </c>
      <c r="B36">
        <v>0</v>
      </c>
      <c r="C36" t="s">
        <v>25</v>
      </c>
      <c r="D36">
        <v>1</v>
      </c>
      <c r="E36">
        <v>959</v>
      </c>
      <c r="F36">
        <v>0</v>
      </c>
      <c r="G36">
        <v>6</v>
      </c>
      <c r="H36">
        <v>2</v>
      </c>
      <c r="I36" t="str">
        <f t="shared" si="0"/>
        <v>W</v>
      </c>
      <c r="J36">
        <v>77</v>
      </c>
      <c r="K36">
        <v>5</v>
      </c>
      <c r="L36">
        <v>2</v>
      </c>
      <c r="M36">
        <v>0</v>
      </c>
      <c r="N36">
        <v>3</v>
      </c>
    </row>
    <row r="37" spans="1:14" hidden="1" x14ac:dyDescent="0.25">
      <c r="A37" s="1">
        <v>41151</v>
      </c>
      <c r="B37">
        <v>0</v>
      </c>
      <c r="C37" t="s">
        <v>31</v>
      </c>
      <c r="D37">
        <v>0</v>
      </c>
      <c r="E37">
        <f>IF(Table3[[#This Row],[Home]]=1,0,100)</f>
        <v>100</v>
      </c>
      <c r="F37">
        <f>IF(Table3[[#This Row],[Home]]=1,0,1)</f>
        <v>1</v>
      </c>
      <c r="G37">
        <v>3</v>
      </c>
      <c r="H37">
        <v>1</v>
      </c>
      <c r="I37" t="str">
        <f t="shared" si="0"/>
        <v>W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41154</v>
      </c>
      <c r="B38">
        <v>0</v>
      </c>
      <c r="C38" t="s">
        <v>19</v>
      </c>
      <c r="D38">
        <v>1</v>
      </c>
      <c r="E38">
        <v>1681</v>
      </c>
      <c r="F38">
        <v>2</v>
      </c>
      <c r="G38">
        <v>1</v>
      </c>
      <c r="H38">
        <v>1</v>
      </c>
      <c r="I38" t="s">
        <v>36</v>
      </c>
      <c r="J38">
        <v>90</v>
      </c>
      <c r="K38">
        <v>1</v>
      </c>
      <c r="L38">
        <v>0</v>
      </c>
      <c r="M38">
        <v>1</v>
      </c>
      <c r="N38">
        <v>0</v>
      </c>
    </row>
    <row r="39" spans="1:14" hidden="1" x14ac:dyDescent="0.25">
      <c r="A39" s="1">
        <v>41160</v>
      </c>
      <c r="B39">
        <v>1</v>
      </c>
      <c r="C39" t="s">
        <v>25</v>
      </c>
      <c r="D39">
        <v>1</v>
      </c>
      <c r="E39">
        <f>IF(Table3[[#This Row],[Home]]=1,0,100)</f>
        <v>0</v>
      </c>
      <c r="F39">
        <f>IF(Table3[[#This Row],[Home]]=1,0,1)</f>
        <v>0</v>
      </c>
      <c r="G39">
        <v>2</v>
      </c>
      <c r="H39">
        <v>1</v>
      </c>
      <c r="I39" t="str">
        <f t="shared" si="0"/>
        <v>W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41167</v>
      </c>
      <c r="B40">
        <v>0</v>
      </c>
      <c r="C40" t="s">
        <v>28</v>
      </c>
      <c r="D40">
        <v>1</v>
      </c>
      <c r="E40">
        <v>145</v>
      </c>
      <c r="F40">
        <v>0</v>
      </c>
      <c r="G40">
        <v>1</v>
      </c>
      <c r="H40">
        <v>1</v>
      </c>
      <c r="I40" t="s">
        <v>36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hidden="1" x14ac:dyDescent="0.25">
      <c r="A41" s="1">
        <v>41171</v>
      </c>
      <c r="B41">
        <v>0</v>
      </c>
      <c r="C41" t="s">
        <v>32</v>
      </c>
      <c r="D41">
        <v>0</v>
      </c>
      <c r="E41">
        <f>IF(Table3[[#This Row],[Home]]=1,0,100)</f>
        <v>100</v>
      </c>
      <c r="F41">
        <f>IF(Table3[[#This Row],[Home]]=1,0,1)</f>
        <v>1</v>
      </c>
      <c r="G41">
        <v>3</v>
      </c>
      <c r="H41">
        <v>2</v>
      </c>
      <c r="I41" t="str">
        <f t="shared" si="0"/>
        <v>W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hidden="1" x14ac:dyDescent="0.25">
      <c r="A42" s="1">
        <v>41174</v>
      </c>
      <c r="B42">
        <v>1</v>
      </c>
      <c r="C42" t="s">
        <v>13</v>
      </c>
      <c r="D42">
        <v>1</v>
      </c>
      <c r="E42">
        <f>IF(Table3[[#This Row],[Home]]=1,0,100)</f>
        <v>0</v>
      </c>
      <c r="F42">
        <f>IF(Table3[[#This Row],[Home]]=1,0,1)</f>
        <v>0</v>
      </c>
      <c r="G42">
        <v>1</v>
      </c>
      <c r="H42">
        <v>2</v>
      </c>
      <c r="I42" t="s">
        <v>35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41181</v>
      </c>
      <c r="B43">
        <v>0</v>
      </c>
      <c r="C43" t="s">
        <v>23</v>
      </c>
      <c r="D43">
        <v>1</v>
      </c>
      <c r="E43">
        <v>103</v>
      </c>
      <c r="F43">
        <v>0</v>
      </c>
      <c r="G43">
        <v>0</v>
      </c>
      <c r="H43">
        <v>0</v>
      </c>
      <c r="I43" t="s">
        <v>36</v>
      </c>
      <c r="J43">
        <v>70</v>
      </c>
      <c r="K43">
        <v>0</v>
      </c>
      <c r="L43">
        <v>0</v>
      </c>
      <c r="M43">
        <v>0</v>
      </c>
      <c r="N43">
        <v>0</v>
      </c>
    </row>
    <row r="44" spans="1:14" hidden="1" x14ac:dyDescent="0.25">
      <c r="A44" s="1">
        <v>41189</v>
      </c>
      <c r="B44">
        <v>1</v>
      </c>
      <c r="C44" t="s">
        <v>28</v>
      </c>
      <c r="D44">
        <v>1</v>
      </c>
      <c r="E44">
        <f>IF(Table3[[#This Row],[Home]]=1,0,100)</f>
        <v>0</v>
      </c>
      <c r="F44">
        <f>IF(Table3[[#This Row],[Home]]=1,0,1)</f>
        <v>0</v>
      </c>
      <c r="G44">
        <v>3</v>
      </c>
      <c r="H44">
        <v>0</v>
      </c>
      <c r="I44" t="str">
        <f t="shared" si="0"/>
        <v>W</v>
      </c>
      <c r="J44">
        <v>86</v>
      </c>
      <c r="K44">
        <v>3</v>
      </c>
      <c r="L44">
        <v>0</v>
      </c>
      <c r="M44">
        <v>0</v>
      </c>
      <c r="N44">
        <v>0</v>
      </c>
    </row>
    <row r="45" spans="1:14" hidden="1" x14ac:dyDescent="0.25">
      <c r="A45" s="1">
        <v>41199</v>
      </c>
      <c r="B45">
        <v>1</v>
      </c>
      <c r="C45" t="s">
        <v>22</v>
      </c>
      <c r="D45">
        <v>1</v>
      </c>
      <c r="E45">
        <f>IF(Table3[[#This Row],[Home]]=1,0,100)</f>
        <v>0</v>
      </c>
      <c r="F45">
        <f>IF(Table3[[#This Row],[Home]]=1,0,1)</f>
        <v>0</v>
      </c>
      <c r="G45">
        <v>0</v>
      </c>
      <c r="H45">
        <v>0</v>
      </c>
      <c r="I45" t="s">
        <v>36</v>
      </c>
      <c r="J45">
        <v>79</v>
      </c>
      <c r="K45">
        <v>0</v>
      </c>
      <c r="L45">
        <v>0</v>
      </c>
      <c r="M45">
        <v>0</v>
      </c>
      <c r="N45">
        <v>0</v>
      </c>
    </row>
    <row r="46" spans="1:14" hidden="1" x14ac:dyDescent="0.25">
      <c r="A46" s="1">
        <v>41203</v>
      </c>
      <c r="B46">
        <v>1</v>
      </c>
      <c r="C46" t="s">
        <v>19</v>
      </c>
      <c r="D46">
        <v>1</v>
      </c>
      <c r="E46">
        <f>IF(Table3[[#This Row],[Home]]=1,0,100)</f>
        <v>0</v>
      </c>
      <c r="F46">
        <f>IF(Table3[[#This Row],[Home]]=1,0,1)</f>
        <v>0</v>
      </c>
      <c r="G46">
        <v>3</v>
      </c>
      <c r="H46">
        <v>1</v>
      </c>
      <c r="I46" t="str">
        <f t="shared" si="0"/>
        <v>W</v>
      </c>
      <c r="J46">
        <v>82</v>
      </c>
      <c r="K46">
        <v>3</v>
      </c>
      <c r="L46">
        <v>1</v>
      </c>
      <c r="M46">
        <v>1</v>
      </c>
      <c r="N46">
        <v>0</v>
      </c>
    </row>
    <row r="47" spans="1:14" hidden="1" x14ac:dyDescent="0.25">
      <c r="A47" s="1">
        <v>41206</v>
      </c>
      <c r="B47">
        <v>1</v>
      </c>
      <c r="C47" t="s">
        <v>32</v>
      </c>
      <c r="D47">
        <v>0</v>
      </c>
      <c r="E47">
        <f>IF(Table3[[#This Row],[Home]]=1,0,100)</f>
        <v>0</v>
      </c>
      <c r="F47">
        <f>IF(Table3[[#This Row],[Home]]=1,0,1)</f>
        <v>0</v>
      </c>
      <c r="G47">
        <v>3</v>
      </c>
      <c r="H47">
        <v>1</v>
      </c>
      <c r="I47" t="str">
        <f t="shared" si="0"/>
        <v>W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41210</v>
      </c>
      <c r="B48">
        <v>0</v>
      </c>
      <c r="C48" t="s">
        <v>17</v>
      </c>
      <c r="D48">
        <v>1</v>
      </c>
      <c r="E48">
        <v>959</v>
      </c>
      <c r="F48">
        <v>0</v>
      </c>
      <c r="G48">
        <v>0</v>
      </c>
      <c r="H48">
        <v>1</v>
      </c>
      <c r="I48" t="s">
        <v>35</v>
      </c>
      <c r="J48">
        <v>81</v>
      </c>
      <c r="K48">
        <v>0</v>
      </c>
      <c r="L48">
        <v>0</v>
      </c>
      <c r="M48">
        <v>0</v>
      </c>
      <c r="N48">
        <v>0</v>
      </c>
    </row>
    <row r="49" spans="1:14" hidden="1" x14ac:dyDescent="0.25">
      <c r="A49" s="1">
        <v>41215</v>
      </c>
      <c r="B49">
        <v>1</v>
      </c>
      <c r="C49" t="s">
        <v>22</v>
      </c>
      <c r="D49">
        <v>1</v>
      </c>
      <c r="E49">
        <f>IF(Table3[[#This Row],[Home]]=1,0,100)</f>
        <v>0</v>
      </c>
      <c r="F49">
        <f>IF(Table3[[#This Row],[Home]]=1,0,1)</f>
        <v>0</v>
      </c>
      <c r="G49">
        <v>0</v>
      </c>
      <c r="H49">
        <v>0</v>
      </c>
      <c r="I49" t="s">
        <v>36</v>
      </c>
      <c r="J49">
        <v>90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41221</v>
      </c>
      <c r="B50">
        <v>0</v>
      </c>
      <c r="C50" t="s">
        <v>22</v>
      </c>
      <c r="D50">
        <v>1</v>
      </c>
      <c r="E50">
        <v>833</v>
      </c>
      <c r="F50">
        <v>1</v>
      </c>
      <c r="G50">
        <v>1</v>
      </c>
      <c r="H50">
        <v>0</v>
      </c>
      <c r="I50" t="str">
        <f t="shared" si="0"/>
        <v>W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41224</v>
      </c>
      <c r="B51">
        <v>0</v>
      </c>
      <c r="C51" t="s">
        <v>17</v>
      </c>
      <c r="D51">
        <v>1</v>
      </c>
      <c r="E51">
        <v>959</v>
      </c>
      <c r="F51">
        <v>0</v>
      </c>
      <c r="G51">
        <v>0</v>
      </c>
      <c r="H51">
        <v>3</v>
      </c>
      <c r="I51" t="s">
        <v>35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hidden="1" x14ac:dyDescent="0.25">
      <c r="A52" s="1">
        <v>41231</v>
      </c>
      <c r="B52">
        <v>1</v>
      </c>
      <c r="C52" t="s">
        <v>17</v>
      </c>
      <c r="D52">
        <v>1</v>
      </c>
      <c r="E52">
        <f>IF(Table3[[#This Row],[Home]]=1,0,100)</f>
        <v>0</v>
      </c>
      <c r="F52">
        <f>IF(Table3[[#This Row],[Home]]=1,0,1)</f>
        <v>0</v>
      </c>
      <c r="G52">
        <v>2</v>
      </c>
      <c r="H52">
        <v>1</v>
      </c>
      <c r="I52" t="str">
        <f t="shared" si="0"/>
        <v>W</v>
      </c>
      <c r="J52">
        <v>12</v>
      </c>
      <c r="K52">
        <v>0</v>
      </c>
      <c r="L52">
        <v>0</v>
      </c>
      <c r="M52">
        <v>0</v>
      </c>
      <c r="N5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21" sqref="B21"/>
    </sheetView>
  </sheetViews>
  <sheetFormatPr defaultRowHeight="15" x14ac:dyDescent="0.25"/>
  <cols>
    <col min="1" max="1" width="20.42578125" bestFit="1" customWidth="1"/>
  </cols>
  <sheetData>
    <row r="1" spans="1:5" x14ac:dyDescent="0.25">
      <c r="B1" t="s">
        <v>41</v>
      </c>
      <c r="C1" t="s">
        <v>42</v>
      </c>
      <c r="D1" t="s">
        <v>43</v>
      </c>
      <c r="E1" t="s">
        <v>44</v>
      </c>
    </row>
    <row r="2" spans="1:5" x14ac:dyDescent="0.25">
      <c r="A2" t="s">
        <v>39</v>
      </c>
      <c r="B2">
        <v>11</v>
      </c>
      <c r="C2">
        <v>4</v>
      </c>
      <c r="D2">
        <v>10</v>
      </c>
      <c r="E2">
        <f>SUM(B2:D2)</f>
        <v>25</v>
      </c>
    </row>
    <row r="3" spans="1:5" x14ac:dyDescent="0.25">
      <c r="A3" t="s">
        <v>40</v>
      </c>
      <c r="B3">
        <v>6</v>
      </c>
      <c r="C3">
        <v>5</v>
      </c>
      <c r="D3">
        <v>3</v>
      </c>
      <c r="E3">
        <f>SUM(B3:D3)</f>
        <v>14</v>
      </c>
    </row>
    <row r="4" spans="1:5" x14ac:dyDescent="0.25">
      <c r="A4" t="s">
        <v>44</v>
      </c>
      <c r="B4">
        <f>SUM(B2:B3)</f>
        <v>17</v>
      </c>
      <c r="C4">
        <f>SUM(C2:C3)</f>
        <v>9</v>
      </c>
      <c r="D4">
        <f>SUM(D2:D3)</f>
        <v>13</v>
      </c>
      <c r="E4">
        <f>SUM(B2:D3)</f>
        <v>39</v>
      </c>
    </row>
    <row r="12" spans="1:5" x14ac:dyDescent="0.25">
      <c r="B12" t="s">
        <v>51</v>
      </c>
      <c r="C12" t="s">
        <v>52</v>
      </c>
      <c r="D12" t="s">
        <v>53</v>
      </c>
      <c r="E12" t="s">
        <v>54</v>
      </c>
    </row>
    <row r="13" spans="1:5" x14ac:dyDescent="0.25">
      <c r="A13" t="s">
        <v>45</v>
      </c>
      <c r="B13">
        <v>11</v>
      </c>
      <c r="C13">
        <f>E2*B4/E4</f>
        <v>10.897435897435898</v>
      </c>
      <c r="D13">
        <f>(B13-C13)^2</f>
        <v>1.0519395134779676E-2</v>
      </c>
      <c r="E13">
        <f>D13/C13</f>
        <v>9.6530920060331144E-4</v>
      </c>
    </row>
    <row r="14" spans="1:5" x14ac:dyDescent="0.25">
      <c r="A14" t="s">
        <v>46</v>
      </c>
      <c r="B14">
        <v>4</v>
      </c>
      <c r="C14">
        <f>E2*C4/E4</f>
        <v>5.7692307692307692</v>
      </c>
      <c r="D14">
        <f>(B14-C14)^2</f>
        <v>3.1301775147928992</v>
      </c>
      <c r="E14">
        <f t="shared" ref="E14:E18" si="0">D14/C14</f>
        <v>0.54256410256410248</v>
      </c>
    </row>
    <row r="15" spans="1:5" x14ac:dyDescent="0.25">
      <c r="A15" t="s">
        <v>47</v>
      </c>
      <c r="B15">
        <v>10</v>
      </c>
      <c r="C15">
        <f>E2*D4/E4</f>
        <v>8.3333333333333339</v>
      </c>
      <c r="D15">
        <f t="shared" ref="D15:D18" si="1">(B15-C15)^2</f>
        <v>2.7777777777777759</v>
      </c>
      <c r="E15">
        <f t="shared" si="0"/>
        <v>0.33333333333333309</v>
      </c>
    </row>
    <row r="16" spans="1:5" x14ac:dyDescent="0.25">
      <c r="A16" t="s">
        <v>48</v>
      </c>
      <c r="B16">
        <v>6</v>
      </c>
      <c r="C16">
        <f>E3*B4/E4</f>
        <v>6.1025641025641022</v>
      </c>
      <c r="D16">
        <f t="shared" si="1"/>
        <v>1.0519395134779676E-2</v>
      </c>
      <c r="E16">
        <f t="shared" si="0"/>
        <v>1.7237664296487706E-3</v>
      </c>
    </row>
    <row r="17" spans="1:5" x14ac:dyDescent="0.25">
      <c r="A17" t="s">
        <v>49</v>
      </c>
      <c r="B17">
        <v>5</v>
      </c>
      <c r="C17">
        <f>E3*C4/E4</f>
        <v>3.2307692307692308</v>
      </c>
      <c r="D17">
        <f t="shared" si="1"/>
        <v>3.1301775147928992</v>
      </c>
      <c r="E17">
        <f t="shared" si="0"/>
        <v>0.96886446886446875</v>
      </c>
    </row>
    <row r="18" spans="1:5" x14ac:dyDescent="0.25">
      <c r="A18" t="s">
        <v>50</v>
      </c>
      <c r="B18">
        <v>3</v>
      </c>
      <c r="C18">
        <f>E3*D4/E4</f>
        <v>4.666666666666667</v>
      </c>
      <c r="D18">
        <f t="shared" si="1"/>
        <v>2.7777777777777786</v>
      </c>
      <c r="E18">
        <f t="shared" si="0"/>
        <v>0.59523809523809534</v>
      </c>
    </row>
    <row r="19" spans="1:5" x14ac:dyDescent="0.25">
      <c r="A19" t="s">
        <v>55</v>
      </c>
      <c r="E19">
        <f>SUM(E13:E18)</f>
        <v>2.4426890756302519</v>
      </c>
    </row>
    <row r="21" spans="1:5" x14ac:dyDescent="0.25">
      <c r="B21">
        <f>_xlfn.CHISQ.DIST(2.44, 2, TRUE)</f>
        <v>0.70476983307598573</v>
      </c>
    </row>
    <row r="22" spans="1:5" x14ac:dyDescent="0.25">
      <c r="B22">
        <f>_xlfn.CHISQ.DIST(2.44, 2, FALSE)</f>
        <v>0.14761508346200711</v>
      </c>
    </row>
    <row r="23" spans="1:5" x14ac:dyDescent="0.25">
      <c r="B23">
        <f>_xlfn.CHISQ.INV(0.95, 2)</f>
        <v>5.9914645471079799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</dc:creator>
  <cp:lastModifiedBy>Rod</cp:lastModifiedBy>
  <dcterms:created xsi:type="dcterms:W3CDTF">2012-11-22T04:47:52Z</dcterms:created>
  <dcterms:modified xsi:type="dcterms:W3CDTF">2012-11-29T04:16:58Z</dcterms:modified>
</cp:coreProperties>
</file>